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Refined" sheetId="2" r:id="rId5"/>
    <sheet state="visible" name="Copy of Refined" sheetId="3" r:id="rId6"/>
    <sheet state="visible" name="Rough Draft CSV" sheetId="4" r:id="rId7"/>
    <sheet state="visible" name="Sheet4" sheetId="5" r:id="rId8"/>
    <sheet state="visible" name="attempt 1 (no standardization)" sheetId="6" r:id="rId9"/>
    <sheet state="visible" name="attempt 2 (standardization)" sheetId="7" r:id="rId10"/>
    <sheet state="visible" name="On a map" sheetId="8" r:id="rId11"/>
    <sheet state="visible" name="Conference Naming" sheetId="9" r:id="rId12"/>
  </sheets>
  <definedNames>
    <definedName hidden="1" localSheetId="4" name="_xlnm._FilterDatabase">Sheet4!$A$1:$F$351</definedName>
    <definedName hidden="1" localSheetId="5" name="_xlnm._FilterDatabase">'attempt 1 (no standardization)'!$A$1:$F$195</definedName>
    <definedName hidden="1" localSheetId="8" name="_xlnm._FilterDatabase">'Conference Naming'!$A$1:$H$195</definedName>
  </definedNames>
  <calcPr/>
</workbook>
</file>

<file path=xl/sharedStrings.xml><?xml version="1.0" encoding="utf-8"?>
<sst xmlns="http://schemas.openxmlformats.org/spreadsheetml/2006/main" count="2932" uniqueCount="425">
  <si>
    <t>School name</t>
  </si>
  <si>
    <t>Team ID</t>
  </si>
  <si>
    <t>Note</t>
  </si>
  <si>
    <t>Abilene Christian University</t>
  </si>
  <si>
    <t>N/A</t>
  </si>
  <si>
    <t>University of Akron</t>
  </si>
  <si>
    <t>University of Alabama</t>
  </si>
  <si>
    <t>Alabama Agricultural and Mechanical University</t>
  </si>
  <si>
    <t>University of Alabama at Birmingham</t>
  </si>
  <si>
    <t>Alabama State University</t>
  </si>
  <si>
    <t>University at Albany, SUNY</t>
  </si>
  <si>
    <t>Probs not real</t>
  </si>
  <si>
    <t>Alcorn State University</t>
  </si>
  <si>
    <t>American University</t>
  </si>
  <si>
    <t>Appalachian State University</t>
  </si>
  <si>
    <t>University of Arizona</t>
  </si>
  <si>
    <t>Arizona State University</t>
  </si>
  <si>
    <t>University of Arkansas</t>
  </si>
  <si>
    <t>University of Arkansas at Little Rock</t>
  </si>
  <si>
    <t>University of Arkansas at Pine Bluff</t>
  </si>
  <si>
    <t>Arkansas State University</t>
  </si>
  <si>
    <t>Auburn University</t>
  </si>
  <si>
    <t>Austin Peay State University</t>
  </si>
  <si>
    <t>Ball State University</t>
  </si>
  <si>
    <t>Baylor University</t>
  </si>
  <si>
    <t>Belmont University</t>
  </si>
  <si>
    <t>Bethune-Cookman University</t>
  </si>
  <si>
    <t>Binghamton University</t>
  </si>
  <si>
    <t>Boise State University</t>
  </si>
  <si>
    <t>Boston College</t>
  </si>
  <si>
    <t>Boston University</t>
  </si>
  <si>
    <t>Bowling Green State University</t>
  </si>
  <si>
    <t>Bradley University</t>
  </si>
  <si>
    <t>Brigham Young University</t>
  </si>
  <si>
    <t>Brown University</t>
  </si>
  <si>
    <t>Bryant University</t>
  </si>
  <si>
    <t>Bucknell University</t>
  </si>
  <si>
    <t>University at Buffalo</t>
  </si>
  <si>
    <t>Butler University</t>
  </si>
  <si>
    <t>University of California, Berkeley</t>
  </si>
  <si>
    <t>University of California, Davis</t>
  </si>
  <si>
    <t>University of California, Irvine</t>
  </si>
  <si>
    <t>University of California, Los Angeles</t>
  </si>
  <si>
    <t>California Polytechnic State University</t>
  </si>
  <si>
    <t>University of California, Riverside</t>
  </si>
  <si>
    <t>University of California, Santa Barbara</t>
  </si>
  <si>
    <t>California State University, Bakersfield</t>
  </si>
  <si>
    <t>California State University, Fresno</t>
  </si>
  <si>
    <t>California State University, Fullerton</t>
  </si>
  <si>
    <t>California State University, Long Beach</t>
  </si>
  <si>
    <t>California State University, Northridge</t>
  </si>
  <si>
    <t>California State University, Sacramento</t>
  </si>
  <si>
    <t>Campbell University</t>
  </si>
  <si>
    <t>Canisius College</t>
  </si>
  <si>
    <t>University of Central Arkansas</t>
  </si>
  <si>
    <t>Central Connecticut State University</t>
  </si>
  <si>
    <t>University of Central Florida</t>
  </si>
  <si>
    <t>Central Michigan University</t>
  </si>
  <si>
    <t>College of Charleston</t>
  </si>
  <si>
    <t>Charleston Southern University</t>
  </si>
  <si>
    <t>Chicago State University</t>
  </si>
  <si>
    <t>University of Cincinnati</t>
  </si>
  <si>
    <t>The Citadel</t>
  </si>
  <si>
    <t>Clemson University</t>
  </si>
  <si>
    <t>Cleveland State University</t>
  </si>
  <si>
    <t>Coastal Carolina University</t>
  </si>
  <si>
    <t>Colgate University</t>
  </si>
  <si>
    <t>University of Colorado Boulder</t>
  </si>
  <si>
    <t>Colorado State University</t>
  </si>
  <si>
    <t>Columbia University</t>
  </si>
  <si>
    <t>University of Connecticut</t>
  </si>
  <si>
    <t>Coppin State University</t>
  </si>
  <si>
    <t>Cornell University</t>
  </si>
  <si>
    <t>Creighton University</t>
  </si>
  <si>
    <t>Dartmouth College</t>
  </si>
  <si>
    <t>Davidson College</t>
  </si>
  <si>
    <t>University of Dayton</t>
  </si>
  <si>
    <t>University of Delaware</t>
  </si>
  <si>
    <t>Delaware State University</t>
  </si>
  <si>
    <t>University of Denver</t>
  </si>
  <si>
    <t>DePaul University</t>
  </si>
  <si>
    <t>University of Detroit Mercy</t>
  </si>
  <si>
    <t>Drake University</t>
  </si>
  <si>
    <t>Drexel University</t>
  </si>
  <si>
    <t>Duke University</t>
  </si>
  <si>
    <t>Duquesne University</t>
  </si>
  <si>
    <t>East Carolina University</t>
  </si>
  <si>
    <t>East Tennessee State University</t>
  </si>
  <si>
    <t>Eastern Illinois University</t>
  </si>
  <si>
    <t>Eastern Kentucky University</t>
  </si>
  <si>
    <t>Eastern Michigan University</t>
  </si>
  <si>
    <t>Eastern Washington University</t>
  </si>
  <si>
    <t>Elon University</t>
  </si>
  <si>
    <t>University of Evansville</t>
  </si>
  <si>
    <t>Fairfield University</t>
  </si>
  <si>
    <t>Fairleigh Dickinson University</t>
  </si>
  <si>
    <t>University of Florida</t>
  </si>
  <si>
    <t>Florida A&amp;M University</t>
  </si>
  <si>
    <t>Florida Atlantic University</t>
  </si>
  <si>
    <t>Florida Gulf Coast University</t>
  </si>
  <si>
    <t>Florida International University</t>
  </si>
  <si>
    <t>Florida State University</t>
  </si>
  <si>
    <t>Fordham University</t>
  </si>
  <si>
    <t>Furman University</t>
  </si>
  <si>
    <t>Gardner–Webb University</t>
  </si>
  <si>
    <t>George Mason University</t>
  </si>
  <si>
    <t>George Washington University</t>
  </si>
  <si>
    <t>Georgetown University</t>
  </si>
  <si>
    <t>University of Georgia</t>
  </si>
  <si>
    <t>Georgia Institute of Technology</t>
  </si>
  <si>
    <t>Georgia Southern University</t>
  </si>
  <si>
    <t>Georgia State University</t>
  </si>
  <si>
    <t>Gonzaga University</t>
  </si>
  <si>
    <t>Grambling State University</t>
  </si>
  <si>
    <t>Grand Canyon University</t>
  </si>
  <si>
    <t>Hampton University</t>
  </si>
  <si>
    <t>University of Hartford</t>
  </si>
  <si>
    <t>Harvard University</t>
  </si>
  <si>
    <t>University of Hawaii at Manoa</t>
  </si>
  <si>
    <t>High Point University</t>
  </si>
  <si>
    <t>Hofstra University</t>
  </si>
  <si>
    <t>College of the Holy Cross</t>
  </si>
  <si>
    <t>University of Houston</t>
  </si>
  <si>
    <t>Houston Baptist University</t>
  </si>
  <si>
    <t>Howard University</t>
  </si>
  <si>
    <t>University of Idaho</t>
  </si>
  <si>
    <t>Idaho State University</t>
  </si>
  <si>
    <t>University of Illinois at Chicago</t>
  </si>
  <si>
    <t>Illinois State University</t>
  </si>
  <si>
    <t>University of Illinois at Urbana–Champaign</t>
  </si>
  <si>
    <t>University of the Incarnate Word</t>
  </si>
  <si>
    <t>Indiana University</t>
  </si>
  <si>
    <t>Indiana State University</t>
  </si>
  <si>
    <t>Indiana University – Purdue University Indianapolis</t>
  </si>
  <si>
    <t>Iona College</t>
  </si>
  <si>
    <t>University of Iowa</t>
  </si>
  <si>
    <t>Iowa State University</t>
  </si>
  <si>
    <t>Jackson State University</t>
  </si>
  <si>
    <t>Jacksonville University</t>
  </si>
  <si>
    <t>c</t>
  </si>
  <si>
    <t>Jacksonville State University</t>
  </si>
  <si>
    <t>James Madison University</t>
  </si>
  <si>
    <t>University of Kansas</t>
  </si>
  <si>
    <t>Kansas State University</t>
  </si>
  <si>
    <t>Kennesaw State University</t>
  </si>
  <si>
    <t>Kent State University</t>
  </si>
  <si>
    <t>University of Kentucky</t>
  </si>
  <si>
    <t>La Salle University</t>
  </si>
  <si>
    <t>Lafayette College</t>
  </si>
  <si>
    <t>Lamar University</t>
  </si>
  <si>
    <t>Lehigh University</t>
  </si>
  <si>
    <t>Liberty University</t>
  </si>
  <si>
    <t>Lipscomb University</t>
  </si>
  <si>
    <t>Long Island University</t>
  </si>
  <si>
    <t>Longwood University</t>
  </si>
  <si>
    <t>University of Louisiana at Lafayette</t>
  </si>
  <si>
    <t>University of Louisiana at Monroe</t>
  </si>
  <si>
    <t>Louisiana State University</t>
  </si>
  <si>
    <t>Louisiana Tech University</t>
  </si>
  <si>
    <t>University of Louisville</t>
  </si>
  <si>
    <t>Loyola University Chicago</t>
  </si>
  <si>
    <t>Loyola University Maryland</t>
  </si>
  <si>
    <t>Loyola Marymount University</t>
  </si>
  <si>
    <t>University of Maine</t>
  </si>
  <si>
    <t>Manhattan College</t>
  </si>
  <si>
    <t>Marist College</t>
  </si>
  <si>
    <t>Marquette University</t>
  </si>
  <si>
    <t>Marshall University</t>
  </si>
  <si>
    <t>University of Maryland, Baltimore County</t>
  </si>
  <si>
    <t>University of Maryland, College Park</t>
  </si>
  <si>
    <t>University of Maryland Eastern Shore</t>
  </si>
  <si>
    <t>University of Massachusetts Amherst</t>
  </si>
  <si>
    <t>University of Massachusetts Lowell</t>
  </si>
  <si>
    <t>McNeese State University</t>
  </si>
  <si>
    <t>University of Memphis</t>
  </si>
  <si>
    <t>Mercer University</t>
  </si>
  <si>
    <t>University of Miami</t>
  </si>
  <si>
    <t>Miami University</t>
  </si>
  <si>
    <t>University of Michigan</t>
  </si>
  <si>
    <t>Michigan State University</t>
  </si>
  <si>
    <t>Middle Tennessee State University</t>
  </si>
  <si>
    <t>University of Minnesota</t>
  </si>
  <si>
    <t>University of Mississippi</t>
  </si>
  <si>
    <t>Mississippi State University</t>
  </si>
  <si>
    <t>Mississippi Valley State University</t>
  </si>
  <si>
    <t>University of Missouri</t>
  </si>
  <si>
    <t>University of Missouri–Kansas City</t>
  </si>
  <si>
    <t>Missouri State University</t>
  </si>
  <si>
    <t>Monmouth University</t>
  </si>
  <si>
    <t>University of Montana</t>
  </si>
  <si>
    <t>Montana State University</t>
  </si>
  <si>
    <t>Morehead State University</t>
  </si>
  <si>
    <t>Morgan State University</t>
  </si>
  <si>
    <t>Mount St. Mary's University</t>
  </si>
  <si>
    <t>Murray State University</t>
  </si>
  <si>
    <t>University of Nebraska–Lincoln</t>
  </si>
  <si>
    <t>University of Nebraska Omaha</t>
  </si>
  <si>
    <t>University of Nevada, Las Vegas</t>
  </si>
  <si>
    <t>University of Nevada, Reno</t>
  </si>
  <si>
    <t>University of New Hampshire</t>
  </si>
  <si>
    <t>New Jersey Institute of Technology</t>
  </si>
  <si>
    <t>University of New Mexico</t>
  </si>
  <si>
    <t>New Mexico State University</t>
  </si>
  <si>
    <t>University of New Orleans</t>
  </si>
  <si>
    <t>Niagara University</t>
  </si>
  <si>
    <t>Nicholls State University</t>
  </si>
  <si>
    <t>Norfolk State University</t>
  </si>
  <si>
    <t>North Carolina Agricultural and Technical State University</t>
  </si>
  <si>
    <t>University of North Carolina at Asheville</t>
  </si>
  <si>
    <t>North Carolina Central University</t>
  </si>
  <si>
    <t>University of North Carolina at Chapel Hill</t>
  </si>
  <si>
    <t>University of North Carolina at Charlotte</t>
  </si>
  <si>
    <t>University of North Carolina at Greensboro</t>
  </si>
  <si>
    <t>North Carolina State University</t>
  </si>
  <si>
    <t>University of North Carolina at Wilmington</t>
  </si>
  <si>
    <t>University of North Dakota</t>
  </si>
  <si>
    <t>North Dakota State University</t>
  </si>
  <si>
    <t>University of North Florida</t>
  </si>
  <si>
    <t>University of North Texas</t>
  </si>
  <si>
    <t>Northeastern University</t>
  </si>
  <si>
    <t>Northern Arizona University</t>
  </si>
  <si>
    <t>University of Northern Colorado</t>
  </si>
  <si>
    <t>Northern Illinois University</t>
  </si>
  <si>
    <t>University of Northern Iowa</t>
  </si>
  <si>
    <t>Northern Kentucky University</t>
  </si>
  <si>
    <t>Northwestern University</t>
  </si>
  <si>
    <t>Northwestern State University</t>
  </si>
  <si>
    <t>University of Notre Dame</t>
  </si>
  <si>
    <t>Oakland University</t>
  </si>
  <si>
    <t>Ohio University</t>
  </si>
  <si>
    <t>The Ohio State University</t>
  </si>
  <si>
    <t>University of Oklahoma</t>
  </si>
  <si>
    <t>Oklahoma State University–Stillwater</t>
  </si>
  <si>
    <t>Old Dominion University</t>
  </si>
  <si>
    <t>Oral Roberts University</t>
  </si>
  <si>
    <t>University of Oregon</t>
  </si>
  <si>
    <t>Oregon State University</t>
  </si>
  <si>
    <t>University of the Pacific</t>
  </si>
  <si>
    <t>University of Pennsylvania</t>
  </si>
  <si>
    <t>Pennsylvania State University</t>
  </si>
  <si>
    <t>Pepperdine University</t>
  </si>
  <si>
    <t>University of Pittsburgh</t>
  </si>
  <si>
    <t>University of Portland</t>
  </si>
  <si>
    <t>Portland State University</t>
  </si>
  <si>
    <t>Prairie View A&amp;M University</t>
  </si>
  <si>
    <t>Presbyterian College</t>
  </si>
  <si>
    <t>Princeton University</t>
  </si>
  <si>
    <t>Providence College</t>
  </si>
  <si>
    <t>Purdue University</t>
  </si>
  <si>
    <t>Purdue University Fort Wayne[p]</t>
  </si>
  <si>
    <t>Quinnipiac University</t>
  </si>
  <si>
    <t>Radford University</t>
  </si>
  <si>
    <t>University of Rhode Island</t>
  </si>
  <si>
    <t>Rice University</t>
  </si>
  <si>
    <t>University of Richmond</t>
  </si>
  <si>
    <t>Rider University</t>
  </si>
  <si>
    <t>Robert Morris University</t>
  </si>
  <si>
    <t>Rutgers University</t>
  </si>
  <si>
    <t>Sacred Heart University</t>
  </si>
  <si>
    <t>St. Bonaventure University</t>
  </si>
  <si>
    <t>St. Francis College</t>
  </si>
  <si>
    <t>Saint Francis University</t>
  </si>
  <si>
    <t>St. John's University</t>
  </si>
  <si>
    <t>Saint Joseph's University</t>
  </si>
  <si>
    <t>Saint Louis University</t>
  </si>
  <si>
    <t>Saint Mary's College of California</t>
  </si>
  <si>
    <t>Saint Peter's University</t>
  </si>
  <si>
    <t>Sam Houston State University</t>
  </si>
  <si>
    <t>Samford University</t>
  </si>
  <si>
    <t>University of San Diego</t>
  </si>
  <si>
    <t>San Diego State University</t>
  </si>
  <si>
    <t>University of San Francisco</t>
  </si>
  <si>
    <t>San Jose State University</t>
  </si>
  <si>
    <t>Santa Clara University</t>
  </si>
  <si>
    <t>Seattle University</t>
  </si>
  <si>
    <t>Seton Hall University</t>
  </si>
  <si>
    <t>Siena College</t>
  </si>
  <si>
    <t>University of South Alabama</t>
  </si>
  <si>
    <t>University of South Carolina</t>
  </si>
  <si>
    <t>South Carolina State University</t>
  </si>
  <si>
    <t>University of South Carolina Upstate</t>
  </si>
  <si>
    <t>University of South Dakota</t>
  </si>
  <si>
    <t>South Dakota State University</t>
  </si>
  <si>
    <t>University of South Florida</t>
  </si>
  <si>
    <t>Southeast Missouri State University</t>
  </si>
  <si>
    <t>Southeastern Louisiana University</t>
  </si>
  <si>
    <t>Southern University</t>
  </si>
  <si>
    <t>University of Southern California</t>
  </si>
  <si>
    <t>Southern Illinois University Carbondale</t>
  </si>
  <si>
    <t>Southern Illinois University Edwardsville</t>
  </si>
  <si>
    <t>Southern Methodist University</t>
  </si>
  <si>
    <t>University of Southern Mississippi</t>
  </si>
  <si>
    <t>Southern Utah University</t>
  </si>
  <si>
    <t>Stanford University</t>
  </si>
  <si>
    <t>Stephen F. Austin State University</t>
  </si>
  <si>
    <t>Stetson University</t>
  </si>
  <si>
    <t>Stony Brook University</t>
  </si>
  <si>
    <t>Syracuse University</t>
  </si>
  <si>
    <t>Temple University</t>
  </si>
  <si>
    <t>University of Tennessee</t>
  </si>
  <si>
    <t>University of Tennessee at Chattanooga</t>
  </si>
  <si>
    <t>University of Tennessee at Martin</t>
  </si>
  <si>
    <t>Tennessee State University</t>
  </si>
  <si>
    <t>Tennessee Technological University</t>
  </si>
  <si>
    <t>Texas A&amp;M University</t>
  </si>
  <si>
    <t>Texas A&amp;M University–Corpus Christi</t>
  </si>
  <si>
    <t>University of Texas at Arlington</t>
  </si>
  <si>
    <t>University of Texas at Austin</t>
  </si>
  <si>
    <t>Texas Christian University</t>
  </si>
  <si>
    <t>University of Texas at El Paso</t>
  </si>
  <si>
    <t>University of Texas Rio Grande Valley</t>
  </si>
  <si>
    <t>University of Texas at San Antonio</t>
  </si>
  <si>
    <t>Texas Southern University</t>
  </si>
  <si>
    <t>Texas State University</t>
  </si>
  <si>
    <t>Texas Tech University</t>
  </si>
  <si>
    <t>University of Toledo</t>
  </si>
  <si>
    <t>Towson University</t>
  </si>
  <si>
    <t>Troy University</t>
  </si>
  <si>
    <t>Tulane University</t>
  </si>
  <si>
    <t>University of Tulsa</t>
  </si>
  <si>
    <t>United States Air Force Academy</t>
  </si>
  <si>
    <t>United States Military Academy</t>
  </si>
  <si>
    <t>United States Naval Academy</t>
  </si>
  <si>
    <t>University of Utah</t>
  </si>
  <si>
    <t>Utah State University</t>
  </si>
  <si>
    <t>Utah Valley University</t>
  </si>
  <si>
    <t>Valparaiso University</t>
  </si>
  <si>
    <t>Vanderbilt University</t>
  </si>
  <si>
    <t>University of Vermont</t>
  </si>
  <si>
    <t>Villanova University</t>
  </si>
  <si>
    <t>University of Virginia</t>
  </si>
  <si>
    <t>Virginia Commonwealth University</t>
  </si>
  <si>
    <t>Virginia Military Institute</t>
  </si>
  <si>
    <t>Virginia Tech[A 52]</t>
  </si>
  <si>
    <t>Wagner College</t>
  </si>
  <si>
    <t>Wake Forest University</t>
  </si>
  <si>
    <t>University of Washington</t>
  </si>
  <si>
    <t>Washington State University</t>
  </si>
  <si>
    <t>Weber State University</t>
  </si>
  <si>
    <t>West Virginia University</t>
  </si>
  <si>
    <t>Western Carolina University</t>
  </si>
  <si>
    <t>Western Illinois University</t>
  </si>
  <si>
    <t>Western Kentucky University</t>
  </si>
  <si>
    <t>Western Michigan University</t>
  </si>
  <si>
    <t>Wichita State University</t>
  </si>
  <si>
    <t>College of William &amp; Mary</t>
  </si>
  <si>
    <t>Winthrop University</t>
  </si>
  <si>
    <t>University of Wisconsin–Green Bay</t>
  </si>
  <si>
    <t>University of Wisconsin–Madison</t>
  </si>
  <si>
    <t>University of Wisconsin–Milwaukee</t>
  </si>
  <si>
    <t>Wofford College</t>
  </si>
  <si>
    <t>Wright State University</t>
  </si>
  <si>
    <t>University of Wyoming</t>
  </si>
  <si>
    <t>Xavier University</t>
  </si>
  <si>
    <t>Yale University</t>
  </si>
  <si>
    <t>Youngstown State University</t>
  </si>
  <si>
    <t>URL</t>
  </si>
  <si>
    <t>https://www.swimcloud.com/team/</t>
  </si>
  <si>
    <t>Event ID</t>
  </si>
  <si>
    <t>URL 2</t>
  </si>
  <si>
    <t>Position</t>
  </si>
  <si>
    <t>50 Free</t>
  </si>
  <si>
    <t>100 Free</t>
  </si>
  <si>
    <t>200 Free</t>
  </si>
  <si>
    <t>500 Free</t>
  </si>
  <si>
    <t>1000 Free</t>
  </si>
  <si>
    <t>1650 Free</t>
  </si>
  <si>
    <t>100 Back</t>
  </si>
  <si>
    <t>200 Back</t>
  </si>
  <si>
    <t>100 Breast</t>
  </si>
  <si>
    <t>200 Breast</t>
  </si>
  <si>
    <t>100 Fly</t>
  </si>
  <si>
    <t>200 Fly</t>
  </si>
  <si>
    <t>200 IM</t>
  </si>
  <si>
    <t>400 IM</t>
  </si>
  <si>
    <t>/times/?page=1&amp;gender=M&amp;event=</t>
  </si>
  <si>
    <t>Average times to use</t>
  </si>
  <si>
    <t>URL 3</t>
  </si>
  <si>
    <t>&amp;course=Y&amp;season=22</t>
  </si>
  <si>
    <t>Score</t>
  </si>
  <si>
    <t>Mens Score</t>
  </si>
  <si>
    <t>Womens Score</t>
  </si>
  <si>
    <t>Mens Conv score</t>
  </si>
  <si>
    <t>Womens Conv score</t>
  </si>
  <si>
    <t>/rankings/?page=1&amp;event_course=Y&amp;gender=F&amp;rank_type=D&amp;season=22</t>
  </si>
  <si>
    <t>Lat</t>
  </si>
  <si>
    <t>Long</t>
  </si>
  <si>
    <t>Rank</t>
  </si>
  <si>
    <t>Name</t>
  </si>
  <si>
    <t>x</t>
  </si>
  <si>
    <t>y</t>
  </si>
  <si>
    <t>coord</t>
  </si>
  <si>
    <t>cluster</t>
  </si>
  <si>
    <t>Gardnerâ\200“Webb University</t>
  </si>
  <si>
    <t>University of Wisconsinâ\200“Milwaukee</t>
  </si>
  <si>
    <t>University of Wisconsinâ\200“Green Bay</t>
  </si>
  <si>
    <t>University of Nebraskaâ\200“Lincoln</t>
  </si>
  <si>
    <t>Indiana University â\200“ Purdue University Indianapolis</t>
  </si>
  <si>
    <t>University of Illinois at Urbanaâ\200“Champaign</t>
  </si>
  <si>
    <t>University of Wisconsinâ\200“Madison</t>
  </si>
  <si>
    <t>group</t>
  </si>
  <si>
    <t>Conference 1</t>
  </si>
  <si>
    <t>Conference 2</t>
  </si>
  <si>
    <t>Conference 3</t>
  </si>
  <si>
    <t>Conference 4</t>
  </si>
  <si>
    <t>Conference 5</t>
  </si>
  <si>
    <t>Conference 6</t>
  </si>
  <si>
    <t>Conference 7</t>
  </si>
  <si>
    <t>Conference 8</t>
  </si>
  <si>
    <t>Conference 9</t>
  </si>
  <si>
    <t>Conference 10</t>
  </si>
  <si>
    <t>Conference 11</t>
  </si>
  <si>
    <t>Conference 12</t>
  </si>
  <si>
    <t>Conference 13</t>
  </si>
  <si>
    <t>Conference 14</t>
  </si>
  <si>
    <t>Conference 15</t>
  </si>
  <si>
    <t>Conference 16</t>
  </si>
  <si>
    <t>Conference 17</t>
  </si>
  <si>
    <t>Conference 18</t>
  </si>
  <si>
    <t>Conference 19</t>
  </si>
  <si>
    <t>Conference 20</t>
  </si>
  <si>
    <t>Conference 21</t>
  </si>
  <si>
    <t>Conference 22</t>
  </si>
  <si>
    <t>Conference 23</t>
  </si>
  <si>
    <t>Conference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</si>
</sst>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</font>
    <font>
      <color theme="1"/>
      <name val="Arial"/>
    </font>
    <font>
      <u/>
      <color rgb="FF0000FF"/>
      <name val="Arial"/>
    </font>
    <font>
      <u/>
      <color rgb="FF1155CC"/>
    </font>
    <font>
      <b/>
      <color theme="1"/>
      <name val="Arial"/>
      <scheme val="minor"/>
    </font>
    <font>
      <b/>
      <u/>
      <color rgb="FF1155CC"/>
      <name val="Arial"/>
    </font>
    <font>
      <color rgb="FF000000"/>
      <name val="&quot;Arial&quot;"/>
    </font>
    <font>
      <b/>
      <u/>
      <color rgb="FF0000FF"/>
      <name val="Arial"/>
    </font>
    <font>
      <u/>
      <color rgb="FF000000"/>
      <name val="Arial"/>
    </font>
    <font>
      <sz val="9.0"/>
      <color rgb="FF000000"/>
      <name val="&quot;Lucida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0" numFmtId="0" xfId="0" applyAlignment="1" applyFont="1">
      <alignment readingOrder="0" vertical="bottom"/>
    </xf>
    <xf borderId="0" fillId="2" fontId="1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1" numFmtId="0" xfId="0" applyAlignment="1" applyFont="1">
      <alignment horizontal="left" readingOrder="0" shrinkToFit="0" wrapText="0"/>
    </xf>
    <xf borderId="0" fillId="0" fontId="1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map'!$M$1:$M$195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map'!$N$1:$N$195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map'!$O$1:$O$195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map'!$P$1:$P$195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map'!$Q$1:$Q$195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map'!$R$1:$R$195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map'!$S$1:$S$195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map'!$T$1:$T$195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map'!$U$1:$U$195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map'!$V$1:$V$195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map'!$W$1:$W$195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map'!$X$1:$X$195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map'!$Y$1:$Y$195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map'!$Z$1:$Z$195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map'!$AA$1:$AA$195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map'!$AB$1:$AB$195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map'!$AC$1:$AC$195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map'!$AD$1:$AD$195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rgbClr val="B7B7B7"/>
              </a:solidFill>
              <a:ln cmpd="sng">
                <a:solidFill>
                  <a:srgbClr val="B7B7B7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map'!$AE$1:$AE$195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map'!$AF$1:$AF$195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map'!$AG$1:$AG$195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rgbClr val="D9D9D9"/>
              </a:solidFill>
              <a:ln cmpd="sng">
                <a:solidFill>
                  <a:srgbClr val="D9D9D9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map'!$AH$1:$AH$195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map'!$AI$1:$AI$195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rgbClr val="DD7E6B"/>
              </a:solidFill>
              <a:ln cmpd="sng">
                <a:solidFill>
                  <a:srgbClr val="DD7E6B"/>
                </a:solidFill>
              </a:ln>
            </c:spPr>
          </c:marker>
          <c:xVal>
            <c:numRef>
              <c:f>'On a map'!$J$1:$J$195</c:f>
            </c:numRef>
          </c:xVal>
          <c:yVal>
            <c:numRef>
              <c:f>'On a map'!$AJ$1:$AJ$195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81497"/>
        <c:axId val="1352261837"/>
      </c:scatterChart>
      <c:valAx>
        <c:axId val="1557981497"/>
        <c:scaling>
          <c:orientation val="minMax"/>
          <c:min val="-1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261837"/>
      </c:valAx>
      <c:valAx>
        <c:axId val="1352261837"/>
        <c:scaling>
          <c:orientation val="minMax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81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Florida_Gulf_Coast_University" TargetMode="External"/><Relationship Id="rId194" Type="http://schemas.openxmlformats.org/officeDocument/2006/relationships/hyperlink" Target="https://en.wikipedia.org/wiki/Florida_State_University" TargetMode="External"/><Relationship Id="rId193" Type="http://schemas.openxmlformats.org/officeDocument/2006/relationships/hyperlink" Target="https://en.wikipedia.org/wiki/Florida_State_University" TargetMode="External"/><Relationship Id="rId192" Type="http://schemas.openxmlformats.org/officeDocument/2006/relationships/hyperlink" Target="https://en.wikipedia.org/wiki/Florida_International_University" TargetMode="External"/><Relationship Id="rId191" Type="http://schemas.openxmlformats.org/officeDocument/2006/relationships/hyperlink" Target="https://en.wikipedia.org/wiki/Florida_International_University" TargetMode="External"/><Relationship Id="rId187" Type="http://schemas.openxmlformats.org/officeDocument/2006/relationships/hyperlink" Target="https://en.wikipedia.org/wiki/Florida_Atlantic_University" TargetMode="External"/><Relationship Id="rId186" Type="http://schemas.openxmlformats.org/officeDocument/2006/relationships/hyperlink" Target="https://en.wikipedia.org/wiki/Florida_A%26M_University" TargetMode="External"/><Relationship Id="rId185" Type="http://schemas.openxmlformats.org/officeDocument/2006/relationships/hyperlink" Target="https://en.wikipedia.org/wiki/Florida_A%26M_University" TargetMode="External"/><Relationship Id="rId184" Type="http://schemas.openxmlformats.org/officeDocument/2006/relationships/hyperlink" Target="https://en.wikipedia.org/wiki/University_of_Florida" TargetMode="External"/><Relationship Id="rId189" Type="http://schemas.openxmlformats.org/officeDocument/2006/relationships/hyperlink" Target="https://en.wikipedia.org/wiki/Florida_Gulf_Coast_University" TargetMode="External"/><Relationship Id="rId188" Type="http://schemas.openxmlformats.org/officeDocument/2006/relationships/hyperlink" Target="https://en.wikipedia.org/wiki/Florida_Atlantic_University" TargetMode="External"/><Relationship Id="rId183" Type="http://schemas.openxmlformats.org/officeDocument/2006/relationships/hyperlink" Target="https://en.wikipedia.org/wiki/University_of_Florida" TargetMode="External"/><Relationship Id="rId182" Type="http://schemas.openxmlformats.org/officeDocument/2006/relationships/hyperlink" Target="https://en.wikipedia.org/wiki/Fairleigh_Dickinson_University" TargetMode="External"/><Relationship Id="rId181" Type="http://schemas.openxmlformats.org/officeDocument/2006/relationships/hyperlink" Target="https://en.wikipedia.org/wiki/Fairleigh_Dickinson_University" TargetMode="External"/><Relationship Id="rId180" Type="http://schemas.openxmlformats.org/officeDocument/2006/relationships/hyperlink" Target="https://en.wikipedia.org/wiki/Fairfield_University" TargetMode="External"/><Relationship Id="rId176" Type="http://schemas.openxmlformats.org/officeDocument/2006/relationships/hyperlink" Target="https://en.wikipedia.org/wiki/Elon_University" TargetMode="External"/><Relationship Id="rId297" Type="http://schemas.openxmlformats.org/officeDocument/2006/relationships/hyperlink" Target="https://en.wikipedia.org/wiki/Longwood_University" TargetMode="External"/><Relationship Id="rId175" Type="http://schemas.openxmlformats.org/officeDocument/2006/relationships/hyperlink" Target="https://en.wikipedia.org/wiki/Elon_University" TargetMode="External"/><Relationship Id="rId296" Type="http://schemas.openxmlformats.org/officeDocument/2006/relationships/hyperlink" Target="https://en.wikipedia.org/wiki/Long_Island_University" TargetMode="External"/><Relationship Id="rId174" Type="http://schemas.openxmlformats.org/officeDocument/2006/relationships/hyperlink" Target="https://en.wikipedia.org/wiki/Eastern_Washington_University" TargetMode="External"/><Relationship Id="rId295" Type="http://schemas.openxmlformats.org/officeDocument/2006/relationships/hyperlink" Target="https://en.wikipedia.org/wiki/Long_Island_University" TargetMode="External"/><Relationship Id="rId173" Type="http://schemas.openxmlformats.org/officeDocument/2006/relationships/hyperlink" Target="https://en.wikipedia.org/wiki/Eastern_Washington_University" TargetMode="External"/><Relationship Id="rId294" Type="http://schemas.openxmlformats.org/officeDocument/2006/relationships/hyperlink" Target="https://en.wikipedia.org/wiki/Lipscomb_University" TargetMode="External"/><Relationship Id="rId179" Type="http://schemas.openxmlformats.org/officeDocument/2006/relationships/hyperlink" Target="https://en.wikipedia.org/wiki/Fairfield_University" TargetMode="External"/><Relationship Id="rId178" Type="http://schemas.openxmlformats.org/officeDocument/2006/relationships/hyperlink" Target="https://en.wikipedia.org/wiki/University_of_Evansville" TargetMode="External"/><Relationship Id="rId299" Type="http://schemas.openxmlformats.org/officeDocument/2006/relationships/hyperlink" Target="https://en.wikipedia.org/wiki/University_of_Louisiana_at_Lafayette" TargetMode="External"/><Relationship Id="rId177" Type="http://schemas.openxmlformats.org/officeDocument/2006/relationships/hyperlink" Target="https://en.wikipedia.org/wiki/University_of_Evansville" TargetMode="External"/><Relationship Id="rId298" Type="http://schemas.openxmlformats.org/officeDocument/2006/relationships/hyperlink" Target="https://en.wikipedia.org/wiki/Longwood_University" TargetMode="External"/><Relationship Id="rId198" Type="http://schemas.openxmlformats.org/officeDocument/2006/relationships/hyperlink" Target="https://en.wikipedia.org/wiki/Furman_University" TargetMode="External"/><Relationship Id="rId197" Type="http://schemas.openxmlformats.org/officeDocument/2006/relationships/hyperlink" Target="https://en.wikipedia.org/wiki/Furman_University" TargetMode="External"/><Relationship Id="rId196" Type="http://schemas.openxmlformats.org/officeDocument/2006/relationships/hyperlink" Target="https://en.wikipedia.org/wiki/Fordham_University" TargetMode="External"/><Relationship Id="rId195" Type="http://schemas.openxmlformats.org/officeDocument/2006/relationships/hyperlink" Target="https://en.wikipedia.org/wiki/Fordham_University" TargetMode="External"/><Relationship Id="rId199" Type="http://schemas.openxmlformats.org/officeDocument/2006/relationships/hyperlink" Target="https://en.wikipedia.org/wiki/Gardner%E2%80%93Webb_University" TargetMode="External"/><Relationship Id="rId150" Type="http://schemas.openxmlformats.org/officeDocument/2006/relationships/hyperlink" Target="https://en.wikipedia.org/wiki/University_of_Denver" TargetMode="External"/><Relationship Id="rId271" Type="http://schemas.openxmlformats.org/officeDocument/2006/relationships/hyperlink" Target="https://en.wikipedia.org/wiki/James_Madison_University" TargetMode="External"/><Relationship Id="rId392" Type="http://schemas.openxmlformats.org/officeDocument/2006/relationships/hyperlink" Target="https://en.wikipedia.org/wiki/University_of_New_Mexico" TargetMode="External"/><Relationship Id="rId270" Type="http://schemas.openxmlformats.org/officeDocument/2006/relationships/hyperlink" Target="https://en.wikipedia.org/wiki/Jacksonville_State_University" TargetMode="External"/><Relationship Id="rId391" Type="http://schemas.openxmlformats.org/officeDocument/2006/relationships/hyperlink" Target="https://en.wikipedia.org/wiki/University_of_New_Mexico" TargetMode="External"/><Relationship Id="rId390" Type="http://schemas.openxmlformats.org/officeDocument/2006/relationships/hyperlink" Target="https://en.wikipedia.org/wiki/New_Jersey_Institute_of_Technology" TargetMode="External"/><Relationship Id="rId1" Type="http://schemas.openxmlformats.org/officeDocument/2006/relationships/hyperlink" Target="https://en.wikipedia.org/wiki/Abilene_Christian_University" TargetMode="External"/><Relationship Id="rId2" Type="http://schemas.openxmlformats.org/officeDocument/2006/relationships/hyperlink" Target="https://en.wikipedia.org/wiki/Abilene_Christian_University" TargetMode="External"/><Relationship Id="rId3" Type="http://schemas.openxmlformats.org/officeDocument/2006/relationships/hyperlink" Target="https://en.wikipedia.org/wiki/University_of_Akron" TargetMode="External"/><Relationship Id="rId149" Type="http://schemas.openxmlformats.org/officeDocument/2006/relationships/hyperlink" Target="https://en.wikipedia.org/wiki/University_of_Denver" TargetMode="External"/><Relationship Id="rId4" Type="http://schemas.openxmlformats.org/officeDocument/2006/relationships/hyperlink" Target="https://en.wikipedia.org/wiki/University_of_Akron" TargetMode="External"/><Relationship Id="rId148" Type="http://schemas.openxmlformats.org/officeDocument/2006/relationships/hyperlink" Target="https://en.wikipedia.org/wiki/Delaware_State_University" TargetMode="External"/><Relationship Id="rId269" Type="http://schemas.openxmlformats.org/officeDocument/2006/relationships/hyperlink" Target="https://en.wikipedia.org/wiki/Jacksonville_State_University" TargetMode="External"/><Relationship Id="rId9" Type="http://schemas.openxmlformats.org/officeDocument/2006/relationships/hyperlink" Target="https://en.wikipedia.org/wiki/University_of_Alabama_at_Birmingham" TargetMode="External"/><Relationship Id="rId143" Type="http://schemas.openxmlformats.org/officeDocument/2006/relationships/hyperlink" Target="https://en.wikipedia.org/wiki/University_of_Dayton" TargetMode="External"/><Relationship Id="rId264" Type="http://schemas.openxmlformats.org/officeDocument/2006/relationships/hyperlink" Target="https://en.wikipedia.org/wiki/Iowa_State_University" TargetMode="External"/><Relationship Id="rId385" Type="http://schemas.openxmlformats.org/officeDocument/2006/relationships/hyperlink" Target="https://en.wikipedia.org/wiki/University_of_Nevada,_Reno" TargetMode="External"/><Relationship Id="rId142" Type="http://schemas.openxmlformats.org/officeDocument/2006/relationships/hyperlink" Target="https://en.wikipedia.org/wiki/Davidson_College" TargetMode="External"/><Relationship Id="rId263" Type="http://schemas.openxmlformats.org/officeDocument/2006/relationships/hyperlink" Target="https://en.wikipedia.org/wiki/Iowa_State_University" TargetMode="External"/><Relationship Id="rId384" Type="http://schemas.openxmlformats.org/officeDocument/2006/relationships/hyperlink" Target="https://en.wikipedia.org/wiki/University_of_Nevada,_Las_Vegas" TargetMode="External"/><Relationship Id="rId141" Type="http://schemas.openxmlformats.org/officeDocument/2006/relationships/hyperlink" Target="https://en.wikipedia.org/wiki/Davidson_College" TargetMode="External"/><Relationship Id="rId262" Type="http://schemas.openxmlformats.org/officeDocument/2006/relationships/hyperlink" Target="https://en.wikipedia.org/wiki/University_of_Iowa" TargetMode="External"/><Relationship Id="rId383" Type="http://schemas.openxmlformats.org/officeDocument/2006/relationships/hyperlink" Target="https://en.wikipedia.org/wiki/University_of_Nevada,_Las_Vegas" TargetMode="External"/><Relationship Id="rId140" Type="http://schemas.openxmlformats.org/officeDocument/2006/relationships/hyperlink" Target="https://en.wikipedia.org/wiki/Dartmouth_College" TargetMode="External"/><Relationship Id="rId261" Type="http://schemas.openxmlformats.org/officeDocument/2006/relationships/hyperlink" Target="https://en.wikipedia.org/wiki/University_of_Iowa" TargetMode="External"/><Relationship Id="rId382" Type="http://schemas.openxmlformats.org/officeDocument/2006/relationships/hyperlink" Target="https://en.wikipedia.org/wiki/University_of_Nebraska_Omaha" TargetMode="External"/><Relationship Id="rId5" Type="http://schemas.openxmlformats.org/officeDocument/2006/relationships/hyperlink" Target="https://en.wikipedia.org/wiki/University_of_Alabama" TargetMode="External"/><Relationship Id="rId147" Type="http://schemas.openxmlformats.org/officeDocument/2006/relationships/hyperlink" Target="https://en.wikipedia.org/wiki/Delaware_State_University" TargetMode="External"/><Relationship Id="rId268" Type="http://schemas.openxmlformats.org/officeDocument/2006/relationships/hyperlink" Target="https://en.wikipedia.org/wiki/Jacksonville_University" TargetMode="External"/><Relationship Id="rId389" Type="http://schemas.openxmlformats.org/officeDocument/2006/relationships/hyperlink" Target="https://en.wikipedia.org/wiki/New_Jersey_Institute_of_Technology" TargetMode="External"/><Relationship Id="rId6" Type="http://schemas.openxmlformats.org/officeDocument/2006/relationships/hyperlink" Target="https://en.wikipedia.org/wiki/University_of_Alabama" TargetMode="External"/><Relationship Id="rId146" Type="http://schemas.openxmlformats.org/officeDocument/2006/relationships/hyperlink" Target="https://en.wikipedia.org/wiki/University_of_Delaware" TargetMode="External"/><Relationship Id="rId267" Type="http://schemas.openxmlformats.org/officeDocument/2006/relationships/hyperlink" Target="https://en.wikipedia.org/wiki/Jacksonville_University" TargetMode="External"/><Relationship Id="rId388" Type="http://schemas.openxmlformats.org/officeDocument/2006/relationships/hyperlink" Target="https://en.wikipedia.org/wiki/University_of_New_Hampshire" TargetMode="External"/><Relationship Id="rId7" Type="http://schemas.openxmlformats.org/officeDocument/2006/relationships/hyperlink" Target="https://en.wikipedia.org/wiki/Alabama_Agricultural_and_Mechanical_University" TargetMode="External"/><Relationship Id="rId145" Type="http://schemas.openxmlformats.org/officeDocument/2006/relationships/hyperlink" Target="https://en.wikipedia.org/wiki/University_of_Delaware" TargetMode="External"/><Relationship Id="rId266" Type="http://schemas.openxmlformats.org/officeDocument/2006/relationships/hyperlink" Target="https://en.wikipedia.org/wiki/Jackson_State_University" TargetMode="External"/><Relationship Id="rId387" Type="http://schemas.openxmlformats.org/officeDocument/2006/relationships/hyperlink" Target="https://en.wikipedia.org/wiki/University_of_New_Hampshire" TargetMode="External"/><Relationship Id="rId8" Type="http://schemas.openxmlformats.org/officeDocument/2006/relationships/hyperlink" Target="https://en.wikipedia.org/wiki/Alabama_Agricultural_and_Mechanical_University" TargetMode="External"/><Relationship Id="rId144" Type="http://schemas.openxmlformats.org/officeDocument/2006/relationships/hyperlink" Target="https://en.wikipedia.org/wiki/University_of_Dayton" TargetMode="External"/><Relationship Id="rId265" Type="http://schemas.openxmlformats.org/officeDocument/2006/relationships/hyperlink" Target="https://en.wikipedia.org/wiki/Jackson_State_University" TargetMode="External"/><Relationship Id="rId386" Type="http://schemas.openxmlformats.org/officeDocument/2006/relationships/hyperlink" Target="https://en.wikipedia.org/wiki/University_of_Nevada,_Reno" TargetMode="External"/><Relationship Id="rId260" Type="http://schemas.openxmlformats.org/officeDocument/2006/relationships/hyperlink" Target="https://en.wikipedia.org/wiki/Iona_College_(New_York)" TargetMode="External"/><Relationship Id="rId381" Type="http://schemas.openxmlformats.org/officeDocument/2006/relationships/hyperlink" Target="https://en.wikipedia.org/wiki/University_of_Nebraska_Omaha" TargetMode="External"/><Relationship Id="rId380" Type="http://schemas.openxmlformats.org/officeDocument/2006/relationships/hyperlink" Target="https://en.wikipedia.org/wiki/University_of_Nebraska%E2%80%93Lincoln" TargetMode="External"/><Relationship Id="rId139" Type="http://schemas.openxmlformats.org/officeDocument/2006/relationships/hyperlink" Target="https://en.wikipedia.org/wiki/Dartmouth_College" TargetMode="External"/><Relationship Id="rId138" Type="http://schemas.openxmlformats.org/officeDocument/2006/relationships/hyperlink" Target="https://en.wikipedia.org/wiki/Creighton_University" TargetMode="External"/><Relationship Id="rId259" Type="http://schemas.openxmlformats.org/officeDocument/2006/relationships/hyperlink" Target="https://en.wikipedia.org/wiki/Iona_College_(New_York)" TargetMode="External"/><Relationship Id="rId137" Type="http://schemas.openxmlformats.org/officeDocument/2006/relationships/hyperlink" Target="https://en.wikipedia.org/wiki/Creighton_University" TargetMode="External"/><Relationship Id="rId258" Type="http://schemas.openxmlformats.org/officeDocument/2006/relationships/hyperlink" Target="https://en.wikipedia.org/wiki/Indiana_University_%E2%80%93_Purdue_University_Indianapolis" TargetMode="External"/><Relationship Id="rId379" Type="http://schemas.openxmlformats.org/officeDocument/2006/relationships/hyperlink" Target="https://en.wikipedia.org/wiki/University_of_Nebraska%E2%80%93Lincoln" TargetMode="External"/><Relationship Id="rId132" Type="http://schemas.openxmlformats.org/officeDocument/2006/relationships/hyperlink" Target="https://en.wikipedia.org/wiki/University_of_Connecticut" TargetMode="External"/><Relationship Id="rId253" Type="http://schemas.openxmlformats.org/officeDocument/2006/relationships/hyperlink" Target="https://en.wikipedia.org/wiki/Indiana_University_Bloomington" TargetMode="External"/><Relationship Id="rId374" Type="http://schemas.openxmlformats.org/officeDocument/2006/relationships/hyperlink" Target="https://en.wikipedia.org/wiki/Morgan_State_University" TargetMode="External"/><Relationship Id="rId495" Type="http://schemas.openxmlformats.org/officeDocument/2006/relationships/hyperlink" Target="https://en.wikipedia.org/wiki/Rice_University" TargetMode="External"/><Relationship Id="rId131" Type="http://schemas.openxmlformats.org/officeDocument/2006/relationships/hyperlink" Target="https://en.wikipedia.org/wiki/University_of_Connecticut" TargetMode="External"/><Relationship Id="rId252" Type="http://schemas.openxmlformats.org/officeDocument/2006/relationships/hyperlink" Target="https://en.wikipedia.org/wiki/University_of_the_Incarnate_Word" TargetMode="External"/><Relationship Id="rId373" Type="http://schemas.openxmlformats.org/officeDocument/2006/relationships/hyperlink" Target="https://en.wikipedia.org/wiki/Morgan_State_University" TargetMode="External"/><Relationship Id="rId494" Type="http://schemas.openxmlformats.org/officeDocument/2006/relationships/hyperlink" Target="https://en.wikipedia.org/wiki/University_of_Rhode_Island" TargetMode="External"/><Relationship Id="rId130" Type="http://schemas.openxmlformats.org/officeDocument/2006/relationships/hyperlink" Target="https://en.wikipedia.org/wiki/Columbia_University" TargetMode="External"/><Relationship Id="rId251" Type="http://schemas.openxmlformats.org/officeDocument/2006/relationships/hyperlink" Target="https://en.wikipedia.org/wiki/University_of_the_Incarnate_Word" TargetMode="External"/><Relationship Id="rId372" Type="http://schemas.openxmlformats.org/officeDocument/2006/relationships/hyperlink" Target="https://en.wikipedia.org/wiki/Morehead_State_University" TargetMode="External"/><Relationship Id="rId493" Type="http://schemas.openxmlformats.org/officeDocument/2006/relationships/hyperlink" Target="https://en.wikipedia.org/wiki/University_of_Rhode_Island" TargetMode="External"/><Relationship Id="rId250" Type="http://schemas.openxmlformats.org/officeDocument/2006/relationships/hyperlink" Target="https://en.wikipedia.org/wiki/University_of_Illinois_at_Urbana%E2%80%93Champaign" TargetMode="External"/><Relationship Id="rId371" Type="http://schemas.openxmlformats.org/officeDocument/2006/relationships/hyperlink" Target="https://en.wikipedia.org/wiki/Morehead_State_University" TargetMode="External"/><Relationship Id="rId492" Type="http://schemas.openxmlformats.org/officeDocument/2006/relationships/hyperlink" Target="https://en.wikipedia.org/wiki/Radford_University" TargetMode="External"/><Relationship Id="rId136" Type="http://schemas.openxmlformats.org/officeDocument/2006/relationships/hyperlink" Target="https://en.wikipedia.org/wiki/Cornell_University" TargetMode="External"/><Relationship Id="rId257" Type="http://schemas.openxmlformats.org/officeDocument/2006/relationships/hyperlink" Target="https://en.wikipedia.org/wiki/Indiana_University_%E2%80%93_Purdue_University_Indianapolis" TargetMode="External"/><Relationship Id="rId378" Type="http://schemas.openxmlformats.org/officeDocument/2006/relationships/hyperlink" Target="https://en.wikipedia.org/wiki/Murray_State_University" TargetMode="External"/><Relationship Id="rId499" Type="http://schemas.openxmlformats.org/officeDocument/2006/relationships/hyperlink" Target="https://en.wikipedia.org/wiki/Rider_University" TargetMode="External"/><Relationship Id="rId135" Type="http://schemas.openxmlformats.org/officeDocument/2006/relationships/hyperlink" Target="https://en.wikipedia.org/wiki/Cornell_University" TargetMode="External"/><Relationship Id="rId256" Type="http://schemas.openxmlformats.org/officeDocument/2006/relationships/hyperlink" Target="https://en.wikipedia.org/wiki/Indiana_State_University" TargetMode="External"/><Relationship Id="rId377" Type="http://schemas.openxmlformats.org/officeDocument/2006/relationships/hyperlink" Target="https://en.wikipedia.org/wiki/Murray_State_University" TargetMode="External"/><Relationship Id="rId498" Type="http://schemas.openxmlformats.org/officeDocument/2006/relationships/hyperlink" Target="https://en.wikipedia.org/wiki/University_of_Richmond" TargetMode="External"/><Relationship Id="rId134" Type="http://schemas.openxmlformats.org/officeDocument/2006/relationships/hyperlink" Target="https://en.wikipedia.org/wiki/Coppin_State_University" TargetMode="External"/><Relationship Id="rId255" Type="http://schemas.openxmlformats.org/officeDocument/2006/relationships/hyperlink" Target="https://en.wikipedia.org/wiki/Indiana_State_University" TargetMode="External"/><Relationship Id="rId376" Type="http://schemas.openxmlformats.org/officeDocument/2006/relationships/hyperlink" Target="https://en.wikipedia.org/wiki/Mount_St._Mary%27s_University" TargetMode="External"/><Relationship Id="rId497" Type="http://schemas.openxmlformats.org/officeDocument/2006/relationships/hyperlink" Target="https://en.wikipedia.org/wiki/University_of_Richmond" TargetMode="External"/><Relationship Id="rId133" Type="http://schemas.openxmlformats.org/officeDocument/2006/relationships/hyperlink" Target="https://en.wikipedia.org/wiki/Coppin_State_University" TargetMode="External"/><Relationship Id="rId254" Type="http://schemas.openxmlformats.org/officeDocument/2006/relationships/hyperlink" Target="https://en.wikipedia.org/wiki/Indiana_University_Bloomington" TargetMode="External"/><Relationship Id="rId375" Type="http://schemas.openxmlformats.org/officeDocument/2006/relationships/hyperlink" Target="https://en.wikipedia.org/wiki/Mount_St._Mary%27s_University" TargetMode="External"/><Relationship Id="rId496" Type="http://schemas.openxmlformats.org/officeDocument/2006/relationships/hyperlink" Target="https://en.wikipedia.org/wiki/Rice_University" TargetMode="External"/><Relationship Id="rId172" Type="http://schemas.openxmlformats.org/officeDocument/2006/relationships/hyperlink" Target="https://en.wikipedia.org/wiki/Eastern_Michigan_University" TargetMode="External"/><Relationship Id="rId293" Type="http://schemas.openxmlformats.org/officeDocument/2006/relationships/hyperlink" Target="https://en.wikipedia.org/wiki/Lipscomb_University" TargetMode="External"/><Relationship Id="rId171" Type="http://schemas.openxmlformats.org/officeDocument/2006/relationships/hyperlink" Target="https://en.wikipedia.org/wiki/Eastern_Michigan_University" TargetMode="External"/><Relationship Id="rId292" Type="http://schemas.openxmlformats.org/officeDocument/2006/relationships/hyperlink" Target="https://en.wikipedia.org/wiki/Liberty_University" TargetMode="External"/><Relationship Id="rId170" Type="http://schemas.openxmlformats.org/officeDocument/2006/relationships/hyperlink" Target="https://en.wikipedia.org/wiki/Eastern_Kentucky_University" TargetMode="External"/><Relationship Id="rId291" Type="http://schemas.openxmlformats.org/officeDocument/2006/relationships/hyperlink" Target="https://en.wikipedia.org/wiki/Liberty_University" TargetMode="External"/><Relationship Id="rId290" Type="http://schemas.openxmlformats.org/officeDocument/2006/relationships/hyperlink" Target="https://en.wikipedia.org/wiki/Lehigh_University" TargetMode="External"/><Relationship Id="rId165" Type="http://schemas.openxmlformats.org/officeDocument/2006/relationships/hyperlink" Target="https://en.wikipedia.org/wiki/East_Tennessee_State_University" TargetMode="External"/><Relationship Id="rId286" Type="http://schemas.openxmlformats.org/officeDocument/2006/relationships/hyperlink" Target="https://en.wikipedia.org/wiki/Lafayette_College" TargetMode="External"/><Relationship Id="rId164" Type="http://schemas.openxmlformats.org/officeDocument/2006/relationships/hyperlink" Target="https://en.wikipedia.org/wiki/East_Carolina_University" TargetMode="External"/><Relationship Id="rId285" Type="http://schemas.openxmlformats.org/officeDocument/2006/relationships/hyperlink" Target="https://en.wikipedia.org/wiki/Lafayette_College" TargetMode="External"/><Relationship Id="rId163" Type="http://schemas.openxmlformats.org/officeDocument/2006/relationships/hyperlink" Target="https://en.wikipedia.org/wiki/East_Carolina_University" TargetMode="External"/><Relationship Id="rId284" Type="http://schemas.openxmlformats.org/officeDocument/2006/relationships/hyperlink" Target="https://en.wikipedia.org/wiki/La_Salle_University" TargetMode="External"/><Relationship Id="rId162" Type="http://schemas.openxmlformats.org/officeDocument/2006/relationships/hyperlink" Target="https://en.wikipedia.org/wiki/Duquesne_University" TargetMode="External"/><Relationship Id="rId283" Type="http://schemas.openxmlformats.org/officeDocument/2006/relationships/hyperlink" Target="https://en.wikipedia.org/wiki/La_Salle_University" TargetMode="External"/><Relationship Id="rId169" Type="http://schemas.openxmlformats.org/officeDocument/2006/relationships/hyperlink" Target="https://en.wikipedia.org/wiki/Eastern_Kentucky_University" TargetMode="External"/><Relationship Id="rId168" Type="http://schemas.openxmlformats.org/officeDocument/2006/relationships/hyperlink" Target="https://en.wikipedia.org/wiki/Eastern_Illinois_University" TargetMode="External"/><Relationship Id="rId289" Type="http://schemas.openxmlformats.org/officeDocument/2006/relationships/hyperlink" Target="https://en.wikipedia.org/wiki/Lehigh_University" TargetMode="External"/><Relationship Id="rId167" Type="http://schemas.openxmlformats.org/officeDocument/2006/relationships/hyperlink" Target="https://en.wikipedia.org/wiki/Eastern_Illinois_University" TargetMode="External"/><Relationship Id="rId288" Type="http://schemas.openxmlformats.org/officeDocument/2006/relationships/hyperlink" Target="https://en.wikipedia.org/wiki/Lamar_University" TargetMode="External"/><Relationship Id="rId166" Type="http://schemas.openxmlformats.org/officeDocument/2006/relationships/hyperlink" Target="https://en.wikipedia.org/wiki/East_Tennessee_State_University" TargetMode="External"/><Relationship Id="rId287" Type="http://schemas.openxmlformats.org/officeDocument/2006/relationships/hyperlink" Target="https://en.wikipedia.org/wiki/Lamar_University" TargetMode="External"/><Relationship Id="rId161" Type="http://schemas.openxmlformats.org/officeDocument/2006/relationships/hyperlink" Target="https://en.wikipedia.org/wiki/Duquesne_University" TargetMode="External"/><Relationship Id="rId282" Type="http://schemas.openxmlformats.org/officeDocument/2006/relationships/hyperlink" Target="https://en.wikipedia.org/wiki/University_of_Kentucky" TargetMode="External"/><Relationship Id="rId160" Type="http://schemas.openxmlformats.org/officeDocument/2006/relationships/hyperlink" Target="https://en.wikipedia.org/wiki/Duke_University" TargetMode="External"/><Relationship Id="rId281" Type="http://schemas.openxmlformats.org/officeDocument/2006/relationships/hyperlink" Target="https://en.wikipedia.org/wiki/University_of_Kentucky" TargetMode="External"/><Relationship Id="rId280" Type="http://schemas.openxmlformats.org/officeDocument/2006/relationships/hyperlink" Target="https://en.wikipedia.org/wiki/Kent_State_University" TargetMode="External"/><Relationship Id="rId159" Type="http://schemas.openxmlformats.org/officeDocument/2006/relationships/hyperlink" Target="https://en.wikipedia.org/wiki/Duke_University" TargetMode="External"/><Relationship Id="rId154" Type="http://schemas.openxmlformats.org/officeDocument/2006/relationships/hyperlink" Target="https://en.wikipedia.org/wiki/University_of_Detroit_Mercy" TargetMode="External"/><Relationship Id="rId275" Type="http://schemas.openxmlformats.org/officeDocument/2006/relationships/hyperlink" Target="https://en.wikipedia.org/wiki/Kansas_State_University" TargetMode="External"/><Relationship Id="rId396" Type="http://schemas.openxmlformats.org/officeDocument/2006/relationships/hyperlink" Target="https://en.wikipedia.org/wiki/University_of_New_Orleans" TargetMode="External"/><Relationship Id="rId153" Type="http://schemas.openxmlformats.org/officeDocument/2006/relationships/hyperlink" Target="https://en.wikipedia.org/wiki/University_of_Detroit_Mercy" TargetMode="External"/><Relationship Id="rId274" Type="http://schemas.openxmlformats.org/officeDocument/2006/relationships/hyperlink" Target="https://en.wikipedia.org/wiki/University_of_Kansas" TargetMode="External"/><Relationship Id="rId395" Type="http://schemas.openxmlformats.org/officeDocument/2006/relationships/hyperlink" Target="https://en.wikipedia.org/wiki/University_of_New_Orleans" TargetMode="External"/><Relationship Id="rId152" Type="http://schemas.openxmlformats.org/officeDocument/2006/relationships/hyperlink" Target="https://en.wikipedia.org/wiki/DePaul_University" TargetMode="External"/><Relationship Id="rId273" Type="http://schemas.openxmlformats.org/officeDocument/2006/relationships/hyperlink" Target="https://en.wikipedia.org/wiki/University_of_Kansas" TargetMode="External"/><Relationship Id="rId394" Type="http://schemas.openxmlformats.org/officeDocument/2006/relationships/hyperlink" Target="https://en.wikipedia.org/wiki/New_Mexico_State_University" TargetMode="External"/><Relationship Id="rId151" Type="http://schemas.openxmlformats.org/officeDocument/2006/relationships/hyperlink" Target="https://en.wikipedia.org/wiki/DePaul_University" TargetMode="External"/><Relationship Id="rId272" Type="http://schemas.openxmlformats.org/officeDocument/2006/relationships/hyperlink" Target="https://en.wikipedia.org/wiki/James_Madison_University" TargetMode="External"/><Relationship Id="rId393" Type="http://schemas.openxmlformats.org/officeDocument/2006/relationships/hyperlink" Target="https://en.wikipedia.org/wiki/New_Mexico_State_University" TargetMode="External"/><Relationship Id="rId158" Type="http://schemas.openxmlformats.org/officeDocument/2006/relationships/hyperlink" Target="https://en.wikipedia.org/wiki/Drexel_University" TargetMode="External"/><Relationship Id="rId279" Type="http://schemas.openxmlformats.org/officeDocument/2006/relationships/hyperlink" Target="https://en.wikipedia.org/wiki/Kent_State_University" TargetMode="External"/><Relationship Id="rId157" Type="http://schemas.openxmlformats.org/officeDocument/2006/relationships/hyperlink" Target="https://en.wikipedia.org/wiki/Drexel_University" TargetMode="External"/><Relationship Id="rId278" Type="http://schemas.openxmlformats.org/officeDocument/2006/relationships/hyperlink" Target="https://en.wikipedia.org/wiki/Kennesaw_State_University" TargetMode="External"/><Relationship Id="rId399" Type="http://schemas.openxmlformats.org/officeDocument/2006/relationships/hyperlink" Target="https://en.wikipedia.org/wiki/Nicholls_State_University" TargetMode="External"/><Relationship Id="rId156" Type="http://schemas.openxmlformats.org/officeDocument/2006/relationships/hyperlink" Target="https://en.wikipedia.org/wiki/Drake_University" TargetMode="External"/><Relationship Id="rId277" Type="http://schemas.openxmlformats.org/officeDocument/2006/relationships/hyperlink" Target="https://en.wikipedia.org/wiki/Kennesaw_State_University" TargetMode="External"/><Relationship Id="rId398" Type="http://schemas.openxmlformats.org/officeDocument/2006/relationships/hyperlink" Target="https://en.wikipedia.org/wiki/Niagara_University" TargetMode="External"/><Relationship Id="rId155" Type="http://schemas.openxmlformats.org/officeDocument/2006/relationships/hyperlink" Target="https://en.wikipedia.org/wiki/Drake_University" TargetMode="External"/><Relationship Id="rId276" Type="http://schemas.openxmlformats.org/officeDocument/2006/relationships/hyperlink" Target="https://en.wikipedia.org/wiki/Kansas_State_University" TargetMode="External"/><Relationship Id="rId397" Type="http://schemas.openxmlformats.org/officeDocument/2006/relationships/hyperlink" Target="https://en.wikipedia.org/wiki/Niagara_University" TargetMode="External"/><Relationship Id="rId40" Type="http://schemas.openxmlformats.org/officeDocument/2006/relationships/hyperlink" Target="https://en.wikipedia.org/wiki/Baylor_University" TargetMode="External"/><Relationship Id="rId42" Type="http://schemas.openxmlformats.org/officeDocument/2006/relationships/hyperlink" Target="https://en.wikipedia.org/wiki/Belmont_University" TargetMode="External"/><Relationship Id="rId41" Type="http://schemas.openxmlformats.org/officeDocument/2006/relationships/hyperlink" Target="https://en.wikipedia.org/wiki/Belmont_University" TargetMode="External"/><Relationship Id="rId44" Type="http://schemas.openxmlformats.org/officeDocument/2006/relationships/hyperlink" Target="https://en.wikipedia.org/wiki/Bethune-Cookman_University" TargetMode="External"/><Relationship Id="rId43" Type="http://schemas.openxmlformats.org/officeDocument/2006/relationships/hyperlink" Target="https://en.wikipedia.org/wiki/Bethune-Cookman_University" TargetMode="External"/><Relationship Id="rId46" Type="http://schemas.openxmlformats.org/officeDocument/2006/relationships/hyperlink" Target="https://en.wikipedia.org/wiki/Binghamton_University" TargetMode="External"/><Relationship Id="rId45" Type="http://schemas.openxmlformats.org/officeDocument/2006/relationships/hyperlink" Target="https://en.wikipedia.org/wiki/Binghamton_University" TargetMode="External"/><Relationship Id="rId509" Type="http://schemas.openxmlformats.org/officeDocument/2006/relationships/hyperlink" Target="https://en.wikipedia.org/wiki/St._Francis_College" TargetMode="External"/><Relationship Id="rId508" Type="http://schemas.openxmlformats.org/officeDocument/2006/relationships/hyperlink" Target="https://en.wikipedia.org/wiki/St._Bonaventure_University" TargetMode="External"/><Relationship Id="rId629" Type="http://schemas.openxmlformats.org/officeDocument/2006/relationships/hyperlink" Target="https://en.wikipedia.org/wiki/United_States_Air_Force_Academy" TargetMode="External"/><Relationship Id="rId503" Type="http://schemas.openxmlformats.org/officeDocument/2006/relationships/hyperlink" Target="https://en.wikipedia.org/wiki/Rutgers_University%E2%80%93New_Brunswick" TargetMode="External"/><Relationship Id="rId624" Type="http://schemas.openxmlformats.org/officeDocument/2006/relationships/hyperlink" Target="https://en.wikipedia.org/wiki/Troy_University" TargetMode="External"/><Relationship Id="rId502" Type="http://schemas.openxmlformats.org/officeDocument/2006/relationships/hyperlink" Target="https://en.wikipedia.org/wiki/Robert_Morris_University" TargetMode="External"/><Relationship Id="rId623" Type="http://schemas.openxmlformats.org/officeDocument/2006/relationships/hyperlink" Target="https://en.wikipedia.org/wiki/Troy_University" TargetMode="External"/><Relationship Id="rId501" Type="http://schemas.openxmlformats.org/officeDocument/2006/relationships/hyperlink" Target="https://en.wikipedia.org/wiki/Robert_Morris_University" TargetMode="External"/><Relationship Id="rId622" Type="http://schemas.openxmlformats.org/officeDocument/2006/relationships/hyperlink" Target="https://en.wikipedia.org/wiki/Towson_University" TargetMode="External"/><Relationship Id="rId500" Type="http://schemas.openxmlformats.org/officeDocument/2006/relationships/hyperlink" Target="https://en.wikipedia.org/wiki/Rider_University" TargetMode="External"/><Relationship Id="rId621" Type="http://schemas.openxmlformats.org/officeDocument/2006/relationships/hyperlink" Target="https://en.wikipedia.org/wiki/Towson_University" TargetMode="External"/><Relationship Id="rId507" Type="http://schemas.openxmlformats.org/officeDocument/2006/relationships/hyperlink" Target="https://en.wikipedia.org/wiki/St._Bonaventure_University" TargetMode="External"/><Relationship Id="rId628" Type="http://schemas.openxmlformats.org/officeDocument/2006/relationships/hyperlink" Target="https://en.wikipedia.org/wiki/University_of_Tulsa" TargetMode="External"/><Relationship Id="rId506" Type="http://schemas.openxmlformats.org/officeDocument/2006/relationships/hyperlink" Target="https://en.wikipedia.org/wiki/Sacred_Heart_University" TargetMode="External"/><Relationship Id="rId627" Type="http://schemas.openxmlformats.org/officeDocument/2006/relationships/hyperlink" Target="https://en.wikipedia.org/wiki/University_of_Tulsa" TargetMode="External"/><Relationship Id="rId505" Type="http://schemas.openxmlformats.org/officeDocument/2006/relationships/hyperlink" Target="https://en.wikipedia.org/wiki/Sacred_Heart_University" TargetMode="External"/><Relationship Id="rId626" Type="http://schemas.openxmlformats.org/officeDocument/2006/relationships/hyperlink" Target="https://en.wikipedia.org/wiki/Tulane_University" TargetMode="External"/><Relationship Id="rId504" Type="http://schemas.openxmlformats.org/officeDocument/2006/relationships/hyperlink" Target="https://en.wikipedia.org/wiki/Rutgers_University%E2%80%93New_Brunswick" TargetMode="External"/><Relationship Id="rId625" Type="http://schemas.openxmlformats.org/officeDocument/2006/relationships/hyperlink" Target="https://en.wikipedia.org/wiki/Tulane_University" TargetMode="External"/><Relationship Id="rId48" Type="http://schemas.openxmlformats.org/officeDocument/2006/relationships/hyperlink" Target="https://en.wikipedia.org/wiki/Boise_State_University" TargetMode="External"/><Relationship Id="rId47" Type="http://schemas.openxmlformats.org/officeDocument/2006/relationships/hyperlink" Target="https://en.wikipedia.org/wiki/Boise_State_University" TargetMode="External"/><Relationship Id="rId49" Type="http://schemas.openxmlformats.org/officeDocument/2006/relationships/hyperlink" Target="https://en.wikipedia.org/wiki/Boston_College" TargetMode="External"/><Relationship Id="rId620" Type="http://schemas.openxmlformats.org/officeDocument/2006/relationships/hyperlink" Target="https://en.wikipedia.org/wiki/University_of_Toledo" TargetMode="External"/><Relationship Id="rId31" Type="http://schemas.openxmlformats.org/officeDocument/2006/relationships/hyperlink" Target="https://en.wikipedia.org/wiki/Arkansas_State_University" TargetMode="External"/><Relationship Id="rId30" Type="http://schemas.openxmlformats.org/officeDocument/2006/relationships/hyperlink" Target="https://en.wikipedia.org/wiki/University_of_Arkansas_at_Pine_Bluff" TargetMode="External"/><Relationship Id="rId33" Type="http://schemas.openxmlformats.org/officeDocument/2006/relationships/hyperlink" Target="https://en.wikipedia.org/wiki/Auburn_University" TargetMode="External"/><Relationship Id="rId32" Type="http://schemas.openxmlformats.org/officeDocument/2006/relationships/hyperlink" Target="https://en.wikipedia.org/wiki/Arkansas_State_University" TargetMode="External"/><Relationship Id="rId35" Type="http://schemas.openxmlformats.org/officeDocument/2006/relationships/hyperlink" Target="https://en.wikipedia.org/wiki/Austin_Peay_State_University" TargetMode="External"/><Relationship Id="rId34" Type="http://schemas.openxmlformats.org/officeDocument/2006/relationships/hyperlink" Target="https://en.wikipedia.org/wiki/Auburn_University" TargetMode="External"/><Relationship Id="rId619" Type="http://schemas.openxmlformats.org/officeDocument/2006/relationships/hyperlink" Target="https://en.wikipedia.org/wiki/University_of_Toledo" TargetMode="External"/><Relationship Id="rId618" Type="http://schemas.openxmlformats.org/officeDocument/2006/relationships/hyperlink" Target="https://en.wikipedia.org/wiki/Texas_Tech_University" TargetMode="External"/><Relationship Id="rId613" Type="http://schemas.openxmlformats.org/officeDocument/2006/relationships/hyperlink" Target="https://en.wikipedia.org/wiki/Texas_Southern_University" TargetMode="External"/><Relationship Id="rId612" Type="http://schemas.openxmlformats.org/officeDocument/2006/relationships/hyperlink" Target="https://en.wikipedia.org/wiki/University_of_Texas_at_San_Antonio" TargetMode="External"/><Relationship Id="rId611" Type="http://schemas.openxmlformats.org/officeDocument/2006/relationships/hyperlink" Target="https://en.wikipedia.org/wiki/University_of_Texas_at_San_Antonio" TargetMode="External"/><Relationship Id="rId610" Type="http://schemas.openxmlformats.org/officeDocument/2006/relationships/hyperlink" Target="https://en.wikipedia.org/wiki/University_of_Texas_Rio_Grande_Valley" TargetMode="External"/><Relationship Id="rId617" Type="http://schemas.openxmlformats.org/officeDocument/2006/relationships/hyperlink" Target="https://en.wikipedia.org/wiki/Texas_Tech_University" TargetMode="External"/><Relationship Id="rId616" Type="http://schemas.openxmlformats.org/officeDocument/2006/relationships/hyperlink" Target="https://en.wikipedia.org/wiki/Texas_State_University" TargetMode="External"/><Relationship Id="rId615" Type="http://schemas.openxmlformats.org/officeDocument/2006/relationships/hyperlink" Target="https://en.wikipedia.org/wiki/Texas_State_University" TargetMode="External"/><Relationship Id="rId614" Type="http://schemas.openxmlformats.org/officeDocument/2006/relationships/hyperlink" Target="https://en.wikipedia.org/wiki/Texas_Southern_University" TargetMode="External"/><Relationship Id="rId37" Type="http://schemas.openxmlformats.org/officeDocument/2006/relationships/hyperlink" Target="https://en.wikipedia.org/wiki/Ball_State_University" TargetMode="External"/><Relationship Id="rId36" Type="http://schemas.openxmlformats.org/officeDocument/2006/relationships/hyperlink" Target="https://en.wikipedia.org/wiki/Austin_Peay_State_University" TargetMode="External"/><Relationship Id="rId39" Type="http://schemas.openxmlformats.org/officeDocument/2006/relationships/hyperlink" Target="https://en.wikipedia.org/wiki/Baylor_University" TargetMode="External"/><Relationship Id="rId38" Type="http://schemas.openxmlformats.org/officeDocument/2006/relationships/hyperlink" Target="https://en.wikipedia.org/wiki/Ball_State_University" TargetMode="External"/><Relationship Id="rId20" Type="http://schemas.openxmlformats.org/officeDocument/2006/relationships/hyperlink" Target="https://en.wikipedia.org/wiki/Appalachian_State_University" TargetMode="External"/><Relationship Id="rId22" Type="http://schemas.openxmlformats.org/officeDocument/2006/relationships/hyperlink" Target="https://en.wikipedia.org/wiki/University_of_Arizona" TargetMode="External"/><Relationship Id="rId21" Type="http://schemas.openxmlformats.org/officeDocument/2006/relationships/hyperlink" Target="https://en.wikipedia.org/wiki/University_of_Arizona" TargetMode="External"/><Relationship Id="rId24" Type="http://schemas.openxmlformats.org/officeDocument/2006/relationships/hyperlink" Target="https://en.wikipedia.org/wiki/Arizona_State_University" TargetMode="External"/><Relationship Id="rId23" Type="http://schemas.openxmlformats.org/officeDocument/2006/relationships/hyperlink" Target="https://en.wikipedia.org/wiki/Arizona_State_University" TargetMode="External"/><Relationship Id="rId409" Type="http://schemas.openxmlformats.org/officeDocument/2006/relationships/hyperlink" Target="https://en.wikipedia.org/wiki/University_of_North_Carolina_at_Chapel_Hill" TargetMode="External"/><Relationship Id="rId404" Type="http://schemas.openxmlformats.org/officeDocument/2006/relationships/hyperlink" Target="https://en.wikipedia.org/wiki/North_Carolina_A%26T_State_University" TargetMode="External"/><Relationship Id="rId525" Type="http://schemas.openxmlformats.org/officeDocument/2006/relationships/hyperlink" Target="https://en.wikipedia.org/wiki/Samford_University" TargetMode="External"/><Relationship Id="rId646" Type="http://schemas.openxmlformats.org/officeDocument/2006/relationships/hyperlink" Target="https://en.wikipedia.org/wiki/University_of_Vermont" TargetMode="External"/><Relationship Id="rId403" Type="http://schemas.openxmlformats.org/officeDocument/2006/relationships/hyperlink" Target="https://en.wikipedia.org/wiki/North_Carolina_A%26T_State_University" TargetMode="External"/><Relationship Id="rId524" Type="http://schemas.openxmlformats.org/officeDocument/2006/relationships/hyperlink" Target="https://en.wikipedia.org/wiki/Sam_Houston_State_University" TargetMode="External"/><Relationship Id="rId645" Type="http://schemas.openxmlformats.org/officeDocument/2006/relationships/hyperlink" Target="https://en.wikipedia.org/wiki/University_of_Vermont" TargetMode="External"/><Relationship Id="rId402" Type="http://schemas.openxmlformats.org/officeDocument/2006/relationships/hyperlink" Target="https://en.wikipedia.org/wiki/Norfolk_State_University" TargetMode="External"/><Relationship Id="rId523" Type="http://schemas.openxmlformats.org/officeDocument/2006/relationships/hyperlink" Target="https://en.wikipedia.org/wiki/Sam_Houston_State_University" TargetMode="External"/><Relationship Id="rId644" Type="http://schemas.openxmlformats.org/officeDocument/2006/relationships/hyperlink" Target="https://en.wikipedia.org/wiki/Vanderbilt_University" TargetMode="External"/><Relationship Id="rId401" Type="http://schemas.openxmlformats.org/officeDocument/2006/relationships/hyperlink" Target="https://en.wikipedia.org/wiki/Norfolk_State_University" TargetMode="External"/><Relationship Id="rId522" Type="http://schemas.openxmlformats.org/officeDocument/2006/relationships/hyperlink" Target="https://en.wikipedia.org/wiki/Saint_Peter%27s_University" TargetMode="External"/><Relationship Id="rId643" Type="http://schemas.openxmlformats.org/officeDocument/2006/relationships/hyperlink" Target="https://en.wikipedia.org/wiki/Vanderbilt_University" TargetMode="External"/><Relationship Id="rId408" Type="http://schemas.openxmlformats.org/officeDocument/2006/relationships/hyperlink" Target="https://en.wikipedia.org/wiki/North_Carolina_Central_University" TargetMode="External"/><Relationship Id="rId529" Type="http://schemas.openxmlformats.org/officeDocument/2006/relationships/hyperlink" Target="https://en.wikipedia.org/wiki/San_Diego_State_University" TargetMode="External"/><Relationship Id="rId407" Type="http://schemas.openxmlformats.org/officeDocument/2006/relationships/hyperlink" Target="https://en.wikipedia.org/wiki/North_Carolina_Central_University" TargetMode="External"/><Relationship Id="rId528" Type="http://schemas.openxmlformats.org/officeDocument/2006/relationships/hyperlink" Target="https://en.wikipedia.org/wiki/University_of_San_Diego" TargetMode="External"/><Relationship Id="rId649" Type="http://schemas.openxmlformats.org/officeDocument/2006/relationships/hyperlink" Target="https://en.wikipedia.org/wiki/University_of_Virginia" TargetMode="External"/><Relationship Id="rId406" Type="http://schemas.openxmlformats.org/officeDocument/2006/relationships/hyperlink" Target="https://en.wikipedia.org/wiki/University_of_North_Carolina_at_Asheville" TargetMode="External"/><Relationship Id="rId527" Type="http://schemas.openxmlformats.org/officeDocument/2006/relationships/hyperlink" Target="https://en.wikipedia.org/wiki/University_of_San_Diego" TargetMode="External"/><Relationship Id="rId648" Type="http://schemas.openxmlformats.org/officeDocument/2006/relationships/hyperlink" Target="https://en.wikipedia.org/wiki/Villanova_University" TargetMode="External"/><Relationship Id="rId405" Type="http://schemas.openxmlformats.org/officeDocument/2006/relationships/hyperlink" Target="https://en.wikipedia.org/wiki/University_of_North_Carolina_at_Asheville" TargetMode="External"/><Relationship Id="rId526" Type="http://schemas.openxmlformats.org/officeDocument/2006/relationships/hyperlink" Target="https://en.wikipedia.org/wiki/Samford_University" TargetMode="External"/><Relationship Id="rId647" Type="http://schemas.openxmlformats.org/officeDocument/2006/relationships/hyperlink" Target="https://en.wikipedia.org/wiki/Villanova_University" TargetMode="External"/><Relationship Id="rId26" Type="http://schemas.openxmlformats.org/officeDocument/2006/relationships/hyperlink" Target="https://en.wikipedia.org/wiki/University_of_Arkansas" TargetMode="External"/><Relationship Id="rId25" Type="http://schemas.openxmlformats.org/officeDocument/2006/relationships/hyperlink" Target="https://en.wikipedia.org/wiki/University_of_Arkansas" TargetMode="External"/><Relationship Id="rId28" Type="http://schemas.openxmlformats.org/officeDocument/2006/relationships/hyperlink" Target="https://en.wikipedia.org/wiki/University_of_Arkansas_at_Little_Rock" TargetMode="External"/><Relationship Id="rId27" Type="http://schemas.openxmlformats.org/officeDocument/2006/relationships/hyperlink" Target="https://en.wikipedia.org/wiki/University_of_Arkansas_at_Little_Rock" TargetMode="External"/><Relationship Id="rId400" Type="http://schemas.openxmlformats.org/officeDocument/2006/relationships/hyperlink" Target="https://en.wikipedia.org/wiki/Nicholls_State_University" TargetMode="External"/><Relationship Id="rId521" Type="http://schemas.openxmlformats.org/officeDocument/2006/relationships/hyperlink" Target="https://en.wikipedia.org/wiki/Saint_Peter%27s_University" TargetMode="External"/><Relationship Id="rId642" Type="http://schemas.openxmlformats.org/officeDocument/2006/relationships/hyperlink" Target="https://en.wikipedia.org/wiki/Valparaiso_University" TargetMode="External"/><Relationship Id="rId29" Type="http://schemas.openxmlformats.org/officeDocument/2006/relationships/hyperlink" Target="https://en.wikipedia.org/wiki/University_of_Arkansas_at_Pine_Bluff" TargetMode="External"/><Relationship Id="rId520" Type="http://schemas.openxmlformats.org/officeDocument/2006/relationships/hyperlink" Target="https://en.wikipedia.org/wiki/Saint_Mary%27s_College_of_California" TargetMode="External"/><Relationship Id="rId641" Type="http://schemas.openxmlformats.org/officeDocument/2006/relationships/hyperlink" Target="https://en.wikipedia.org/wiki/Valparaiso_University" TargetMode="External"/><Relationship Id="rId640" Type="http://schemas.openxmlformats.org/officeDocument/2006/relationships/hyperlink" Target="https://en.wikipedia.org/wiki/Utah_Valley_University" TargetMode="External"/><Relationship Id="rId11" Type="http://schemas.openxmlformats.org/officeDocument/2006/relationships/hyperlink" Target="https://en.wikipedia.org/wiki/Alabama_State_University" TargetMode="External"/><Relationship Id="rId10" Type="http://schemas.openxmlformats.org/officeDocument/2006/relationships/hyperlink" Target="https://en.wikipedia.org/wiki/University_of_Alabama_at_Birmingham" TargetMode="External"/><Relationship Id="rId13" Type="http://schemas.openxmlformats.org/officeDocument/2006/relationships/hyperlink" Target="https://en.wikipedia.org/wiki/University_at_Albany,_SUNY" TargetMode="External"/><Relationship Id="rId12" Type="http://schemas.openxmlformats.org/officeDocument/2006/relationships/hyperlink" Target="https://en.wikipedia.org/wiki/Alabama_State_University" TargetMode="External"/><Relationship Id="rId519" Type="http://schemas.openxmlformats.org/officeDocument/2006/relationships/hyperlink" Target="https://en.wikipedia.org/wiki/Saint_Mary%27s_College_of_California" TargetMode="External"/><Relationship Id="rId514" Type="http://schemas.openxmlformats.org/officeDocument/2006/relationships/hyperlink" Target="https://en.wikipedia.org/wiki/St._John%27s_University_(New_York_City)" TargetMode="External"/><Relationship Id="rId635" Type="http://schemas.openxmlformats.org/officeDocument/2006/relationships/hyperlink" Target="https://en.wikipedia.org/wiki/University_of_Utah" TargetMode="External"/><Relationship Id="rId513" Type="http://schemas.openxmlformats.org/officeDocument/2006/relationships/hyperlink" Target="https://en.wikipedia.org/wiki/St._John%27s_University_(New_York_City)" TargetMode="External"/><Relationship Id="rId634" Type="http://schemas.openxmlformats.org/officeDocument/2006/relationships/hyperlink" Target="https://en.wikipedia.org/wiki/United_States_Naval_Academy" TargetMode="External"/><Relationship Id="rId512" Type="http://schemas.openxmlformats.org/officeDocument/2006/relationships/hyperlink" Target="https://en.wikipedia.org/wiki/Saint_Francis_University" TargetMode="External"/><Relationship Id="rId633" Type="http://schemas.openxmlformats.org/officeDocument/2006/relationships/hyperlink" Target="https://en.wikipedia.org/wiki/United_States_Naval_Academy" TargetMode="External"/><Relationship Id="rId511" Type="http://schemas.openxmlformats.org/officeDocument/2006/relationships/hyperlink" Target="https://en.wikipedia.org/wiki/Saint_Francis_University" TargetMode="External"/><Relationship Id="rId632" Type="http://schemas.openxmlformats.org/officeDocument/2006/relationships/hyperlink" Target="https://en.wikipedia.org/wiki/United_States_Military_Academy" TargetMode="External"/><Relationship Id="rId518" Type="http://schemas.openxmlformats.org/officeDocument/2006/relationships/hyperlink" Target="https://en.wikipedia.org/wiki/Saint_Louis_University" TargetMode="External"/><Relationship Id="rId639" Type="http://schemas.openxmlformats.org/officeDocument/2006/relationships/hyperlink" Target="https://en.wikipedia.org/wiki/Utah_Valley_University" TargetMode="External"/><Relationship Id="rId517" Type="http://schemas.openxmlformats.org/officeDocument/2006/relationships/hyperlink" Target="https://en.wikipedia.org/wiki/Saint_Louis_University" TargetMode="External"/><Relationship Id="rId638" Type="http://schemas.openxmlformats.org/officeDocument/2006/relationships/hyperlink" Target="https://en.wikipedia.org/wiki/Utah_State_University" TargetMode="External"/><Relationship Id="rId516" Type="http://schemas.openxmlformats.org/officeDocument/2006/relationships/hyperlink" Target="https://en.wikipedia.org/wiki/Saint_Joseph%27s_University" TargetMode="External"/><Relationship Id="rId637" Type="http://schemas.openxmlformats.org/officeDocument/2006/relationships/hyperlink" Target="https://en.wikipedia.org/wiki/Utah_State_University" TargetMode="External"/><Relationship Id="rId515" Type="http://schemas.openxmlformats.org/officeDocument/2006/relationships/hyperlink" Target="https://en.wikipedia.org/wiki/Saint_Joseph%27s_University" TargetMode="External"/><Relationship Id="rId636" Type="http://schemas.openxmlformats.org/officeDocument/2006/relationships/hyperlink" Target="https://en.wikipedia.org/wiki/University_of_Utah" TargetMode="External"/><Relationship Id="rId15" Type="http://schemas.openxmlformats.org/officeDocument/2006/relationships/hyperlink" Target="https://en.wikipedia.org/wiki/Alcorn_State_University" TargetMode="External"/><Relationship Id="rId14" Type="http://schemas.openxmlformats.org/officeDocument/2006/relationships/hyperlink" Target="https://en.wikipedia.org/wiki/University_at_Albany,_SUNY" TargetMode="External"/><Relationship Id="rId17" Type="http://schemas.openxmlformats.org/officeDocument/2006/relationships/hyperlink" Target="https://en.wikipedia.org/wiki/American_University" TargetMode="External"/><Relationship Id="rId16" Type="http://schemas.openxmlformats.org/officeDocument/2006/relationships/hyperlink" Target="https://en.wikipedia.org/wiki/Alcorn_State_University" TargetMode="External"/><Relationship Id="rId19" Type="http://schemas.openxmlformats.org/officeDocument/2006/relationships/hyperlink" Target="https://en.wikipedia.org/wiki/Appalachian_State_University" TargetMode="External"/><Relationship Id="rId510" Type="http://schemas.openxmlformats.org/officeDocument/2006/relationships/hyperlink" Target="https://en.wikipedia.org/wiki/St._Francis_College" TargetMode="External"/><Relationship Id="rId631" Type="http://schemas.openxmlformats.org/officeDocument/2006/relationships/hyperlink" Target="https://en.wikipedia.org/wiki/United_States_Military_Academy" TargetMode="External"/><Relationship Id="rId18" Type="http://schemas.openxmlformats.org/officeDocument/2006/relationships/hyperlink" Target="https://en.wikipedia.org/wiki/American_University" TargetMode="External"/><Relationship Id="rId630" Type="http://schemas.openxmlformats.org/officeDocument/2006/relationships/hyperlink" Target="https://en.wikipedia.org/wiki/United_States_Air_Force_Academy" TargetMode="External"/><Relationship Id="rId84" Type="http://schemas.openxmlformats.org/officeDocument/2006/relationships/hyperlink" Target="https://en.wikipedia.org/wiki/California_State_University,_Bakersfield" TargetMode="External"/><Relationship Id="rId83" Type="http://schemas.openxmlformats.org/officeDocument/2006/relationships/hyperlink" Target="https://en.wikipedia.org/wiki/California_State_University,_Bakersfield" TargetMode="External"/><Relationship Id="rId86" Type="http://schemas.openxmlformats.org/officeDocument/2006/relationships/hyperlink" Target="https://en.wikipedia.org/wiki/California_State_University,_Fresno" TargetMode="External"/><Relationship Id="rId85" Type="http://schemas.openxmlformats.org/officeDocument/2006/relationships/hyperlink" Target="https://en.wikipedia.org/wiki/California_State_University,_Fresno" TargetMode="External"/><Relationship Id="rId88" Type="http://schemas.openxmlformats.org/officeDocument/2006/relationships/hyperlink" Target="https://en.wikipedia.org/wiki/California_State_University,_Fullerton" TargetMode="External"/><Relationship Id="rId87" Type="http://schemas.openxmlformats.org/officeDocument/2006/relationships/hyperlink" Target="https://en.wikipedia.org/wiki/California_State_University,_Fullerton" TargetMode="External"/><Relationship Id="rId89" Type="http://schemas.openxmlformats.org/officeDocument/2006/relationships/hyperlink" Target="https://en.wikipedia.org/wiki/California_State_University,_Long_Beach" TargetMode="External"/><Relationship Id="rId80" Type="http://schemas.openxmlformats.org/officeDocument/2006/relationships/hyperlink" Target="https://en.wikipedia.org/wiki/University_of_California,_Riverside" TargetMode="External"/><Relationship Id="rId82" Type="http://schemas.openxmlformats.org/officeDocument/2006/relationships/hyperlink" Target="https://en.wikipedia.org/wiki/University_of_California,_Santa_Barbara" TargetMode="External"/><Relationship Id="rId81" Type="http://schemas.openxmlformats.org/officeDocument/2006/relationships/hyperlink" Target="https://en.wikipedia.org/wiki/University_of_California,_Santa_Barbara" TargetMode="External"/><Relationship Id="rId701" Type="http://schemas.openxmlformats.org/officeDocument/2006/relationships/drawing" Target="../drawings/drawing1.xml"/><Relationship Id="rId700" Type="http://schemas.openxmlformats.org/officeDocument/2006/relationships/hyperlink" Target="https://en.wikipedia.org/wiki/Youngstown_State_University" TargetMode="External"/><Relationship Id="rId73" Type="http://schemas.openxmlformats.org/officeDocument/2006/relationships/hyperlink" Target="https://en.wikipedia.org/wiki/University_of_California,_Irvine" TargetMode="External"/><Relationship Id="rId72" Type="http://schemas.openxmlformats.org/officeDocument/2006/relationships/hyperlink" Target="https://en.wikipedia.org/wiki/University_of_California,_Davis" TargetMode="External"/><Relationship Id="rId75" Type="http://schemas.openxmlformats.org/officeDocument/2006/relationships/hyperlink" Target="https://en.wikipedia.org/wiki/University_of_California,_Los_Angeles" TargetMode="External"/><Relationship Id="rId74" Type="http://schemas.openxmlformats.org/officeDocument/2006/relationships/hyperlink" Target="https://en.wikipedia.org/wiki/University_of_California,_Irvine" TargetMode="External"/><Relationship Id="rId77" Type="http://schemas.openxmlformats.org/officeDocument/2006/relationships/hyperlink" Target="https://en.wikipedia.org/wiki/California_Polytechnic_State_University" TargetMode="External"/><Relationship Id="rId76" Type="http://schemas.openxmlformats.org/officeDocument/2006/relationships/hyperlink" Target="https://en.wikipedia.org/wiki/University_of_California,_Los_Angeles" TargetMode="External"/><Relationship Id="rId79" Type="http://schemas.openxmlformats.org/officeDocument/2006/relationships/hyperlink" Target="https://en.wikipedia.org/wiki/University_of_California,_Riverside" TargetMode="External"/><Relationship Id="rId78" Type="http://schemas.openxmlformats.org/officeDocument/2006/relationships/hyperlink" Target="https://en.wikipedia.org/wiki/California_Polytechnic_State_University" TargetMode="External"/><Relationship Id="rId71" Type="http://schemas.openxmlformats.org/officeDocument/2006/relationships/hyperlink" Target="https://en.wikipedia.org/wiki/University_of_California,_Davis" TargetMode="External"/><Relationship Id="rId70" Type="http://schemas.openxmlformats.org/officeDocument/2006/relationships/hyperlink" Target="https://en.wikipedia.org/wiki/University_of_California,_Berkeley" TargetMode="External"/><Relationship Id="rId62" Type="http://schemas.openxmlformats.org/officeDocument/2006/relationships/hyperlink" Target="https://en.wikipedia.org/wiki/Bryant_University" TargetMode="External"/><Relationship Id="rId61" Type="http://schemas.openxmlformats.org/officeDocument/2006/relationships/hyperlink" Target="https://en.wikipedia.org/wiki/Bryant_University" TargetMode="External"/><Relationship Id="rId64" Type="http://schemas.openxmlformats.org/officeDocument/2006/relationships/hyperlink" Target="https://en.wikipedia.org/wiki/Bucknell_University" TargetMode="External"/><Relationship Id="rId63" Type="http://schemas.openxmlformats.org/officeDocument/2006/relationships/hyperlink" Target="https://en.wikipedia.org/wiki/Bucknell_University" TargetMode="External"/><Relationship Id="rId66" Type="http://schemas.openxmlformats.org/officeDocument/2006/relationships/hyperlink" Target="https://en.wikipedia.org/wiki/University_at_Buffalo" TargetMode="External"/><Relationship Id="rId65" Type="http://schemas.openxmlformats.org/officeDocument/2006/relationships/hyperlink" Target="https://en.wikipedia.org/wiki/University_at_Buffalo" TargetMode="External"/><Relationship Id="rId68" Type="http://schemas.openxmlformats.org/officeDocument/2006/relationships/hyperlink" Target="https://en.wikipedia.org/wiki/Butler_University" TargetMode="External"/><Relationship Id="rId67" Type="http://schemas.openxmlformats.org/officeDocument/2006/relationships/hyperlink" Target="https://en.wikipedia.org/wiki/Butler_University" TargetMode="External"/><Relationship Id="rId609" Type="http://schemas.openxmlformats.org/officeDocument/2006/relationships/hyperlink" Target="https://en.wikipedia.org/wiki/University_of_Texas_Rio_Grande_Valley" TargetMode="External"/><Relationship Id="rId608" Type="http://schemas.openxmlformats.org/officeDocument/2006/relationships/hyperlink" Target="https://en.wikipedia.org/wiki/University_of_Texas_at_El_Paso" TargetMode="External"/><Relationship Id="rId607" Type="http://schemas.openxmlformats.org/officeDocument/2006/relationships/hyperlink" Target="https://en.wikipedia.org/wiki/University_of_Texas_at_El_Paso" TargetMode="External"/><Relationship Id="rId60" Type="http://schemas.openxmlformats.org/officeDocument/2006/relationships/hyperlink" Target="https://en.wikipedia.org/wiki/Brown_University" TargetMode="External"/><Relationship Id="rId602" Type="http://schemas.openxmlformats.org/officeDocument/2006/relationships/hyperlink" Target="https://en.wikipedia.org/wiki/University_of_Texas_at_Arlington" TargetMode="External"/><Relationship Id="rId601" Type="http://schemas.openxmlformats.org/officeDocument/2006/relationships/hyperlink" Target="https://en.wikipedia.org/wiki/University_of_Texas_at_Arlington" TargetMode="External"/><Relationship Id="rId600" Type="http://schemas.openxmlformats.org/officeDocument/2006/relationships/hyperlink" Target="https://en.wikipedia.org/wiki/Texas_A%26M_University%E2%80%93Corpus_Christi" TargetMode="External"/><Relationship Id="rId606" Type="http://schemas.openxmlformats.org/officeDocument/2006/relationships/hyperlink" Target="https://en.wikipedia.org/wiki/Texas_Christian_University" TargetMode="External"/><Relationship Id="rId605" Type="http://schemas.openxmlformats.org/officeDocument/2006/relationships/hyperlink" Target="https://en.wikipedia.org/wiki/Texas_Christian_University" TargetMode="External"/><Relationship Id="rId604" Type="http://schemas.openxmlformats.org/officeDocument/2006/relationships/hyperlink" Target="https://en.wikipedia.org/wiki/University_of_Texas_at_Austin" TargetMode="External"/><Relationship Id="rId603" Type="http://schemas.openxmlformats.org/officeDocument/2006/relationships/hyperlink" Target="https://en.wikipedia.org/wiki/University_of_Texas_at_Austin" TargetMode="External"/><Relationship Id="rId69" Type="http://schemas.openxmlformats.org/officeDocument/2006/relationships/hyperlink" Target="https://en.wikipedia.org/wiki/University_of_California,_Berkeley" TargetMode="External"/><Relationship Id="rId51" Type="http://schemas.openxmlformats.org/officeDocument/2006/relationships/hyperlink" Target="https://en.wikipedia.org/wiki/Boston_University" TargetMode="External"/><Relationship Id="rId50" Type="http://schemas.openxmlformats.org/officeDocument/2006/relationships/hyperlink" Target="https://en.wikipedia.org/wiki/Boston_College" TargetMode="External"/><Relationship Id="rId53" Type="http://schemas.openxmlformats.org/officeDocument/2006/relationships/hyperlink" Target="https://en.wikipedia.org/wiki/Bowling_Green_State_University" TargetMode="External"/><Relationship Id="rId52" Type="http://schemas.openxmlformats.org/officeDocument/2006/relationships/hyperlink" Target="https://en.wikipedia.org/wiki/Boston_University" TargetMode="External"/><Relationship Id="rId55" Type="http://schemas.openxmlformats.org/officeDocument/2006/relationships/hyperlink" Target="https://en.wikipedia.org/wiki/Bradley_University" TargetMode="External"/><Relationship Id="rId54" Type="http://schemas.openxmlformats.org/officeDocument/2006/relationships/hyperlink" Target="https://en.wikipedia.org/wiki/Bowling_Green_State_University" TargetMode="External"/><Relationship Id="rId57" Type="http://schemas.openxmlformats.org/officeDocument/2006/relationships/hyperlink" Target="https://en.wikipedia.org/wiki/Brigham_Young_University" TargetMode="External"/><Relationship Id="rId56" Type="http://schemas.openxmlformats.org/officeDocument/2006/relationships/hyperlink" Target="https://en.wikipedia.org/wiki/Bradley_University" TargetMode="External"/><Relationship Id="rId59" Type="http://schemas.openxmlformats.org/officeDocument/2006/relationships/hyperlink" Target="https://en.wikipedia.org/wiki/Brown_University" TargetMode="External"/><Relationship Id="rId58" Type="http://schemas.openxmlformats.org/officeDocument/2006/relationships/hyperlink" Target="https://en.wikipedia.org/wiki/Brigham_Young_University" TargetMode="External"/><Relationship Id="rId590" Type="http://schemas.openxmlformats.org/officeDocument/2006/relationships/hyperlink" Target="https://en.wikipedia.org/wiki/University_of_Tennessee_at_Chattanooga" TargetMode="External"/><Relationship Id="rId107" Type="http://schemas.openxmlformats.org/officeDocument/2006/relationships/hyperlink" Target="https://en.wikipedia.org/wiki/College_of_Charleston" TargetMode="External"/><Relationship Id="rId228" Type="http://schemas.openxmlformats.org/officeDocument/2006/relationships/hyperlink" Target="https://en.wikipedia.org/wiki/University_of_Hawaii_at_Manoa" TargetMode="External"/><Relationship Id="rId349" Type="http://schemas.openxmlformats.org/officeDocument/2006/relationships/hyperlink" Target="https://en.wikipedia.org/wiki/Middle_Tennessee_State_University" TargetMode="External"/><Relationship Id="rId106" Type="http://schemas.openxmlformats.org/officeDocument/2006/relationships/hyperlink" Target="https://en.wikipedia.org/wiki/Central_Michigan_University" TargetMode="External"/><Relationship Id="rId227" Type="http://schemas.openxmlformats.org/officeDocument/2006/relationships/hyperlink" Target="https://en.wikipedia.org/wiki/University_of_Hawaii_at_Manoa" TargetMode="External"/><Relationship Id="rId348" Type="http://schemas.openxmlformats.org/officeDocument/2006/relationships/hyperlink" Target="https://en.wikipedia.org/wiki/Michigan_State_University" TargetMode="External"/><Relationship Id="rId469" Type="http://schemas.openxmlformats.org/officeDocument/2006/relationships/hyperlink" Target="https://en.wikipedia.org/wiki/Pepperdine_University" TargetMode="External"/><Relationship Id="rId105" Type="http://schemas.openxmlformats.org/officeDocument/2006/relationships/hyperlink" Target="https://en.wikipedia.org/wiki/Central_Michigan_University" TargetMode="External"/><Relationship Id="rId226" Type="http://schemas.openxmlformats.org/officeDocument/2006/relationships/hyperlink" Target="https://en.wikipedia.org/wiki/Harvard_University" TargetMode="External"/><Relationship Id="rId347" Type="http://schemas.openxmlformats.org/officeDocument/2006/relationships/hyperlink" Target="https://en.wikipedia.org/wiki/Michigan_State_University" TargetMode="External"/><Relationship Id="rId468" Type="http://schemas.openxmlformats.org/officeDocument/2006/relationships/hyperlink" Target="https://en.wikipedia.org/wiki/Pennsylvania_State_University" TargetMode="External"/><Relationship Id="rId589" Type="http://schemas.openxmlformats.org/officeDocument/2006/relationships/hyperlink" Target="https://en.wikipedia.org/wiki/University_of_Tennessee_at_Chattanooga" TargetMode="External"/><Relationship Id="rId104" Type="http://schemas.openxmlformats.org/officeDocument/2006/relationships/hyperlink" Target="https://en.wikipedia.org/wiki/University_of_Central_Florida" TargetMode="External"/><Relationship Id="rId225" Type="http://schemas.openxmlformats.org/officeDocument/2006/relationships/hyperlink" Target="https://en.wikipedia.org/wiki/Harvard_University" TargetMode="External"/><Relationship Id="rId346" Type="http://schemas.openxmlformats.org/officeDocument/2006/relationships/hyperlink" Target="https://en.wikipedia.org/wiki/University_of_Michigan" TargetMode="External"/><Relationship Id="rId467" Type="http://schemas.openxmlformats.org/officeDocument/2006/relationships/hyperlink" Target="https://en.wikipedia.org/wiki/Pennsylvania_State_University" TargetMode="External"/><Relationship Id="rId588" Type="http://schemas.openxmlformats.org/officeDocument/2006/relationships/hyperlink" Target="https://en.wikipedia.org/wiki/University_of_Tennessee" TargetMode="External"/><Relationship Id="rId109" Type="http://schemas.openxmlformats.org/officeDocument/2006/relationships/hyperlink" Target="https://en.wikipedia.org/wiki/Charleston_Southern_University" TargetMode="External"/><Relationship Id="rId108" Type="http://schemas.openxmlformats.org/officeDocument/2006/relationships/hyperlink" Target="https://en.wikipedia.org/wiki/College_of_Charleston" TargetMode="External"/><Relationship Id="rId229" Type="http://schemas.openxmlformats.org/officeDocument/2006/relationships/hyperlink" Target="https://en.wikipedia.org/wiki/High_Point_University" TargetMode="External"/><Relationship Id="rId220" Type="http://schemas.openxmlformats.org/officeDocument/2006/relationships/hyperlink" Target="https://en.wikipedia.org/wiki/Grand_Canyon_University" TargetMode="External"/><Relationship Id="rId341" Type="http://schemas.openxmlformats.org/officeDocument/2006/relationships/hyperlink" Target="https://en.wikipedia.org/wiki/University_of_Miami" TargetMode="External"/><Relationship Id="rId462" Type="http://schemas.openxmlformats.org/officeDocument/2006/relationships/hyperlink" Target="https://en.wikipedia.org/wiki/Oregon_State_University" TargetMode="External"/><Relationship Id="rId583" Type="http://schemas.openxmlformats.org/officeDocument/2006/relationships/hyperlink" Target="https://en.wikipedia.org/wiki/Syracuse_University" TargetMode="External"/><Relationship Id="rId340" Type="http://schemas.openxmlformats.org/officeDocument/2006/relationships/hyperlink" Target="https://en.wikipedia.org/wiki/Mercer_University" TargetMode="External"/><Relationship Id="rId461" Type="http://schemas.openxmlformats.org/officeDocument/2006/relationships/hyperlink" Target="https://en.wikipedia.org/wiki/Oregon_State_University" TargetMode="External"/><Relationship Id="rId582" Type="http://schemas.openxmlformats.org/officeDocument/2006/relationships/hyperlink" Target="https://en.wikipedia.org/wiki/Stony_Brook_University" TargetMode="External"/><Relationship Id="rId460" Type="http://schemas.openxmlformats.org/officeDocument/2006/relationships/hyperlink" Target="https://en.wikipedia.org/wiki/University_of_Oregon" TargetMode="External"/><Relationship Id="rId581" Type="http://schemas.openxmlformats.org/officeDocument/2006/relationships/hyperlink" Target="https://en.wikipedia.org/wiki/Stony_Brook_University" TargetMode="External"/><Relationship Id="rId580" Type="http://schemas.openxmlformats.org/officeDocument/2006/relationships/hyperlink" Target="https://en.wikipedia.org/wiki/Stetson_University" TargetMode="External"/><Relationship Id="rId103" Type="http://schemas.openxmlformats.org/officeDocument/2006/relationships/hyperlink" Target="https://en.wikipedia.org/wiki/University_of_Central_Florida" TargetMode="External"/><Relationship Id="rId224" Type="http://schemas.openxmlformats.org/officeDocument/2006/relationships/hyperlink" Target="https://en.wikipedia.org/wiki/University_of_Hartford" TargetMode="External"/><Relationship Id="rId345" Type="http://schemas.openxmlformats.org/officeDocument/2006/relationships/hyperlink" Target="https://en.wikipedia.org/wiki/University_of_Michigan" TargetMode="External"/><Relationship Id="rId466" Type="http://schemas.openxmlformats.org/officeDocument/2006/relationships/hyperlink" Target="https://en.wikipedia.org/wiki/University_of_Pennsylvania" TargetMode="External"/><Relationship Id="rId587" Type="http://schemas.openxmlformats.org/officeDocument/2006/relationships/hyperlink" Target="https://en.wikipedia.org/wiki/University_of_Tennessee" TargetMode="External"/><Relationship Id="rId102" Type="http://schemas.openxmlformats.org/officeDocument/2006/relationships/hyperlink" Target="https://en.wikipedia.org/wiki/Central_Connecticut_State_University" TargetMode="External"/><Relationship Id="rId223" Type="http://schemas.openxmlformats.org/officeDocument/2006/relationships/hyperlink" Target="https://en.wikipedia.org/wiki/University_of_Hartford" TargetMode="External"/><Relationship Id="rId344" Type="http://schemas.openxmlformats.org/officeDocument/2006/relationships/hyperlink" Target="https://en.wikipedia.org/wiki/Miami_University" TargetMode="External"/><Relationship Id="rId465" Type="http://schemas.openxmlformats.org/officeDocument/2006/relationships/hyperlink" Target="https://en.wikipedia.org/wiki/University_of_Pennsylvania" TargetMode="External"/><Relationship Id="rId586" Type="http://schemas.openxmlformats.org/officeDocument/2006/relationships/hyperlink" Target="https://en.wikipedia.org/wiki/Temple_University" TargetMode="External"/><Relationship Id="rId101" Type="http://schemas.openxmlformats.org/officeDocument/2006/relationships/hyperlink" Target="https://en.wikipedia.org/wiki/Central_Connecticut_State_University" TargetMode="External"/><Relationship Id="rId222" Type="http://schemas.openxmlformats.org/officeDocument/2006/relationships/hyperlink" Target="https://en.wikipedia.org/wiki/Hampton_University" TargetMode="External"/><Relationship Id="rId343" Type="http://schemas.openxmlformats.org/officeDocument/2006/relationships/hyperlink" Target="https://en.wikipedia.org/wiki/Miami_University" TargetMode="External"/><Relationship Id="rId464" Type="http://schemas.openxmlformats.org/officeDocument/2006/relationships/hyperlink" Target="https://en.wikipedia.org/wiki/University_of_the_Pacific_(United_States)" TargetMode="External"/><Relationship Id="rId585" Type="http://schemas.openxmlformats.org/officeDocument/2006/relationships/hyperlink" Target="https://en.wikipedia.org/wiki/Temple_University" TargetMode="External"/><Relationship Id="rId100" Type="http://schemas.openxmlformats.org/officeDocument/2006/relationships/hyperlink" Target="https://en.wikipedia.org/wiki/University_of_Central_Arkansas" TargetMode="External"/><Relationship Id="rId221" Type="http://schemas.openxmlformats.org/officeDocument/2006/relationships/hyperlink" Target="https://en.wikipedia.org/wiki/Hampton_University" TargetMode="External"/><Relationship Id="rId342" Type="http://schemas.openxmlformats.org/officeDocument/2006/relationships/hyperlink" Target="https://en.wikipedia.org/wiki/University_of_Miami" TargetMode="External"/><Relationship Id="rId463" Type="http://schemas.openxmlformats.org/officeDocument/2006/relationships/hyperlink" Target="https://en.wikipedia.org/wiki/University_of_the_Pacific_(United_States)" TargetMode="External"/><Relationship Id="rId584" Type="http://schemas.openxmlformats.org/officeDocument/2006/relationships/hyperlink" Target="https://en.wikipedia.org/wiki/Syracuse_University" TargetMode="External"/><Relationship Id="rId217" Type="http://schemas.openxmlformats.org/officeDocument/2006/relationships/hyperlink" Target="https://en.wikipedia.org/wiki/Grambling_State_University" TargetMode="External"/><Relationship Id="rId338" Type="http://schemas.openxmlformats.org/officeDocument/2006/relationships/hyperlink" Target="https://en.wikipedia.org/wiki/University_of_Memphis" TargetMode="External"/><Relationship Id="rId459" Type="http://schemas.openxmlformats.org/officeDocument/2006/relationships/hyperlink" Target="https://en.wikipedia.org/wiki/University_of_Oregon" TargetMode="External"/><Relationship Id="rId216" Type="http://schemas.openxmlformats.org/officeDocument/2006/relationships/hyperlink" Target="https://en.wikipedia.org/wiki/Gonzaga_University" TargetMode="External"/><Relationship Id="rId337" Type="http://schemas.openxmlformats.org/officeDocument/2006/relationships/hyperlink" Target="https://en.wikipedia.org/wiki/University_of_Memphis" TargetMode="External"/><Relationship Id="rId458" Type="http://schemas.openxmlformats.org/officeDocument/2006/relationships/hyperlink" Target="https://en.wikipedia.org/wiki/Oral_Roberts_University" TargetMode="External"/><Relationship Id="rId579" Type="http://schemas.openxmlformats.org/officeDocument/2006/relationships/hyperlink" Target="https://en.wikipedia.org/wiki/Stetson_University" TargetMode="External"/><Relationship Id="rId215" Type="http://schemas.openxmlformats.org/officeDocument/2006/relationships/hyperlink" Target="https://en.wikipedia.org/wiki/Gonzaga_University" TargetMode="External"/><Relationship Id="rId336" Type="http://schemas.openxmlformats.org/officeDocument/2006/relationships/hyperlink" Target="https://en.wikipedia.org/wiki/McNeese_State_University" TargetMode="External"/><Relationship Id="rId457" Type="http://schemas.openxmlformats.org/officeDocument/2006/relationships/hyperlink" Target="https://en.wikipedia.org/wiki/Oral_Roberts_University" TargetMode="External"/><Relationship Id="rId578" Type="http://schemas.openxmlformats.org/officeDocument/2006/relationships/hyperlink" Target="https://en.wikipedia.org/wiki/Stephen_F._Austin_State_University" TargetMode="External"/><Relationship Id="rId699" Type="http://schemas.openxmlformats.org/officeDocument/2006/relationships/hyperlink" Target="https://en.wikipedia.org/wiki/Youngstown_State_University" TargetMode="External"/><Relationship Id="rId214" Type="http://schemas.openxmlformats.org/officeDocument/2006/relationships/hyperlink" Target="https://en.wikipedia.org/wiki/Georgia_State_University" TargetMode="External"/><Relationship Id="rId335" Type="http://schemas.openxmlformats.org/officeDocument/2006/relationships/hyperlink" Target="https://en.wikipedia.org/wiki/McNeese_State_University" TargetMode="External"/><Relationship Id="rId456" Type="http://schemas.openxmlformats.org/officeDocument/2006/relationships/hyperlink" Target="https://en.wikipedia.org/wiki/Old_Dominion_University" TargetMode="External"/><Relationship Id="rId577" Type="http://schemas.openxmlformats.org/officeDocument/2006/relationships/hyperlink" Target="https://en.wikipedia.org/wiki/Stephen_F._Austin_State_University" TargetMode="External"/><Relationship Id="rId698" Type="http://schemas.openxmlformats.org/officeDocument/2006/relationships/hyperlink" Target="https://en.wikipedia.org/wiki/Yale_University" TargetMode="External"/><Relationship Id="rId219" Type="http://schemas.openxmlformats.org/officeDocument/2006/relationships/hyperlink" Target="https://en.wikipedia.org/wiki/Grand_Canyon_University" TargetMode="External"/><Relationship Id="rId218" Type="http://schemas.openxmlformats.org/officeDocument/2006/relationships/hyperlink" Target="https://en.wikipedia.org/wiki/Grambling_State_University" TargetMode="External"/><Relationship Id="rId339" Type="http://schemas.openxmlformats.org/officeDocument/2006/relationships/hyperlink" Target="https://en.wikipedia.org/wiki/Mercer_University" TargetMode="External"/><Relationship Id="rId330" Type="http://schemas.openxmlformats.org/officeDocument/2006/relationships/hyperlink" Target="https://en.wikipedia.org/wiki/University_of_Maryland_Eastern_Shore" TargetMode="External"/><Relationship Id="rId451" Type="http://schemas.openxmlformats.org/officeDocument/2006/relationships/hyperlink" Target="https://en.wikipedia.org/wiki/University_of_Oklahoma" TargetMode="External"/><Relationship Id="rId572" Type="http://schemas.openxmlformats.org/officeDocument/2006/relationships/hyperlink" Target="https://en.wikipedia.org/wiki/University_of_Southern_Mississippi" TargetMode="External"/><Relationship Id="rId693" Type="http://schemas.openxmlformats.org/officeDocument/2006/relationships/hyperlink" Target="https://en.wikipedia.org/wiki/University_of_Wyoming" TargetMode="External"/><Relationship Id="rId450" Type="http://schemas.openxmlformats.org/officeDocument/2006/relationships/hyperlink" Target="https://en.wikipedia.org/wiki/Ohio_State_University" TargetMode="External"/><Relationship Id="rId571" Type="http://schemas.openxmlformats.org/officeDocument/2006/relationships/hyperlink" Target="https://en.wikipedia.org/wiki/University_of_Southern_Mississippi" TargetMode="External"/><Relationship Id="rId692" Type="http://schemas.openxmlformats.org/officeDocument/2006/relationships/hyperlink" Target="https://en.wikipedia.org/wiki/Wright_State_University" TargetMode="External"/><Relationship Id="rId570" Type="http://schemas.openxmlformats.org/officeDocument/2006/relationships/hyperlink" Target="https://en.wikipedia.org/wiki/Southern_Methodist_University" TargetMode="External"/><Relationship Id="rId691" Type="http://schemas.openxmlformats.org/officeDocument/2006/relationships/hyperlink" Target="https://en.wikipedia.org/wiki/Wright_State_University" TargetMode="External"/><Relationship Id="rId690" Type="http://schemas.openxmlformats.org/officeDocument/2006/relationships/hyperlink" Target="https://en.wikipedia.org/wiki/Wofford_College" TargetMode="External"/><Relationship Id="rId213" Type="http://schemas.openxmlformats.org/officeDocument/2006/relationships/hyperlink" Target="https://en.wikipedia.org/wiki/Georgia_State_University" TargetMode="External"/><Relationship Id="rId334" Type="http://schemas.openxmlformats.org/officeDocument/2006/relationships/hyperlink" Target="https://en.wikipedia.org/wiki/University_of_Massachusetts_Lowell" TargetMode="External"/><Relationship Id="rId455" Type="http://schemas.openxmlformats.org/officeDocument/2006/relationships/hyperlink" Target="https://en.wikipedia.org/wiki/Old_Dominion_University" TargetMode="External"/><Relationship Id="rId576" Type="http://schemas.openxmlformats.org/officeDocument/2006/relationships/hyperlink" Target="https://en.wikipedia.org/wiki/Stanford_University" TargetMode="External"/><Relationship Id="rId697" Type="http://schemas.openxmlformats.org/officeDocument/2006/relationships/hyperlink" Target="https://en.wikipedia.org/wiki/Yale_University" TargetMode="External"/><Relationship Id="rId212" Type="http://schemas.openxmlformats.org/officeDocument/2006/relationships/hyperlink" Target="https://en.wikipedia.org/wiki/Georgia_Southern_University" TargetMode="External"/><Relationship Id="rId333" Type="http://schemas.openxmlformats.org/officeDocument/2006/relationships/hyperlink" Target="https://en.wikipedia.org/wiki/University_of_Massachusetts_Lowell" TargetMode="External"/><Relationship Id="rId454" Type="http://schemas.openxmlformats.org/officeDocument/2006/relationships/hyperlink" Target="https://en.wikipedia.org/wiki/Oklahoma_State_University%E2%80%93Stillwater" TargetMode="External"/><Relationship Id="rId575" Type="http://schemas.openxmlformats.org/officeDocument/2006/relationships/hyperlink" Target="https://en.wikipedia.org/wiki/Stanford_University" TargetMode="External"/><Relationship Id="rId696" Type="http://schemas.openxmlformats.org/officeDocument/2006/relationships/hyperlink" Target="https://en.wikipedia.org/wiki/Xavier_University" TargetMode="External"/><Relationship Id="rId211" Type="http://schemas.openxmlformats.org/officeDocument/2006/relationships/hyperlink" Target="https://en.wikipedia.org/wiki/Georgia_Southern_University" TargetMode="External"/><Relationship Id="rId332" Type="http://schemas.openxmlformats.org/officeDocument/2006/relationships/hyperlink" Target="https://en.wikipedia.org/wiki/University_of_Massachusetts_Amherst" TargetMode="External"/><Relationship Id="rId453" Type="http://schemas.openxmlformats.org/officeDocument/2006/relationships/hyperlink" Target="https://en.wikipedia.org/wiki/Oklahoma_State_University%E2%80%93Stillwater" TargetMode="External"/><Relationship Id="rId574" Type="http://schemas.openxmlformats.org/officeDocument/2006/relationships/hyperlink" Target="https://en.wikipedia.org/wiki/Southern_Utah_University" TargetMode="External"/><Relationship Id="rId695" Type="http://schemas.openxmlformats.org/officeDocument/2006/relationships/hyperlink" Target="https://en.wikipedia.org/wiki/Xavier_University" TargetMode="External"/><Relationship Id="rId210" Type="http://schemas.openxmlformats.org/officeDocument/2006/relationships/hyperlink" Target="https://en.wikipedia.org/wiki/Georgia_Tech" TargetMode="External"/><Relationship Id="rId331" Type="http://schemas.openxmlformats.org/officeDocument/2006/relationships/hyperlink" Target="https://en.wikipedia.org/wiki/University_of_Massachusetts_Amherst" TargetMode="External"/><Relationship Id="rId452" Type="http://schemas.openxmlformats.org/officeDocument/2006/relationships/hyperlink" Target="https://en.wikipedia.org/wiki/University_of_Oklahoma" TargetMode="External"/><Relationship Id="rId573" Type="http://schemas.openxmlformats.org/officeDocument/2006/relationships/hyperlink" Target="https://en.wikipedia.org/wiki/Southern_Utah_University" TargetMode="External"/><Relationship Id="rId694" Type="http://schemas.openxmlformats.org/officeDocument/2006/relationships/hyperlink" Target="https://en.wikipedia.org/wiki/University_of_Wyoming" TargetMode="External"/><Relationship Id="rId370" Type="http://schemas.openxmlformats.org/officeDocument/2006/relationships/hyperlink" Target="https://en.wikipedia.org/wiki/Montana_State_University" TargetMode="External"/><Relationship Id="rId491" Type="http://schemas.openxmlformats.org/officeDocument/2006/relationships/hyperlink" Target="https://en.wikipedia.org/wiki/Radford_University" TargetMode="External"/><Relationship Id="rId490" Type="http://schemas.openxmlformats.org/officeDocument/2006/relationships/hyperlink" Target="https://en.wikipedia.org/wiki/Quinnipiac_University" TargetMode="External"/><Relationship Id="rId129" Type="http://schemas.openxmlformats.org/officeDocument/2006/relationships/hyperlink" Target="https://en.wikipedia.org/wiki/Columbia_University" TargetMode="External"/><Relationship Id="rId128" Type="http://schemas.openxmlformats.org/officeDocument/2006/relationships/hyperlink" Target="https://en.wikipedia.org/wiki/Colorado_State_University" TargetMode="External"/><Relationship Id="rId249" Type="http://schemas.openxmlformats.org/officeDocument/2006/relationships/hyperlink" Target="https://en.wikipedia.org/wiki/University_of_Illinois_at_Urbana%E2%80%93Champaign" TargetMode="External"/><Relationship Id="rId127" Type="http://schemas.openxmlformats.org/officeDocument/2006/relationships/hyperlink" Target="https://en.wikipedia.org/wiki/Colorado_State_University" TargetMode="External"/><Relationship Id="rId248" Type="http://schemas.openxmlformats.org/officeDocument/2006/relationships/hyperlink" Target="https://en.wikipedia.org/wiki/Illinois_State_University" TargetMode="External"/><Relationship Id="rId369" Type="http://schemas.openxmlformats.org/officeDocument/2006/relationships/hyperlink" Target="https://en.wikipedia.org/wiki/Montana_State_University" TargetMode="External"/><Relationship Id="rId126" Type="http://schemas.openxmlformats.org/officeDocument/2006/relationships/hyperlink" Target="https://en.wikipedia.org/wiki/University_of_Colorado_Boulder" TargetMode="External"/><Relationship Id="rId247" Type="http://schemas.openxmlformats.org/officeDocument/2006/relationships/hyperlink" Target="https://en.wikipedia.org/wiki/Illinois_State_University" TargetMode="External"/><Relationship Id="rId368" Type="http://schemas.openxmlformats.org/officeDocument/2006/relationships/hyperlink" Target="https://en.wikipedia.org/wiki/University_of_Montana" TargetMode="External"/><Relationship Id="rId489" Type="http://schemas.openxmlformats.org/officeDocument/2006/relationships/hyperlink" Target="https://en.wikipedia.org/wiki/Quinnipiac_University" TargetMode="External"/><Relationship Id="rId121" Type="http://schemas.openxmlformats.org/officeDocument/2006/relationships/hyperlink" Target="https://en.wikipedia.org/wiki/Coastal_Carolina_University" TargetMode="External"/><Relationship Id="rId242" Type="http://schemas.openxmlformats.org/officeDocument/2006/relationships/hyperlink" Target="https://en.wikipedia.org/wiki/University_of_Idaho" TargetMode="External"/><Relationship Id="rId363" Type="http://schemas.openxmlformats.org/officeDocument/2006/relationships/hyperlink" Target="https://en.wikipedia.org/wiki/Missouri_State_University" TargetMode="External"/><Relationship Id="rId484" Type="http://schemas.openxmlformats.org/officeDocument/2006/relationships/hyperlink" Target="https://en.wikipedia.org/wiki/Providence_College" TargetMode="External"/><Relationship Id="rId120" Type="http://schemas.openxmlformats.org/officeDocument/2006/relationships/hyperlink" Target="https://en.wikipedia.org/wiki/Cleveland_State_University" TargetMode="External"/><Relationship Id="rId241" Type="http://schemas.openxmlformats.org/officeDocument/2006/relationships/hyperlink" Target="https://en.wikipedia.org/wiki/University_of_Idaho" TargetMode="External"/><Relationship Id="rId362" Type="http://schemas.openxmlformats.org/officeDocument/2006/relationships/hyperlink" Target="https://en.wikipedia.org/wiki/University_of_Missouri%E2%80%93Kansas_City" TargetMode="External"/><Relationship Id="rId483" Type="http://schemas.openxmlformats.org/officeDocument/2006/relationships/hyperlink" Target="https://en.wikipedia.org/wiki/Providence_College" TargetMode="External"/><Relationship Id="rId240" Type="http://schemas.openxmlformats.org/officeDocument/2006/relationships/hyperlink" Target="https://en.wikipedia.org/wiki/Howard_University" TargetMode="External"/><Relationship Id="rId361" Type="http://schemas.openxmlformats.org/officeDocument/2006/relationships/hyperlink" Target="https://en.wikipedia.org/wiki/University_of_Missouri%E2%80%93Kansas_City" TargetMode="External"/><Relationship Id="rId482" Type="http://schemas.openxmlformats.org/officeDocument/2006/relationships/hyperlink" Target="https://en.wikipedia.org/wiki/Princeton_University" TargetMode="External"/><Relationship Id="rId360" Type="http://schemas.openxmlformats.org/officeDocument/2006/relationships/hyperlink" Target="https://en.wikipedia.org/wiki/University_of_Missouri" TargetMode="External"/><Relationship Id="rId481" Type="http://schemas.openxmlformats.org/officeDocument/2006/relationships/hyperlink" Target="https://en.wikipedia.org/wiki/Princeton_University" TargetMode="External"/><Relationship Id="rId125" Type="http://schemas.openxmlformats.org/officeDocument/2006/relationships/hyperlink" Target="https://en.wikipedia.org/wiki/University_of_Colorado_Boulder" TargetMode="External"/><Relationship Id="rId246" Type="http://schemas.openxmlformats.org/officeDocument/2006/relationships/hyperlink" Target="https://en.wikipedia.org/wiki/University_of_Illinois_at_Chicago" TargetMode="External"/><Relationship Id="rId367" Type="http://schemas.openxmlformats.org/officeDocument/2006/relationships/hyperlink" Target="https://en.wikipedia.org/wiki/University_of_Montana" TargetMode="External"/><Relationship Id="rId488" Type="http://schemas.openxmlformats.org/officeDocument/2006/relationships/hyperlink" Target="https://en.wikipedia.org/wiki/Purdue_University_Fort_Wayne" TargetMode="External"/><Relationship Id="rId124" Type="http://schemas.openxmlformats.org/officeDocument/2006/relationships/hyperlink" Target="https://en.wikipedia.org/wiki/Colgate_University" TargetMode="External"/><Relationship Id="rId245" Type="http://schemas.openxmlformats.org/officeDocument/2006/relationships/hyperlink" Target="https://en.wikipedia.org/wiki/University_of_Illinois_at_Chicago" TargetMode="External"/><Relationship Id="rId366" Type="http://schemas.openxmlformats.org/officeDocument/2006/relationships/hyperlink" Target="https://en.wikipedia.org/wiki/Monmouth_University" TargetMode="External"/><Relationship Id="rId487" Type="http://schemas.openxmlformats.org/officeDocument/2006/relationships/hyperlink" Target="https://en.wikipedia.org/wiki/Purdue_University_Fort_Wayne" TargetMode="External"/><Relationship Id="rId123" Type="http://schemas.openxmlformats.org/officeDocument/2006/relationships/hyperlink" Target="https://en.wikipedia.org/wiki/Colgate_University" TargetMode="External"/><Relationship Id="rId244" Type="http://schemas.openxmlformats.org/officeDocument/2006/relationships/hyperlink" Target="https://en.wikipedia.org/wiki/Idaho_State_University" TargetMode="External"/><Relationship Id="rId365" Type="http://schemas.openxmlformats.org/officeDocument/2006/relationships/hyperlink" Target="https://en.wikipedia.org/wiki/Monmouth_University" TargetMode="External"/><Relationship Id="rId486" Type="http://schemas.openxmlformats.org/officeDocument/2006/relationships/hyperlink" Target="https://en.wikipedia.org/wiki/Purdue_University" TargetMode="External"/><Relationship Id="rId122" Type="http://schemas.openxmlformats.org/officeDocument/2006/relationships/hyperlink" Target="https://en.wikipedia.org/wiki/Coastal_Carolina_University" TargetMode="External"/><Relationship Id="rId243" Type="http://schemas.openxmlformats.org/officeDocument/2006/relationships/hyperlink" Target="https://en.wikipedia.org/wiki/Idaho_State_University" TargetMode="External"/><Relationship Id="rId364" Type="http://schemas.openxmlformats.org/officeDocument/2006/relationships/hyperlink" Target="https://en.wikipedia.org/wiki/Missouri_State_University" TargetMode="External"/><Relationship Id="rId485" Type="http://schemas.openxmlformats.org/officeDocument/2006/relationships/hyperlink" Target="https://en.wikipedia.org/wiki/Purdue_University" TargetMode="External"/><Relationship Id="rId95" Type="http://schemas.openxmlformats.org/officeDocument/2006/relationships/hyperlink" Target="https://en.wikipedia.org/wiki/Campbell_University" TargetMode="External"/><Relationship Id="rId94" Type="http://schemas.openxmlformats.org/officeDocument/2006/relationships/hyperlink" Target="https://en.wikipedia.org/wiki/California_State_University,_Sacramento" TargetMode="External"/><Relationship Id="rId97" Type="http://schemas.openxmlformats.org/officeDocument/2006/relationships/hyperlink" Target="https://en.wikipedia.org/wiki/Canisius_College" TargetMode="External"/><Relationship Id="rId96" Type="http://schemas.openxmlformats.org/officeDocument/2006/relationships/hyperlink" Target="https://en.wikipedia.org/wiki/Campbell_University" TargetMode="External"/><Relationship Id="rId99" Type="http://schemas.openxmlformats.org/officeDocument/2006/relationships/hyperlink" Target="https://en.wikipedia.org/wiki/University_of_Central_Arkansas" TargetMode="External"/><Relationship Id="rId480" Type="http://schemas.openxmlformats.org/officeDocument/2006/relationships/hyperlink" Target="https://en.wikipedia.org/wiki/Presbyterian_College" TargetMode="External"/><Relationship Id="rId98" Type="http://schemas.openxmlformats.org/officeDocument/2006/relationships/hyperlink" Target="https://en.wikipedia.org/wiki/Canisius_College" TargetMode="External"/><Relationship Id="rId91" Type="http://schemas.openxmlformats.org/officeDocument/2006/relationships/hyperlink" Target="https://en.wikipedia.org/wiki/California_State_University,_Northridge" TargetMode="External"/><Relationship Id="rId90" Type="http://schemas.openxmlformats.org/officeDocument/2006/relationships/hyperlink" Target="https://en.wikipedia.org/wiki/California_State_University,_Long_Beach" TargetMode="External"/><Relationship Id="rId93" Type="http://schemas.openxmlformats.org/officeDocument/2006/relationships/hyperlink" Target="https://en.wikipedia.org/wiki/California_State_University,_Sacramento" TargetMode="External"/><Relationship Id="rId92" Type="http://schemas.openxmlformats.org/officeDocument/2006/relationships/hyperlink" Target="https://en.wikipedia.org/wiki/California_State_University,_Northridge" TargetMode="External"/><Relationship Id="rId118" Type="http://schemas.openxmlformats.org/officeDocument/2006/relationships/hyperlink" Target="https://en.wikipedia.org/wiki/Clemson_University" TargetMode="External"/><Relationship Id="rId239" Type="http://schemas.openxmlformats.org/officeDocument/2006/relationships/hyperlink" Target="https://en.wikipedia.org/wiki/Howard_University" TargetMode="External"/><Relationship Id="rId117" Type="http://schemas.openxmlformats.org/officeDocument/2006/relationships/hyperlink" Target="https://en.wikipedia.org/wiki/Clemson_University" TargetMode="External"/><Relationship Id="rId238" Type="http://schemas.openxmlformats.org/officeDocument/2006/relationships/hyperlink" Target="https://en.wikipedia.org/wiki/Houston_Baptist_University" TargetMode="External"/><Relationship Id="rId359" Type="http://schemas.openxmlformats.org/officeDocument/2006/relationships/hyperlink" Target="https://en.wikipedia.org/wiki/University_of_Missouri" TargetMode="External"/><Relationship Id="rId116" Type="http://schemas.openxmlformats.org/officeDocument/2006/relationships/hyperlink" Target="https://en.wikipedia.org/wiki/The_Citadel,_The_Military_College_of_South_Carolina" TargetMode="External"/><Relationship Id="rId237" Type="http://schemas.openxmlformats.org/officeDocument/2006/relationships/hyperlink" Target="https://en.wikipedia.org/wiki/Houston_Baptist_University" TargetMode="External"/><Relationship Id="rId358" Type="http://schemas.openxmlformats.org/officeDocument/2006/relationships/hyperlink" Target="https://en.wikipedia.org/wiki/Mississippi_Valley_State_University" TargetMode="External"/><Relationship Id="rId479" Type="http://schemas.openxmlformats.org/officeDocument/2006/relationships/hyperlink" Target="https://en.wikipedia.org/wiki/Presbyterian_College" TargetMode="External"/><Relationship Id="rId115" Type="http://schemas.openxmlformats.org/officeDocument/2006/relationships/hyperlink" Target="https://en.wikipedia.org/wiki/The_Citadel,_The_Military_College_of_South_Carolina" TargetMode="External"/><Relationship Id="rId236" Type="http://schemas.openxmlformats.org/officeDocument/2006/relationships/hyperlink" Target="https://en.wikipedia.org/wiki/University_of_Houston" TargetMode="External"/><Relationship Id="rId357" Type="http://schemas.openxmlformats.org/officeDocument/2006/relationships/hyperlink" Target="https://en.wikipedia.org/wiki/Mississippi_Valley_State_University" TargetMode="External"/><Relationship Id="rId478" Type="http://schemas.openxmlformats.org/officeDocument/2006/relationships/hyperlink" Target="https://en.wikipedia.org/wiki/Prairie_View_A%26M_University" TargetMode="External"/><Relationship Id="rId599" Type="http://schemas.openxmlformats.org/officeDocument/2006/relationships/hyperlink" Target="https://en.wikipedia.org/wiki/Texas_A%26M_University%E2%80%93Corpus_Christi" TargetMode="External"/><Relationship Id="rId119" Type="http://schemas.openxmlformats.org/officeDocument/2006/relationships/hyperlink" Target="https://en.wikipedia.org/wiki/Cleveland_State_University" TargetMode="External"/><Relationship Id="rId110" Type="http://schemas.openxmlformats.org/officeDocument/2006/relationships/hyperlink" Target="https://en.wikipedia.org/wiki/Charleston_Southern_University" TargetMode="External"/><Relationship Id="rId231" Type="http://schemas.openxmlformats.org/officeDocument/2006/relationships/hyperlink" Target="https://en.wikipedia.org/wiki/Hofstra_University" TargetMode="External"/><Relationship Id="rId352" Type="http://schemas.openxmlformats.org/officeDocument/2006/relationships/hyperlink" Target="https://en.wikipedia.org/wiki/University_of_Minnesota" TargetMode="External"/><Relationship Id="rId473" Type="http://schemas.openxmlformats.org/officeDocument/2006/relationships/hyperlink" Target="https://en.wikipedia.org/wiki/University_of_Portland" TargetMode="External"/><Relationship Id="rId594" Type="http://schemas.openxmlformats.org/officeDocument/2006/relationships/hyperlink" Target="https://en.wikipedia.org/wiki/Tennessee_State_University" TargetMode="External"/><Relationship Id="rId230" Type="http://schemas.openxmlformats.org/officeDocument/2006/relationships/hyperlink" Target="https://en.wikipedia.org/wiki/High_Point_University" TargetMode="External"/><Relationship Id="rId351" Type="http://schemas.openxmlformats.org/officeDocument/2006/relationships/hyperlink" Target="https://en.wikipedia.org/wiki/University_of_Minnesota" TargetMode="External"/><Relationship Id="rId472" Type="http://schemas.openxmlformats.org/officeDocument/2006/relationships/hyperlink" Target="https://en.wikipedia.org/wiki/University_of_Pittsburgh" TargetMode="External"/><Relationship Id="rId593" Type="http://schemas.openxmlformats.org/officeDocument/2006/relationships/hyperlink" Target="https://en.wikipedia.org/wiki/Tennessee_State_University" TargetMode="External"/><Relationship Id="rId350" Type="http://schemas.openxmlformats.org/officeDocument/2006/relationships/hyperlink" Target="https://en.wikipedia.org/wiki/Middle_Tennessee_State_University" TargetMode="External"/><Relationship Id="rId471" Type="http://schemas.openxmlformats.org/officeDocument/2006/relationships/hyperlink" Target="https://en.wikipedia.org/wiki/University_of_Pittsburgh" TargetMode="External"/><Relationship Id="rId592" Type="http://schemas.openxmlformats.org/officeDocument/2006/relationships/hyperlink" Target="https://en.wikipedia.org/wiki/University_of_Tennessee_at_Martin" TargetMode="External"/><Relationship Id="rId470" Type="http://schemas.openxmlformats.org/officeDocument/2006/relationships/hyperlink" Target="https://en.wikipedia.org/wiki/Pepperdine_University" TargetMode="External"/><Relationship Id="rId591" Type="http://schemas.openxmlformats.org/officeDocument/2006/relationships/hyperlink" Target="https://en.wikipedia.org/wiki/University_of_Tennessee_at_Martin" TargetMode="External"/><Relationship Id="rId114" Type="http://schemas.openxmlformats.org/officeDocument/2006/relationships/hyperlink" Target="https://en.wikipedia.org/wiki/University_of_Cincinnati" TargetMode="External"/><Relationship Id="rId235" Type="http://schemas.openxmlformats.org/officeDocument/2006/relationships/hyperlink" Target="https://en.wikipedia.org/wiki/University_of_Houston" TargetMode="External"/><Relationship Id="rId356" Type="http://schemas.openxmlformats.org/officeDocument/2006/relationships/hyperlink" Target="https://en.wikipedia.org/wiki/Mississippi_State_University" TargetMode="External"/><Relationship Id="rId477" Type="http://schemas.openxmlformats.org/officeDocument/2006/relationships/hyperlink" Target="https://en.wikipedia.org/wiki/Prairie_View_A%26M_University" TargetMode="External"/><Relationship Id="rId598" Type="http://schemas.openxmlformats.org/officeDocument/2006/relationships/hyperlink" Target="https://en.wikipedia.org/wiki/Texas_A%26M_University" TargetMode="External"/><Relationship Id="rId113" Type="http://schemas.openxmlformats.org/officeDocument/2006/relationships/hyperlink" Target="https://en.wikipedia.org/wiki/University_of_Cincinnati" TargetMode="External"/><Relationship Id="rId234" Type="http://schemas.openxmlformats.org/officeDocument/2006/relationships/hyperlink" Target="https://en.wikipedia.org/wiki/College_of_the_Holy_Cross" TargetMode="External"/><Relationship Id="rId355" Type="http://schemas.openxmlformats.org/officeDocument/2006/relationships/hyperlink" Target="https://en.wikipedia.org/wiki/Mississippi_State_University" TargetMode="External"/><Relationship Id="rId476" Type="http://schemas.openxmlformats.org/officeDocument/2006/relationships/hyperlink" Target="https://en.wikipedia.org/wiki/Portland_State_University" TargetMode="External"/><Relationship Id="rId597" Type="http://schemas.openxmlformats.org/officeDocument/2006/relationships/hyperlink" Target="https://en.wikipedia.org/wiki/Texas_A%26M_University" TargetMode="External"/><Relationship Id="rId112" Type="http://schemas.openxmlformats.org/officeDocument/2006/relationships/hyperlink" Target="https://en.wikipedia.org/wiki/Chicago_State_University" TargetMode="External"/><Relationship Id="rId233" Type="http://schemas.openxmlformats.org/officeDocument/2006/relationships/hyperlink" Target="https://en.wikipedia.org/wiki/College_of_the_Holy_Cross" TargetMode="External"/><Relationship Id="rId354" Type="http://schemas.openxmlformats.org/officeDocument/2006/relationships/hyperlink" Target="https://en.wikipedia.org/wiki/University_of_Mississippi" TargetMode="External"/><Relationship Id="rId475" Type="http://schemas.openxmlformats.org/officeDocument/2006/relationships/hyperlink" Target="https://en.wikipedia.org/wiki/Portland_State_University" TargetMode="External"/><Relationship Id="rId596" Type="http://schemas.openxmlformats.org/officeDocument/2006/relationships/hyperlink" Target="https://en.wikipedia.org/wiki/Tennessee_Technological_University" TargetMode="External"/><Relationship Id="rId111" Type="http://schemas.openxmlformats.org/officeDocument/2006/relationships/hyperlink" Target="https://en.wikipedia.org/wiki/Chicago_State_University" TargetMode="External"/><Relationship Id="rId232" Type="http://schemas.openxmlformats.org/officeDocument/2006/relationships/hyperlink" Target="https://en.wikipedia.org/wiki/Hofstra_University" TargetMode="External"/><Relationship Id="rId353" Type="http://schemas.openxmlformats.org/officeDocument/2006/relationships/hyperlink" Target="https://en.wikipedia.org/wiki/University_of_Mississippi" TargetMode="External"/><Relationship Id="rId474" Type="http://schemas.openxmlformats.org/officeDocument/2006/relationships/hyperlink" Target="https://en.wikipedia.org/wiki/University_of_Portland" TargetMode="External"/><Relationship Id="rId595" Type="http://schemas.openxmlformats.org/officeDocument/2006/relationships/hyperlink" Target="https://en.wikipedia.org/wiki/Tennessee_Technological_University" TargetMode="External"/><Relationship Id="rId305" Type="http://schemas.openxmlformats.org/officeDocument/2006/relationships/hyperlink" Target="https://en.wikipedia.org/wiki/Louisiana_Tech_University" TargetMode="External"/><Relationship Id="rId426" Type="http://schemas.openxmlformats.org/officeDocument/2006/relationships/hyperlink" Target="https://en.wikipedia.org/wiki/University_of_North_Texas" TargetMode="External"/><Relationship Id="rId547" Type="http://schemas.openxmlformats.org/officeDocument/2006/relationships/hyperlink" Target="https://en.wikipedia.org/wiki/South_Carolina_State_University" TargetMode="External"/><Relationship Id="rId668" Type="http://schemas.openxmlformats.org/officeDocument/2006/relationships/hyperlink" Target="https://en.wikipedia.org/wiki/West_Virginia_University" TargetMode="External"/><Relationship Id="rId304" Type="http://schemas.openxmlformats.org/officeDocument/2006/relationships/hyperlink" Target="https://en.wikipedia.org/wiki/Louisiana_State_University" TargetMode="External"/><Relationship Id="rId425" Type="http://schemas.openxmlformats.org/officeDocument/2006/relationships/hyperlink" Target="https://en.wikipedia.org/wiki/University_of_North_Texas" TargetMode="External"/><Relationship Id="rId546" Type="http://schemas.openxmlformats.org/officeDocument/2006/relationships/hyperlink" Target="https://en.wikipedia.org/wiki/University_of_South_Carolina" TargetMode="External"/><Relationship Id="rId667" Type="http://schemas.openxmlformats.org/officeDocument/2006/relationships/hyperlink" Target="https://en.wikipedia.org/wiki/West_Virginia_University" TargetMode="External"/><Relationship Id="rId303" Type="http://schemas.openxmlformats.org/officeDocument/2006/relationships/hyperlink" Target="https://en.wikipedia.org/wiki/Louisiana_State_University" TargetMode="External"/><Relationship Id="rId424" Type="http://schemas.openxmlformats.org/officeDocument/2006/relationships/hyperlink" Target="https://en.wikipedia.org/wiki/University_of_North_Florida" TargetMode="External"/><Relationship Id="rId545" Type="http://schemas.openxmlformats.org/officeDocument/2006/relationships/hyperlink" Target="https://en.wikipedia.org/wiki/University_of_South_Carolina" TargetMode="External"/><Relationship Id="rId666" Type="http://schemas.openxmlformats.org/officeDocument/2006/relationships/hyperlink" Target="https://en.wikipedia.org/wiki/Weber_State_University" TargetMode="External"/><Relationship Id="rId302" Type="http://schemas.openxmlformats.org/officeDocument/2006/relationships/hyperlink" Target="https://en.wikipedia.org/wiki/University_of_Louisiana_at_Monroe" TargetMode="External"/><Relationship Id="rId423" Type="http://schemas.openxmlformats.org/officeDocument/2006/relationships/hyperlink" Target="https://en.wikipedia.org/wiki/University_of_North_Florida" TargetMode="External"/><Relationship Id="rId544" Type="http://schemas.openxmlformats.org/officeDocument/2006/relationships/hyperlink" Target="https://en.wikipedia.org/wiki/University_of_South_Alabama" TargetMode="External"/><Relationship Id="rId665" Type="http://schemas.openxmlformats.org/officeDocument/2006/relationships/hyperlink" Target="https://en.wikipedia.org/wiki/Weber_State_University" TargetMode="External"/><Relationship Id="rId309" Type="http://schemas.openxmlformats.org/officeDocument/2006/relationships/hyperlink" Target="https://en.wikipedia.org/wiki/Loyola_University_Chicago" TargetMode="External"/><Relationship Id="rId308" Type="http://schemas.openxmlformats.org/officeDocument/2006/relationships/hyperlink" Target="https://en.wikipedia.org/wiki/University_of_Louisville" TargetMode="External"/><Relationship Id="rId429" Type="http://schemas.openxmlformats.org/officeDocument/2006/relationships/hyperlink" Target="https://en.wikipedia.org/wiki/Northern_Arizona_University" TargetMode="External"/><Relationship Id="rId307" Type="http://schemas.openxmlformats.org/officeDocument/2006/relationships/hyperlink" Target="https://en.wikipedia.org/wiki/University_of_Louisville" TargetMode="External"/><Relationship Id="rId428" Type="http://schemas.openxmlformats.org/officeDocument/2006/relationships/hyperlink" Target="https://en.wikipedia.org/wiki/Northeastern_University" TargetMode="External"/><Relationship Id="rId549" Type="http://schemas.openxmlformats.org/officeDocument/2006/relationships/hyperlink" Target="https://en.wikipedia.org/wiki/University_of_South_Carolina_Upstate" TargetMode="External"/><Relationship Id="rId306" Type="http://schemas.openxmlformats.org/officeDocument/2006/relationships/hyperlink" Target="https://en.wikipedia.org/wiki/Louisiana_Tech_University" TargetMode="External"/><Relationship Id="rId427" Type="http://schemas.openxmlformats.org/officeDocument/2006/relationships/hyperlink" Target="https://en.wikipedia.org/wiki/Northeastern_University" TargetMode="External"/><Relationship Id="rId548" Type="http://schemas.openxmlformats.org/officeDocument/2006/relationships/hyperlink" Target="https://en.wikipedia.org/wiki/South_Carolina_State_University" TargetMode="External"/><Relationship Id="rId669" Type="http://schemas.openxmlformats.org/officeDocument/2006/relationships/hyperlink" Target="https://en.wikipedia.org/wiki/Western_Carolina_University" TargetMode="External"/><Relationship Id="rId660" Type="http://schemas.openxmlformats.org/officeDocument/2006/relationships/hyperlink" Target="https://en.wikipedia.org/wiki/Wake_Forest_University" TargetMode="External"/><Relationship Id="rId301" Type="http://schemas.openxmlformats.org/officeDocument/2006/relationships/hyperlink" Target="https://en.wikipedia.org/wiki/University_of_Louisiana_at_Monroe" TargetMode="External"/><Relationship Id="rId422" Type="http://schemas.openxmlformats.org/officeDocument/2006/relationships/hyperlink" Target="https://en.wikipedia.org/wiki/North_Dakota_State_University" TargetMode="External"/><Relationship Id="rId543" Type="http://schemas.openxmlformats.org/officeDocument/2006/relationships/hyperlink" Target="https://en.wikipedia.org/wiki/University_of_South_Alabama" TargetMode="External"/><Relationship Id="rId664" Type="http://schemas.openxmlformats.org/officeDocument/2006/relationships/hyperlink" Target="https://en.wikipedia.org/wiki/Washington_State_University" TargetMode="External"/><Relationship Id="rId300" Type="http://schemas.openxmlformats.org/officeDocument/2006/relationships/hyperlink" Target="https://en.wikipedia.org/wiki/University_of_Louisiana_at_Lafayette" TargetMode="External"/><Relationship Id="rId421" Type="http://schemas.openxmlformats.org/officeDocument/2006/relationships/hyperlink" Target="https://en.wikipedia.org/wiki/North_Dakota_State_University" TargetMode="External"/><Relationship Id="rId542" Type="http://schemas.openxmlformats.org/officeDocument/2006/relationships/hyperlink" Target="https://en.wikipedia.org/wiki/Siena_College" TargetMode="External"/><Relationship Id="rId663" Type="http://schemas.openxmlformats.org/officeDocument/2006/relationships/hyperlink" Target="https://en.wikipedia.org/wiki/Washington_State_University" TargetMode="External"/><Relationship Id="rId420" Type="http://schemas.openxmlformats.org/officeDocument/2006/relationships/hyperlink" Target="https://en.wikipedia.org/wiki/University_of_North_Dakota" TargetMode="External"/><Relationship Id="rId541" Type="http://schemas.openxmlformats.org/officeDocument/2006/relationships/hyperlink" Target="https://en.wikipedia.org/wiki/Siena_College" TargetMode="External"/><Relationship Id="rId662" Type="http://schemas.openxmlformats.org/officeDocument/2006/relationships/hyperlink" Target="https://en.wikipedia.org/wiki/University_of_Washington" TargetMode="External"/><Relationship Id="rId540" Type="http://schemas.openxmlformats.org/officeDocument/2006/relationships/hyperlink" Target="https://en.wikipedia.org/wiki/Seton_Hall_University" TargetMode="External"/><Relationship Id="rId661" Type="http://schemas.openxmlformats.org/officeDocument/2006/relationships/hyperlink" Target="https://en.wikipedia.org/wiki/University_of_Washington" TargetMode="External"/><Relationship Id="rId415" Type="http://schemas.openxmlformats.org/officeDocument/2006/relationships/hyperlink" Target="https://en.wikipedia.org/wiki/North_Carolina_State_University" TargetMode="External"/><Relationship Id="rId536" Type="http://schemas.openxmlformats.org/officeDocument/2006/relationships/hyperlink" Target="https://en.wikipedia.org/wiki/Santa_Clara_University" TargetMode="External"/><Relationship Id="rId657" Type="http://schemas.openxmlformats.org/officeDocument/2006/relationships/hyperlink" Target="https://en.wikipedia.org/wiki/Wagner_College" TargetMode="External"/><Relationship Id="rId414" Type="http://schemas.openxmlformats.org/officeDocument/2006/relationships/hyperlink" Target="https://en.wikipedia.org/wiki/University_of_North_Carolina_at_Greensboro" TargetMode="External"/><Relationship Id="rId535" Type="http://schemas.openxmlformats.org/officeDocument/2006/relationships/hyperlink" Target="https://en.wikipedia.org/wiki/Santa_Clara_University" TargetMode="External"/><Relationship Id="rId656" Type="http://schemas.openxmlformats.org/officeDocument/2006/relationships/hyperlink" Target="https://en.wikipedia.org/wiki/Virginia_Tech" TargetMode="External"/><Relationship Id="rId413" Type="http://schemas.openxmlformats.org/officeDocument/2006/relationships/hyperlink" Target="https://en.wikipedia.org/wiki/University_of_North_Carolina_at_Greensboro" TargetMode="External"/><Relationship Id="rId534" Type="http://schemas.openxmlformats.org/officeDocument/2006/relationships/hyperlink" Target="https://en.wikipedia.org/wiki/San_Jose_State_University" TargetMode="External"/><Relationship Id="rId655" Type="http://schemas.openxmlformats.org/officeDocument/2006/relationships/hyperlink" Target="https://en.wikipedia.org/wiki/Virginia_Tech" TargetMode="External"/><Relationship Id="rId412" Type="http://schemas.openxmlformats.org/officeDocument/2006/relationships/hyperlink" Target="https://en.wikipedia.org/wiki/University_of_North_Carolina_at_Charlotte" TargetMode="External"/><Relationship Id="rId533" Type="http://schemas.openxmlformats.org/officeDocument/2006/relationships/hyperlink" Target="https://en.wikipedia.org/wiki/San_Jose_State_University" TargetMode="External"/><Relationship Id="rId654" Type="http://schemas.openxmlformats.org/officeDocument/2006/relationships/hyperlink" Target="https://en.wikipedia.org/wiki/Virginia_Military_Institute" TargetMode="External"/><Relationship Id="rId419" Type="http://schemas.openxmlformats.org/officeDocument/2006/relationships/hyperlink" Target="https://en.wikipedia.org/wiki/University_of_North_Dakota" TargetMode="External"/><Relationship Id="rId418" Type="http://schemas.openxmlformats.org/officeDocument/2006/relationships/hyperlink" Target="https://en.wikipedia.org/wiki/University_of_North_Carolina_at_Wilmington" TargetMode="External"/><Relationship Id="rId539" Type="http://schemas.openxmlformats.org/officeDocument/2006/relationships/hyperlink" Target="https://en.wikipedia.org/wiki/Seton_Hall_University" TargetMode="External"/><Relationship Id="rId417" Type="http://schemas.openxmlformats.org/officeDocument/2006/relationships/hyperlink" Target="https://en.wikipedia.org/wiki/University_of_North_Carolina_at_Wilmington" TargetMode="External"/><Relationship Id="rId538" Type="http://schemas.openxmlformats.org/officeDocument/2006/relationships/hyperlink" Target="https://en.wikipedia.org/wiki/Seattle_University" TargetMode="External"/><Relationship Id="rId659" Type="http://schemas.openxmlformats.org/officeDocument/2006/relationships/hyperlink" Target="https://en.wikipedia.org/wiki/Wake_Forest_University" TargetMode="External"/><Relationship Id="rId416" Type="http://schemas.openxmlformats.org/officeDocument/2006/relationships/hyperlink" Target="https://en.wikipedia.org/wiki/North_Carolina_State_University" TargetMode="External"/><Relationship Id="rId537" Type="http://schemas.openxmlformats.org/officeDocument/2006/relationships/hyperlink" Target="https://en.wikipedia.org/wiki/Seattle_University" TargetMode="External"/><Relationship Id="rId658" Type="http://schemas.openxmlformats.org/officeDocument/2006/relationships/hyperlink" Target="https://en.wikipedia.org/wiki/Wagner_College" TargetMode="External"/><Relationship Id="rId411" Type="http://schemas.openxmlformats.org/officeDocument/2006/relationships/hyperlink" Target="https://en.wikipedia.org/wiki/University_of_North_Carolina_at_Charlotte" TargetMode="External"/><Relationship Id="rId532" Type="http://schemas.openxmlformats.org/officeDocument/2006/relationships/hyperlink" Target="https://en.wikipedia.org/wiki/University_of_San_Francisco" TargetMode="External"/><Relationship Id="rId653" Type="http://schemas.openxmlformats.org/officeDocument/2006/relationships/hyperlink" Target="https://en.wikipedia.org/wiki/Virginia_Military_Institute" TargetMode="External"/><Relationship Id="rId410" Type="http://schemas.openxmlformats.org/officeDocument/2006/relationships/hyperlink" Target="https://en.wikipedia.org/wiki/University_of_North_Carolina_at_Chapel_Hill" TargetMode="External"/><Relationship Id="rId531" Type="http://schemas.openxmlformats.org/officeDocument/2006/relationships/hyperlink" Target="https://en.wikipedia.org/wiki/University_of_San_Francisco" TargetMode="External"/><Relationship Id="rId652" Type="http://schemas.openxmlformats.org/officeDocument/2006/relationships/hyperlink" Target="https://en.wikipedia.org/wiki/Virginia_Commonwealth_University" TargetMode="External"/><Relationship Id="rId530" Type="http://schemas.openxmlformats.org/officeDocument/2006/relationships/hyperlink" Target="https://en.wikipedia.org/wiki/San_Diego_State_University" TargetMode="External"/><Relationship Id="rId651" Type="http://schemas.openxmlformats.org/officeDocument/2006/relationships/hyperlink" Target="https://en.wikipedia.org/wiki/Virginia_Commonwealth_University" TargetMode="External"/><Relationship Id="rId650" Type="http://schemas.openxmlformats.org/officeDocument/2006/relationships/hyperlink" Target="https://en.wikipedia.org/wiki/University_of_Virginia" TargetMode="External"/><Relationship Id="rId206" Type="http://schemas.openxmlformats.org/officeDocument/2006/relationships/hyperlink" Target="https://en.wikipedia.org/wiki/Georgetown_University" TargetMode="External"/><Relationship Id="rId327" Type="http://schemas.openxmlformats.org/officeDocument/2006/relationships/hyperlink" Target="https://en.wikipedia.org/wiki/University_of_Maryland,_College_Park" TargetMode="External"/><Relationship Id="rId448" Type="http://schemas.openxmlformats.org/officeDocument/2006/relationships/hyperlink" Target="https://en.wikipedia.org/wiki/Ohio_University" TargetMode="External"/><Relationship Id="rId569" Type="http://schemas.openxmlformats.org/officeDocument/2006/relationships/hyperlink" Target="https://en.wikipedia.org/wiki/Southern_Methodist_University" TargetMode="External"/><Relationship Id="rId205" Type="http://schemas.openxmlformats.org/officeDocument/2006/relationships/hyperlink" Target="https://en.wikipedia.org/wiki/Georgetown_University" TargetMode="External"/><Relationship Id="rId326" Type="http://schemas.openxmlformats.org/officeDocument/2006/relationships/hyperlink" Target="https://en.wikipedia.org/wiki/University_of_Maryland,_Baltimore_County" TargetMode="External"/><Relationship Id="rId447" Type="http://schemas.openxmlformats.org/officeDocument/2006/relationships/hyperlink" Target="https://en.wikipedia.org/wiki/Ohio_University" TargetMode="External"/><Relationship Id="rId568" Type="http://schemas.openxmlformats.org/officeDocument/2006/relationships/hyperlink" Target="https://en.wikipedia.org/wiki/Southern_Illinois_University_Edwardsville" TargetMode="External"/><Relationship Id="rId689" Type="http://schemas.openxmlformats.org/officeDocument/2006/relationships/hyperlink" Target="https://en.wikipedia.org/wiki/Wofford_College" TargetMode="External"/><Relationship Id="rId204" Type="http://schemas.openxmlformats.org/officeDocument/2006/relationships/hyperlink" Target="https://en.wikipedia.org/wiki/George_Washington_University" TargetMode="External"/><Relationship Id="rId325" Type="http://schemas.openxmlformats.org/officeDocument/2006/relationships/hyperlink" Target="https://en.wikipedia.org/wiki/University_of_Maryland,_Baltimore_County" TargetMode="External"/><Relationship Id="rId446" Type="http://schemas.openxmlformats.org/officeDocument/2006/relationships/hyperlink" Target="https://en.wikipedia.org/wiki/Oakland_University" TargetMode="External"/><Relationship Id="rId567" Type="http://schemas.openxmlformats.org/officeDocument/2006/relationships/hyperlink" Target="https://en.wikipedia.org/wiki/Southern_Illinois_University_Edwardsville" TargetMode="External"/><Relationship Id="rId688" Type="http://schemas.openxmlformats.org/officeDocument/2006/relationships/hyperlink" Target="https://en.wikipedia.org/wiki/University_of_Wisconsin%E2%80%93Milwaukee" TargetMode="External"/><Relationship Id="rId203" Type="http://schemas.openxmlformats.org/officeDocument/2006/relationships/hyperlink" Target="https://en.wikipedia.org/wiki/George_Washington_University" TargetMode="External"/><Relationship Id="rId324" Type="http://schemas.openxmlformats.org/officeDocument/2006/relationships/hyperlink" Target="https://en.wikipedia.org/wiki/Marshall_University" TargetMode="External"/><Relationship Id="rId445" Type="http://schemas.openxmlformats.org/officeDocument/2006/relationships/hyperlink" Target="https://en.wikipedia.org/wiki/Oakland_University" TargetMode="External"/><Relationship Id="rId566" Type="http://schemas.openxmlformats.org/officeDocument/2006/relationships/hyperlink" Target="https://en.wikipedia.org/wiki/Southern_Illinois_University_Carbondale" TargetMode="External"/><Relationship Id="rId687" Type="http://schemas.openxmlformats.org/officeDocument/2006/relationships/hyperlink" Target="https://en.wikipedia.org/wiki/University_of_Wisconsin%E2%80%93Milwaukee" TargetMode="External"/><Relationship Id="rId209" Type="http://schemas.openxmlformats.org/officeDocument/2006/relationships/hyperlink" Target="https://en.wikipedia.org/wiki/Georgia_Tech" TargetMode="External"/><Relationship Id="rId208" Type="http://schemas.openxmlformats.org/officeDocument/2006/relationships/hyperlink" Target="https://en.wikipedia.org/wiki/University_of_Georgia" TargetMode="External"/><Relationship Id="rId329" Type="http://schemas.openxmlformats.org/officeDocument/2006/relationships/hyperlink" Target="https://en.wikipedia.org/wiki/University_of_Maryland_Eastern_Shore" TargetMode="External"/><Relationship Id="rId207" Type="http://schemas.openxmlformats.org/officeDocument/2006/relationships/hyperlink" Target="https://en.wikipedia.org/wiki/University_of_Georgia" TargetMode="External"/><Relationship Id="rId328" Type="http://schemas.openxmlformats.org/officeDocument/2006/relationships/hyperlink" Target="https://en.wikipedia.org/wiki/University_of_Maryland,_College_Park" TargetMode="External"/><Relationship Id="rId449" Type="http://schemas.openxmlformats.org/officeDocument/2006/relationships/hyperlink" Target="https://en.wikipedia.org/wiki/Ohio_State_University" TargetMode="External"/><Relationship Id="rId440" Type="http://schemas.openxmlformats.org/officeDocument/2006/relationships/hyperlink" Target="https://en.wikipedia.org/wiki/Northwestern_University" TargetMode="External"/><Relationship Id="rId561" Type="http://schemas.openxmlformats.org/officeDocument/2006/relationships/hyperlink" Target="https://en.wikipedia.org/wiki/Southern_University" TargetMode="External"/><Relationship Id="rId682" Type="http://schemas.openxmlformats.org/officeDocument/2006/relationships/hyperlink" Target="https://en.wikipedia.org/wiki/Winthrop_University" TargetMode="External"/><Relationship Id="rId560" Type="http://schemas.openxmlformats.org/officeDocument/2006/relationships/hyperlink" Target="https://en.wikipedia.org/wiki/Southeastern_Louisiana_University" TargetMode="External"/><Relationship Id="rId681" Type="http://schemas.openxmlformats.org/officeDocument/2006/relationships/hyperlink" Target="https://en.wikipedia.org/wiki/Winthrop_University" TargetMode="External"/><Relationship Id="rId680" Type="http://schemas.openxmlformats.org/officeDocument/2006/relationships/hyperlink" Target="https://en.wikipedia.org/wiki/College_of_William_%26_Mary" TargetMode="External"/><Relationship Id="rId202" Type="http://schemas.openxmlformats.org/officeDocument/2006/relationships/hyperlink" Target="https://en.wikipedia.org/wiki/George_Mason_University" TargetMode="External"/><Relationship Id="rId323" Type="http://schemas.openxmlformats.org/officeDocument/2006/relationships/hyperlink" Target="https://en.wikipedia.org/wiki/Marshall_University" TargetMode="External"/><Relationship Id="rId444" Type="http://schemas.openxmlformats.org/officeDocument/2006/relationships/hyperlink" Target="https://en.wikipedia.org/wiki/University_of_Notre_Dame" TargetMode="External"/><Relationship Id="rId565" Type="http://schemas.openxmlformats.org/officeDocument/2006/relationships/hyperlink" Target="https://en.wikipedia.org/wiki/Southern_Illinois_University_Carbondale" TargetMode="External"/><Relationship Id="rId686" Type="http://schemas.openxmlformats.org/officeDocument/2006/relationships/hyperlink" Target="https://en.wikipedia.org/wiki/University_of_Wisconsin%E2%80%93Madison" TargetMode="External"/><Relationship Id="rId201" Type="http://schemas.openxmlformats.org/officeDocument/2006/relationships/hyperlink" Target="https://en.wikipedia.org/wiki/George_Mason_University" TargetMode="External"/><Relationship Id="rId322" Type="http://schemas.openxmlformats.org/officeDocument/2006/relationships/hyperlink" Target="https://en.wikipedia.org/wiki/Marquette_University" TargetMode="External"/><Relationship Id="rId443" Type="http://schemas.openxmlformats.org/officeDocument/2006/relationships/hyperlink" Target="https://en.wikipedia.org/wiki/University_of_Notre_Dame" TargetMode="External"/><Relationship Id="rId564" Type="http://schemas.openxmlformats.org/officeDocument/2006/relationships/hyperlink" Target="https://en.wikipedia.org/wiki/University_of_Southern_California" TargetMode="External"/><Relationship Id="rId685" Type="http://schemas.openxmlformats.org/officeDocument/2006/relationships/hyperlink" Target="https://en.wikipedia.org/wiki/University_of_Wisconsin%E2%80%93Madison" TargetMode="External"/><Relationship Id="rId200" Type="http://schemas.openxmlformats.org/officeDocument/2006/relationships/hyperlink" Target="https://en.wikipedia.org/wiki/Gardner%E2%80%93Webb_University" TargetMode="External"/><Relationship Id="rId321" Type="http://schemas.openxmlformats.org/officeDocument/2006/relationships/hyperlink" Target="https://en.wikipedia.org/wiki/Marquette_University" TargetMode="External"/><Relationship Id="rId442" Type="http://schemas.openxmlformats.org/officeDocument/2006/relationships/hyperlink" Target="https://en.wikipedia.org/wiki/Northwestern_State_University" TargetMode="External"/><Relationship Id="rId563" Type="http://schemas.openxmlformats.org/officeDocument/2006/relationships/hyperlink" Target="https://en.wikipedia.org/wiki/University_of_Southern_California" TargetMode="External"/><Relationship Id="rId684" Type="http://schemas.openxmlformats.org/officeDocument/2006/relationships/hyperlink" Target="https://en.wikipedia.org/wiki/University_of_Wisconsin%E2%80%93Green_Bay" TargetMode="External"/><Relationship Id="rId320" Type="http://schemas.openxmlformats.org/officeDocument/2006/relationships/hyperlink" Target="https://en.wikipedia.org/wiki/Marist_College" TargetMode="External"/><Relationship Id="rId441" Type="http://schemas.openxmlformats.org/officeDocument/2006/relationships/hyperlink" Target="https://en.wikipedia.org/wiki/Northwestern_State_University" TargetMode="External"/><Relationship Id="rId562" Type="http://schemas.openxmlformats.org/officeDocument/2006/relationships/hyperlink" Target="https://en.wikipedia.org/wiki/Southern_University" TargetMode="External"/><Relationship Id="rId683" Type="http://schemas.openxmlformats.org/officeDocument/2006/relationships/hyperlink" Target="https://en.wikipedia.org/wiki/University_of_Wisconsin%E2%80%93Green_Bay" TargetMode="External"/><Relationship Id="rId316" Type="http://schemas.openxmlformats.org/officeDocument/2006/relationships/hyperlink" Target="https://en.wikipedia.org/wiki/University_of_Maine" TargetMode="External"/><Relationship Id="rId437" Type="http://schemas.openxmlformats.org/officeDocument/2006/relationships/hyperlink" Target="https://en.wikipedia.org/wiki/Northern_Kentucky_University" TargetMode="External"/><Relationship Id="rId558" Type="http://schemas.openxmlformats.org/officeDocument/2006/relationships/hyperlink" Target="https://en.wikipedia.org/wiki/Southeast_Missouri_State_University" TargetMode="External"/><Relationship Id="rId679" Type="http://schemas.openxmlformats.org/officeDocument/2006/relationships/hyperlink" Target="https://en.wikipedia.org/wiki/College_of_William_%26_Mary" TargetMode="External"/><Relationship Id="rId315" Type="http://schemas.openxmlformats.org/officeDocument/2006/relationships/hyperlink" Target="https://en.wikipedia.org/wiki/University_of_Maine" TargetMode="External"/><Relationship Id="rId436" Type="http://schemas.openxmlformats.org/officeDocument/2006/relationships/hyperlink" Target="https://en.wikipedia.org/wiki/University_of_Northern_Iowa" TargetMode="External"/><Relationship Id="rId557" Type="http://schemas.openxmlformats.org/officeDocument/2006/relationships/hyperlink" Target="https://en.wikipedia.org/wiki/Southeast_Missouri_State_University" TargetMode="External"/><Relationship Id="rId678" Type="http://schemas.openxmlformats.org/officeDocument/2006/relationships/hyperlink" Target="https://en.wikipedia.org/wiki/Wichita_State_University" TargetMode="External"/><Relationship Id="rId314" Type="http://schemas.openxmlformats.org/officeDocument/2006/relationships/hyperlink" Target="https://en.wikipedia.org/wiki/Loyola_Marymount_University" TargetMode="External"/><Relationship Id="rId435" Type="http://schemas.openxmlformats.org/officeDocument/2006/relationships/hyperlink" Target="https://en.wikipedia.org/wiki/University_of_Northern_Iowa" TargetMode="External"/><Relationship Id="rId556" Type="http://schemas.openxmlformats.org/officeDocument/2006/relationships/hyperlink" Target="https://en.wikipedia.org/wiki/University_of_South_Florida" TargetMode="External"/><Relationship Id="rId677" Type="http://schemas.openxmlformats.org/officeDocument/2006/relationships/hyperlink" Target="https://en.wikipedia.org/wiki/Wichita_State_University" TargetMode="External"/><Relationship Id="rId313" Type="http://schemas.openxmlformats.org/officeDocument/2006/relationships/hyperlink" Target="https://en.wikipedia.org/wiki/Loyola_Marymount_University" TargetMode="External"/><Relationship Id="rId434" Type="http://schemas.openxmlformats.org/officeDocument/2006/relationships/hyperlink" Target="https://en.wikipedia.org/wiki/Northern_Illinois_University" TargetMode="External"/><Relationship Id="rId555" Type="http://schemas.openxmlformats.org/officeDocument/2006/relationships/hyperlink" Target="https://en.wikipedia.org/wiki/University_of_South_Florida" TargetMode="External"/><Relationship Id="rId676" Type="http://schemas.openxmlformats.org/officeDocument/2006/relationships/hyperlink" Target="https://en.wikipedia.org/wiki/Western_Michigan_University" TargetMode="External"/><Relationship Id="rId319" Type="http://schemas.openxmlformats.org/officeDocument/2006/relationships/hyperlink" Target="https://en.wikipedia.org/wiki/Marist_College" TargetMode="External"/><Relationship Id="rId318" Type="http://schemas.openxmlformats.org/officeDocument/2006/relationships/hyperlink" Target="https://en.wikipedia.org/wiki/Manhattan_College" TargetMode="External"/><Relationship Id="rId439" Type="http://schemas.openxmlformats.org/officeDocument/2006/relationships/hyperlink" Target="https://en.wikipedia.org/wiki/Northwestern_University" TargetMode="External"/><Relationship Id="rId317" Type="http://schemas.openxmlformats.org/officeDocument/2006/relationships/hyperlink" Target="https://en.wikipedia.org/wiki/Manhattan_College" TargetMode="External"/><Relationship Id="rId438" Type="http://schemas.openxmlformats.org/officeDocument/2006/relationships/hyperlink" Target="https://en.wikipedia.org/wiki/Northern_Kentucky_University" TargetMode="External"/><Relationship Id="rId559" Type="http://schemas.openxmlformats.org/officeDocument/2006/relationships/hyperlink" Target="https://en.wikipedia.org/wiki/Southeastern_Louisiana_University" TargetMode="External"/><Relationship Id="rId550" Type="http://schemas.openxmlformats.org/officeDocument/2006/relationships/hyperlink" Target="https://en.wikipedia.org/wiki/University_of_South_Carolina_Upstate" TargetMode="External"/><Relationship Id="rId671" Type="http://schemas.openxmlformats.org/officeDocument/2006/relationships/hyperlink" Target="https://en.wikipedia.org/wiki/Western_Illinois_University" TargetMode="External"/><Relationship Id="rId670" Type="http://schemas.openxmlformats.org/officeDocument/2006/relationships/hyperlink" Target="https://en.wikipedia.org/wiki/Western_Carolina_University" TargetMode="External"/><Relationship Id="rId312" Type="http://schemas.openxmlformats.org/officeDocument/2006/relationships/hyperlink" Target="https://en.wikipedia.org/wiki/Loyola_University_Maryland" TargetMode="External"/><Relationship Id="rId433" Type="http://schemas.openxmlformats.org/officeDocument/2006/relationships/hyperlink" Target="https://en.wikipedia.org/wiki/Northern_Illinois_University" TargetMode="External"/><Relationship Id="rId554" Type="http://schemas.openxmlformats.org/officeDocument/2006/relationships/hyperlink" Target="https://en.wikipedia.org/wiki/South_Dakota_State_University" TargetMode="External"/><Relationship Id="rId675" Type="http://schemas.openxmlformats.org/officeDocument/2006/relationships/hyperlink" Target="https://en.wikipedia.org/wiki/Western_Michigan_University" TargetMode="External"/><Relationship Id="rId311" Type="http://schemas.openxmlformats.org/officeDocument/2006/relationships/hyperlink" Target="https://en.wikipedia.org/wiki/Loyola_University_Maryland" TargetMode="External"/><Relationship Id="rId432" Type="http://schemas.openxmlformats.org/officeDocument/2006/relationships/hyperlink" Target="https://en.wikipedia.org/wiki/University_of_Northern_Colorado" TargetMode="External"/><Relationship Id="rId553" Type="http://schemas.openxmlformats.org/officeDocument/2006/relationships/hyperlink" Target="https://en.wikipedia.org/wiki/South_Dakota_State_University" TargetMode="External"/><Relationship Id="rId674" Type="http://schemas.openxmlformats.org/officeDocument/2006/relationships/hyperlink" Target="https://en.wikipedia.org/wiki/Western_Kentucky_University" TargetMode="External"/><Relationship Id="rId310" Type="http://schemas.openxmlformats.org/officeDocument/2006/relationships/hyperlink" Target="https://en.wikipedia.org/wiki/Loyola_University_Chicago" TargetMode="External"/><Relationship Id="rId431" Type="http://schemas.openxmlformats.org/officeDocument/2006/relationships/hyperlink" Target="https://en.wikipedia.org/wiki/University_of_Northern_Colorado" TargetMode="External"/><Relationship Id="rId552" Type="http://schemas.openxmlformats.org/officeDocument/2006/relationships/hyperlink" Target="https://en.wikipedia.org/wiki/University_of_South_Dakota" TargetMode="External"/><Relationship Id="rId673" Type="http://schemas.openxmlformats.org/officeDocument/2006/relationships/hyperlink" Target="https://en.wikipedia.org/wiki/Western_Kentucky_University" TargetMode="External"/><Relationship Id="rId430" Type="http://schemas.openxmlformats.org/officeDocument/2006/relationships/hyperlink" Target="https://en.wikipedia.org/wiki/Northern_Arizona_University" TargetMode="External"/><Relationship Id="rId551" Type="http://schemas.openxmlformats.org/officeDocument/2006/relationships/hyperlink" Target="https://en.wikipedia.org/wiki/University_of_South_Dakota" TargetMode="External"/><Relationship Id="rId672" Type="http://schemas.openxmlformats.org/officeDocument/2006/relationships/hyperlink" Target="https://en.wikipedia.org/wiki/Western_Illinois_University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West_Virginia_University" TargetMode="External"/><Relationship Id="rId194" Type="http://schemas.openxmlformats.org/officeDocument/2006/relationships/hyperlink" Target="https://en.wikipedia.org/wiki/University_of_Wisconsin%E2%80%93Madison" TargetMode="External"/><Relationship Id="rId193" Type="http://schemas.openxmlformats.org/officeDocument/2006/relationships/hyperlink" Target="https://en.wikipedia.org/wiki/University_of_Wisconsin%E2%80%93Green_Bay" TargetMode="External"/><Relationship Id="rId192" Type="http://schemas.openxmlformats.org/officeDocument/2006/relationships/hyperlink" Target="https://en.wikipedia.org/wiki/College_of_William_%26_Mary" TargetMode="External"/><Relationship Id="rId191" Type="http://schemas.openxmlformats.org/officeDocument/2006/relationships/hyperlink" Target="https://en.wikipedia.org/wiki/Western_Illinois_University" TargetMode="External"/><Relationship Id="rId187" Type="http://schemas.openxmlformats.org/officeDocument/2006/relationships/hyperlink" Target="https://en.wikipedia.org/wiki/Virginia_Tech" TargetMode="External"/><Relationship Id="rId186" Type="http://schemas.openxmlformats.org/officeDocument/2006/relationships/hyperlink" Target="https://en.wikipedia.org/wiki/Virginia_Military_Institute" TargetMode="External"/><Relationship Id="rId185" Type="http://schemas.openxmlformats.org/officeDocument/2006/relationships/hyperlink" Target="https://en.wikipedia.org/wiki/University_of_Virginia" TargetMode="External"/><Relationship Id="rId184" Type="http://schemas.openxmlformats.org/officeDocument/2006/relationships/hyperlink" Target="https://en.wikipedia.org/wiki/Villanova_University" TargetMode="External"/><Relationship Id="rId189" Type="http://schemas.openxmlformats.org/officeDocument/2006/relationships/hyperlink" Target="https://en.wikipedia.org/wiki/Washington_State_University" TargetMode="External"/><Relationship Id="rId188" Type="http://schemas.openxmlformats.org/officeDocument/2006/relationships/hyperlink" Target="https://en.wikipedia.org/wiki/Wagner_College" TargetMode="External"/><Relationship Id="rId183" Type="http://schemas.openxmlformats.org/officeDocument/2006/relationships/hyperlink" Target="https://en.wikipedia.org/wiki/University_of_Vermont" TargetMode="External"/><Relationship Id="rId182" Type="http://schemas.openxmlformats.org/officeDocument/2006/relationships/hyperlink" Target="https://en.wikipedia.org/wiki/Vanderbilt_University" TargetMode="External"/><Relationship Id="rId181" Type="http://schemas.openxmlformats.org/officeDocument/2006/relationships/hyperlink" Target="https://en.wikipedia.org/wiki/Valparaiso_University" TargetMode="External"/><Relationship Id="rId180" Type="http://schemas.openxmlformats.org/officeDocument/2006/relationships/hyperlink" Target="https://en.wikipedia.org/wiki/University_of_Utah" TargetMode="External"/><Relationship Id="rId176" Type="http://schemas.openxmlformats.org/officeDocument/2006/relationships/hyperlink" Target="https://en.wikipedia.org/wiki/Tulane_University" TargetMode="External"/><Relationship Id="rId175" Type="http://schemas.openxmlformats.org/officeDocument/2006/relationships/hyperlink" Target="https://en.wikipedia.org/wiki/Towson_University" TargetMode="External"/><Relationship Id="rId174" Type="http://schemas.openxmlformats.org/officeDocument/2006/relationships/hyperlink" Target="https://en.wikipedia.org/wiki/University_of_Toledo" TargetMode="External"/><Relationship Id="rId173" Type="http://schemas.openxmlformats.org/officeDocument/2006/relationships/hyperlink" Target="https://en.wikipedia.org/wiki/Texas_Christian_University" TargetMode="External"/><Relationship Id="rId179" Type="http://schemas.openxmlformats.org/officeDocument/2006/relationships/hyperlink" Target="https://en.wikipedia.org/wiki/United_States_Naval_Academy" TargetMode="External"/><Relationship Id="rId178" Type="http://schemas.openxmlformats.org/officeDocument/2006/relationships/hyperlink" Target="https://en.wikipedia.org/wiki/United_States_Military_Academy" TargetMode="External"/><Relationship Id="rId177" Type="http://schemas.openxmlformats.org/officeDocument/2006/relationships/hyperlink" Target="https://en.wikipedia.org/wiki/United_States_Air_Force_Academy" TargetMode="External"/><Relationship Id="rId198" Type="http://schemas.openxmlformats.org/officeDocument/2006/relationships/hyperlink" Target="https://en.wikipedia.org/wiki/Xavier_University" TargetMode="External"/><Relationship Id="rId197" Type="http://schemas.openxmlformats.org/officeDocument/2006/relationships/hyperlink" Target="https://en.wikipedia.org/wiki/University_of_Wyoming" TargetMode="External"/><Relationship Id="rId196" Type="http://schemas.openxmlformats.org/officeDocument/2006/relationships/hyperlink" Target="https://en.wikipedia.org/wiki/Wright_State_University" TargetMode="External"/><Relationship Id="rId195" Type="http://schemas.openxmlformats.org/officeDocument/2006/relationships/hyperlink" Target="https://en.wikipedia.org/wiki/University_of_Wisconsin%E2%80%93Milwaukee" TargetMode="External"/><Relationship Id="rId199" Type="http://schemas.openxmlformats.org/officeDocument/2006/relationships/hyperlink" Target="https://en.wikipedia.org/wiki/Yale_University" TargetMode="External"/><Relationship Id="rId150" Type="http://schemas.openxmlformats.org/officeDocument/2006/relationships/hyperlink" Target="https://en.wikipedia.org/wiki/Sacred_Heart_University" TargetMode="External"/><Relationship Id="rId1" Type="http://schemas.openxmlformats.org/officeDocument/2006/relationships/hyperlink" Target="https://www.swimcloud.com/team" TargetMode="External"/><Relationship Id="rId2" Type="http://schemas.openxmlformats.org/officeDocument/2006/relationships/hyperlink" Target="https://en.wikipedia.org/wiki/University_of_Akron" TargetMode="External"/><Relationship Id="rId3" Type="http://schemas.openxmlformats.org/officeDocument/2006/relationships/hyperlink" Target="https://en.wikipedia.org/wiki/University_of_Alabama" TargetMode="External"/><Relationship Id="rId149" Type="http://schemas.openxmlformats.org/officeDocument/2006/relationships/hyperlink" Target="https://en.wikipedia.org/wiki/Rutgers_University%E2%80%93New_Brunswick" TargetMode="External"/><Relationship Id="rId4" Type="http://schemas.openxmlformats.org/officeDocument/2006/relationships/hyperlink" Target="https://en.wikipedia.org/wiki/Alabama_Agricultural_and_Mechanical_University" TargetMode="External"/><Relationship Id="rId148" Type="http://schemas.openxmlformats.org/officeDocument/2006/relationships/hyperlink" Target="https://en.wikipedia.org/wiki/Rider_University" TargetMode="External"/><Relationship Id="rId9" Type="http://schemas.openxmlformats.org/officeDocument/2006/relationships/hyperlink" Target="https://en.wikipedia.org/wiki/University_of_Arkansas_at_Little_Rock" TargetMode="External"/><Relationship Id="rId143" Type="http://schemas.openxmlformats.org/officeDocument/2006/relationships/hyperlink" Target="https://en.wikipedia.org/wiki/Providence_College" TargetMode="External"/><Relationship Id="rId142" Type="http://schemas.openxmlformats.org/officeDocument/2006/relationships/hyperlink" Target="https://en.wikipedia.org/wiki/Princeton_University" TargetMode="External"/><Relationship Id="rId141" Type="http://schemas.openxmlformats.org/officeDocument/2006/relationships/hyperlink" Target="https://en.wikipedia.org/wiki/University_of_Pittsburgh" TargetMode="External"/><Relationship Id="rId140" Type="http://schemas.openxmlformats.org/officeDocument/2006/relationships/hyperlink" Target="https://en.wikipedia.org/wiki/Pepperdine_University" TargetMode="External"/><Relationship Id="rId5" Type="http://schemas.openxmlformats.org/officeDocument/2006/relationships/hyperlink" Target="https://en.wikipedia.org/wiki/American_University" TargetMode="External"/><Relationship Id="rId147" Type="http://schemas.openxmlformats.org/officeDocument/2006/relationships/hyperlink" Target="https://en.wikipedia.org/wiki/University_of_Richmond" TargetMode="External"/><Relationship Id="rId6" Type="http://schemas.openxmlformats.org/officeDocument/2006/relationships/hyperlink" Target="https://en.wikipedia.org/wiki/University_of_Arizona" TargetMode="External"/><Relationship Id="rId146" Type="http://schemas.openxmlformats.org/officeDocument/2006/relationships/hyperlink" Target="https://en.wikipedia.org/wiki/Rice_University" TargetMode="External"/><Relationship Id="rId7" Type="http://schemas.openxmlformats.org/officeDocument/2006/relationships/hyperlink" Target="https://en.wikipedia.org/wiki/Arizona_State_University" TargetMode="External"/><Relationship Id="rId145" Type="http://schemas.openxmlformats.org/officeDocument/2006/relationships/hyperlink" Target="https://en.wikipedia.org/wiki/University_of_Rhode_Island" TargetMode="External"/><Relationship Id="rId8" Type="http://schemas.openxmlformats.org/officeDocument/2006/relationships/hyperlink" Target="https://en.wikipedia.org/wiki/University_of_Arkansas" TargetMode="External"/><Relationship Id="rId144" Type="http://schemas.openxmlformats.org/officeDocument/2006/relationships/hyperlink" Target="https://en.wikipedia.org/wiki/Purdue_University" TargetMode="External"/><Relationship Id="rId139" Type="http://schemas.openxmlformats.org/officeDocument/2006/relationships/hyperlink" Target="https://en.wikipedia.org/wiki/Pennsylvania_State_University" TargetMode="External"/><Relationship Id="rId138" Type="http://schemas.openxmlformats.org/officeDocument/2006/relationships/hyperlink" Target="https://en.wikipedia.org/wiki/University_of_Pennsylvania" TargetMode="External"/><Relationship Id="rId137" Type="http://schemas.openxmlformats.org/officeDocument/2006/relationships/hyperlink" Target="https://en.wikipedia.org/wiki/University_of_the_Pacific_(United_States)" TargetMode="External"/><Relationship Id="rId132" Type="http://schemas.openxmlformats.org/officeDocument/2006/relationships/hyperlink" Target="https://en.wikipedia.org/wiki/University_of_Notre_Dame" TargetMode="External"/><Relationship Id="rId131" Type="http://schemas.openxmlformats.org/officeDocument/2006/relationships/hyperlink" Target="https://en.wikipedia.org/wiki/Northwestern_University" TargetMode="External"/><Relationship Id="rId130" Type="http://schemas.openxmlformats.org/officeDocument/2006/relationships/hyperlink" Target="https://en.wikipedia.org/wiki/University_of_Northern_Iowa" TargetMode="External"/><Relationship Id="rId136" Type="http://schemas.openxmlformats.org/officeDocument/2006/relationships/hyperlink" Target="https://en.wikipedia.org/wiki/Old_Dominion_University" TargetMode="External"/><Relationship Id="rId135" Type="http://schemas.openxmlformats.org/officeDocument/2006/relationships/hyperlink" Target="https://en.wikipedia.org/wiki/Ohio_State_University" TargetMode="External"/><Relationship Id="rId134" Type="http://schemas.openxmlformats.org/officeDocument/2006/relationships/hyperlink" Target="https://en.wikipedia.org/wiki/Ohio_University" TargetMode="External"/><Relationship Id="rId133" Type="http://schemas.openxmlformats.org/officeDocument/2006/relationships/hyperlink" Target="https://en.wikipedia.org/wiki/Oakland_University" TargetMode="External"/><Relationship Id="rId172" Type="http://schemas.openxmlformats.org/officeDocument/2006/relationships/hyperlink" Target="https://en.wikipedia.org/wiki/University_of_Texas_at_Austin" TargetMode="External"/><Relationship Id="rId171" Type="http://schemas.openxmlformats.org/officeDocument/2006/relationships/hyperlink" Target="https://en.wikipedia.org/wiki/Texas_A%26M_University" TargetMode="External"/><Relationship Id="rId170" Type="http://schemas.openxmlformats.org/officeDocument/2006/relationships/hyperlink" Target="https://en.wikipedia.org/wiki/University_of_Tennessee" TargetMode="External"/><Relationship Id="rId165" Type="http://schemas.openxmlformats.org/officeDocument/2006/relationships/hyperlink" Target="https://en.wikipedia.org/wiki/University_of_Southern_California" TargetMode="External"/><Relationship Id="rId164" Type="http://schemas.openxmlformats.org/officeDocument/2006/relationships/hyperlink" Target="https://en.wikipedia.org/wiki/South_Dakota_State_University" TargetMode="External"/><Relationship Id="rId163" Type="http://schemas.openxmlformats.org/officeDocument/2006/relationships/hyperlink" Target="https://en.wikipedia.org/wiki/University_of_South_Dakota" TargetMode="External"/><Relationship Id="rId162" Type="http://schemas.openxmlformats.org/officeDocument/2006/relationships/hyperlink" Target="https://en.wikipedia.org/wiki/University_of_South_Carolina" TargetMode="External"/><Relationship Id="rId169" Type="http://schemas.openxmlformats.org/officeDocument/2006/relationships/hyperlink" Target="https://en.wikipedia.org/wiki/Stony_Brook_University" TargetMode="External"/><Relationship Id="rId168" Type="http://schemas.openxmlformats.org/officeDocument/2006/relationships/hyperlink" Target="https://en.wikipedia.org/wiki/Stanford_University" TargetMode="External"/><Relationship Id="rId167" Type="http://schemas.openxmlformats.org/officeDocument/2006/relationships/hyperlink" Target="https://en.wikipedia.org/wiki/Southern_Methodist_University" TargetMode="External"/><Relationship Id="rId166" Type="http://schemas.openxmlformats.org/officeDocument/2006/relationships/hyperlink" Target="https://en.wikipedia.org/wiki/Southern_Illinois_University_Carbondale" TargetMode="External"/><Relationship Id="rId161" Type="http://schemas.openxmlformats.org/officeDocument/2006/relationships/hyperlink" Target="https://en.wikipedia.org/wiki/Siena_College" TargetMode="External"/><Relationship Id="rId160" Type="http://schemas.openxmlformats.org/officeDocument/2006/relationships/hyperlink" Target="https://en.wikipedia.org/wiki/Seton_Hall_University" TargetMode="External"/><Relationship Id="rId159" Type="http://schemas.openxmlformats.org/officeDocument/2006/relationships/hyperlink" Target="https://en.wikipedia.org/wiki/Seattle_University" TargetMode="External"/><Relationship Id="rId154" Type="http://schemas.openxmlformats.org/officeDocument/2006/relationships/hyperlink" Target="https://en.wikipedia.org/wiki/Saint_Louis_University" TargetMode="External"/><Relationship Id="rId153" Type="http://schemas.openxmlformats.org/officeDocument/2006/relationships/hyperlink" Target="https://en.wikipedia.org/wiki/Saint_Francis_University" TargetMode="External"/><Relationship Id="rId152" Type="http://schemas.openxmlformats.org/officeDocument/2006/relationships/hyperlink" Target="https://en.wikipedia.org/wiki/St._Francis_College" TargetMode="External"/><Relationship Id="rId151" Type="http://schemas.openxmlformats.org/officeDocument/2006/relationships/hyperlink" Target="https://en.wikipedia.org/wiki/St._Bonaventure_University" TargetMode="External"/><Relationship Id="rId158" Type="http://schemas.openxmlformats.org/officeDocument/2006/relationships/hyperlink" Target="https://en.wikipedia.org/wiki/San_Jose_State_University" TargetMode="External"/><Relationship Id="rId157" Type="http://schemas.openxmlformats.org/officeDocument/2006/relationships/hyperlink" Target="https://en.wikipedia.org/wiki/San_Diego_State_University" TargetMode="External"/><Relationship Id="rId156" Type="http://schemas.openxmlformats.org/officeDocument/2006/relationships/hyperlink" Target="https://en.wikipedia.org/wiki/University_of_San_Diego" TargetMode="External"/><Relationship Id="rId155" Type="http://schemas.openxmlformats.org/officeDocument/2006/relationships/hyperlink" Target="https://en.wikipedia.org/wiki/Saint_Peter%27s_University" TargetMode="External"/><Relationship Id="rId40" Type="http://schemas.openxmlformats.org/officeDocument/2006/relationships/hyperlink" Target="https://en.wikipedia.org/wiki/Cornell_University" TargetMode="External"/><Relationship Id="rId42" Type="http://schemas.openxmlformats.org/officeDocument/2006/relationships/hyperlink" Target="https://en.wikipedia.org/wiki/Davidson_College" TargetMode="External"/><Relationship Id="rId41" Type="http://schemas.openxmlformats.org/officeDocument/2006/relationships/hyperlink" Target="https://en.wikipedia.org/wiki/Dartmouth_College" TargetMode="External"/><Relationship Id="rId44" Type="http://schemas.openxmlformats.org/officeDocument/2006/relationships/hyperlink" Target="https://en.wikipedia.org/wiki/University_of_Denver" TargetMode="External"/><Relationship Id="rId43" Type="http://schemas.openxmlformats.org/officeDocument/2006/relationships/hyperlink" Target="https://en.wikipedia.org/wiki/University_of_Delaware" TargetMode="External"/><Relationship Id="rId46" Type="http://schemas.openxmlformats.org/officeDocument/2006/relationships/hyperlink" Target="https://en.wikipedia.org/wiki/Duke_University" TargetMode="External"/><Relationship Id="rId45" Type="http://schemas.openxmlformats.org/officeDocument/2006/relationships/hyperlink" Target="https://en.wikipedia.org/wiki/Drexel_University" TargetMode="External"/><Relationship Id="rId48" Type="http://schemas.openxmlformats.org/officeDocument/2006/relationships/hyperlink" Target="https://en.wikipedia.org/wiki/East_Carolina_University" TargetMode="External"/><Relationship Id="rId47" Type="http://schemas.openxmlformats.org/officeDocument/2006/relationships/hyperlink" Target="https://en.wikipedia.org/wiki/Duquesne_University" TargetMode="External"/><Relationship Id="rId49" Type="http://schemas.openxmlformats.org/officeDocument/2006/relationships/hyperlink" Target="https://en.wikipedia.org/wiki/Eastern_Illinois_University" TargetMode="External"/><Relationship Id="rId31" Type="http://schemas.openxmlformats.org/officeDocument/2006/relationships/hyperlink" Target="https://en.wikipedia.org/wiki/Canisius_College" TargetMode="External"/><Relationship Id="rId30" Type="http://schemas.openxmlformats.org/officeDocument/2006/relationships/hyperlink" Target="https://en.wikipedia.org/wiki/Campbell_University" TargetMode="External"/><Relationship Id="rId33" Type="http://schemas.openxmlformats.org/officeDocument/2006/relationships/hyperlink" Target="https://en.wikipedia.org/wiki/University_of_Cincinnati" TargetMode="External"/><Relationship Id="rId32" Type="http://schemas.openxmlformats.org/officeDocument/2006/relationships/hyperlink" Target="https://en.wikipedia.org/wiki/Central_Connecticut_State_University" TargetMode="External"/><Relationship Id="rId35" Type="http://schemas.openxmlformats.org/officeDocument/2006/relationships/hyperlink" Target="https://en.wikipedia.org/wiki/Cleveland_State_University" TargetMode="External"/><Relationship Id="rId34" Type="http://schemas.openxmlformats.org/officeDocument/2006/relationships/hyperlink" Target="https://en.wikipedia.org/wiki/Clemson_University" TargetMode="External"/><Relationship Id="rId37" Type="http://schemas.openxmlformats.org/officeDocument/2006/relationships/hyperlink" Target="https://en.wikipedia.org/wiki/Colorado_State_University" TargetMode="External"/><Relationship Id="rId36" Type="http://schemas.openxmlformats.org/officeDocument/2006/relationships/hyperlink" Target="https://en.wikipedia.org/wiki/Colgate_University" TargetMode="External"/><Relationship Id="rId39" Type="http://schemas.openxmlformats.org/officeDocument/2006/relationships/hyperlink" Target="https://en.wikipedia.org/wiki/University_of_Connecticut" TargetMode="External"/><Relationship Id="rId38" Type="http://schemas.openxmlformats.org/officeDocument/2006/relationships/hyperlink" Target="https://en.wikipedia.org/wiki/Columbia_University" TargetMode="External"/><Relationship Id="rId20" Type="http://schemas.openxmlformats.org/officeDocument/2006/relationships/hyperlink" Target="https://en.wikipedia.org/wiki/Bucknell_University" TargetMode="External"/><Relationship Id="rId22" Type="http://schemas.openxmlformats.org/officeDocument/2006/relationships/hyperlink" Target="https://en.wikipedia.org/wiki/Butler_University" TargetMode="External"/><Relationship Id="rId21" Type="http://schemas.openxmlformats.org/officeDocument/2006/relationships/hyperlink" Target="https://en.wikipedia.org/wiki/University_at_Buffalo" TargetMode="External"/><Relationship Id="rId24" Type="http://schemas.openxmlformats.org/officeDocument/2006/relationships/hyperlink" Target="https://en.wikipedia.org/wiki/University_of_California,_Davis" TargetMode="External"/><Relationship Id="rId23" Type="http://schemas.openxmlformats.org/officeDocument/2006/relationships/hyperlink" Target="https://en.wikipedia.org/wiki/University_of_California,_Berkeley" TargetMode="External"/><Relationship Id="rId26" Type="http://schemas.openxmlformats.org/officeDocument/2006/relationships/hyperlink" Target="https://en.wikipedia.org/wiki/California_Polytechnic_State_University" TargetMode="External"/><Relationship Id="rId25" Type="http://schemas.openxmlformats.org/officeDocument/2006/relationships/hyperlink" Target="https://en.wikipedia.org/wiki/University_of_California,_Los_Angeles" TargetMode="External"/><Relationship Id="rId28" Type="http://schemas.openxmlformats.org/officeDocument/2006/relationships/hyperlink" Target="https://en.wikipedia.org/wiki/California_State_University,_Bakersfield" TargetMode="External"/><Relationship Id="rId27" Type="http://schemas.openxmlformats.org/officeDocument/2006/relationships/hyperlink" Target="https://en.wikipedia.org/wiki/University_of_California,_Santa_Barbara" TargetMode="External"/><Relationship Id="rId29" Type="http://schemas.openxmlformats.org/officeDocument/2006/relationships/hyperlink" Target="https://en.wikipedia.org/wiki/California_State_University,_Fresno" TargetMode="External"/><Relationship Id="rId11" Type="http://schemas.openxmlformats.org/officeDocument/2006/relationships/hyperlink" Target="https://en.wikipedia.org/wiki/Ball_State_University" TargetMode="External"/><Relationship Id="rId10" Type="http://schemas.openxmlformats.org/officeDocument/2006/relationships/hyperlink" Target="https://en.wikipedia.org/wiki/Auburn_University" TargetMode="External"/><Relationship Id="rId13" Type="http://schemas.openxmlformats.org/officeDocument/2006/relationships/hyperlink" Target="https://en.wikipedia.org/wiki/Boise_State_University" TargetMode="External"/><Relationship Id="rId12" Type="http://schemas.openxmlformats.org/officeDocument/2006/relationships/hyperlink" Target="https://en.wikipedia.org/wiki/Binghamton_University" TargetMode="External"/><Relationship Id="rId15" Type="http://schemas.openxmlformats.org/officeDocument/2006/relationships/hyperlink" Target="https://en.wikipedia.org/wiki/Boston_University" TargetMode="External"/><Relationship Id="rId14" Type="http://schemas.openxmlformats.org/officeDocument/2006/relationships/hyperlink" Target="https://en.wikipedia.org/wiki/Boston_College" TargetMode="External"/><Relationship Id="rId17" Type="http://schemas.openxmlformats.org/officeDocument/2006/relationships/hyperlink" Target="https://en.wikipedia.org/wiki/Brigham_Young_University" TargetMode="External"/><Relationship Id="rId16" Type="http://schemas.openxmlformats.org/officeDocument/2006/relationships/hyperlink" Target="https://en.wikipedia.org/wiki/Bowling_Green_State_University" TargetMode="External"/><Relationship Id="rId19" Type="http://schemas.openxmlformats.org/officeDocument/2006/relationships/hyperlink" Target="https://en.wikipedia.org/wiki/Bryant_University" TargetMode="External"/><Relationship Id="rId18" Type="http://schemas.openxmlformats.org/officeDocument/2006/relationships/hyperlink" Target="https://en.wikipedia.org/wiki/Brown_University" TargetMode="External"/><Relationship Id="rId84" Type="http://schemas.openxmlformats.org/officeDocument/2006/relationships/hyperlink" Target="https://en.wikipedia.org/wiki/James_Madison_University" TargetMode="External"/><Relationship Id="rId83" Type="http://schemas.openxmlformats.org/officeDocument/2006/relationships/hyperlink" Target="https://en.wikipedia.org/wiki/Iowa_State_University" TargetMode="External"/><Relationship Id="rId86" Type="http://schemas.openxmlformats.org/officeDocument/2006/relationships/hyperlink" Target="https://en.wikipedia.org/wiki/University_of_Kentucky" TargetMode="External"/><Relationship Id="rId85" Type="http://schemas.openxmlformats.org/officeDocument/2006/relationships/hyperlink" Target="https://en.wikipedia.org/wiki/University_of_Kansas" TargetMode="External"/><Relationship Id="rId88" Type="http://schemas.openxmlformats.org/officeDocument/2006/relationships/hyperlink" Target="https://en.wikipedia.org/wiki/Lafayette_College" TargetMode="External"/><Relationship Id="rId87" Type="http://schemas.openxmlformats.org/officeDocument/2006/relationships/hyperlink" Target="https://en.wikipedia.org/wiki/La_Salle_University" TargetMode="External"/><Relationship Id="rId89" Type="http://schemas.openxmlformats.org/officeDocument/2006/relationships/hyperlink" Target="https://en.wikipedia.org/wiki/Lehigh_University" TargetMode="External"/><Relationship Id="rId80" Type="http://schemas.openxmlformats.org/officeDocument/2006/relationships/hyperlink" Target="https://en.wikipedia.org/wiki/Indiana_University_%E2%80%93_Purdue_University_Indianapolis" TargetMode="External"/><Relationship Id="rId82" Type="http://schemas.openxmlformats.org/officeDocument/2006/relationships/hyperlink" Target="https://en.wikipedia.org/wiki/University_of_Iowa" TargetMode="External"/><Relationship Id="rId81" Type="http://schemas.openxmlformats.org/officeDocument/2006/relationships/hyperlink" Target="https://en.wikipedia.org/wiki/Iona_College_(New_York)" TargetMode="External"/><Relationship Id="rId73" Type="http://schemas.openxmlformats.org/officeDocument/2006/relationships/hyperlink" Target="https://en.wikipedia.org/wiki/University_of_Idaho" TargetMode="External"/><Relationship Id="rId72" Type="http://schemas.openxmlformats.org/officeDocument/2006/relationships/hyperlink" Target="https://en.wikipedia.org/wiki/Howard_University" TargetMode="External"/><Relationship Id="rId75" Type="http://schemas.openxmlformats.org/officeDocument/2006/relationships/hyperlink" Target="https://en.wikipedia.org/wiki/Illinois_State_University" TargetMode="External"/><Relationship Id="rId74" Type="http://schemas.openxmlformats.org/officeDocument/2006/relationships/hyperlink" Target="https://en.wikipedia.org/wiki/University_of_Illinois_at_Chicago" TargetMode="External"/><Relationship Id="rId77" Type="http://schemas.openxmlformats.org/officeDocument/2006/relationships/hyperlink" Target="https://en.wikipedia.org/wiki/University_of_the_Incarnate_Word" TargetMode="External"/><Relationship Id="rId76" Type="http://schemas.openxmlformats.org/officeDocument/2006/relationships/hyperlink" Target="https://en.wikipedia.org/wiki/University_of_Illinois_at_Urbana%E2%80%93Champaign" TargetMode="External"/><Relationship Id="rId79" Type="http://schemas.openxmlformats.org/officeDocument/2006/relationships/hyperlink" Target="https://en.wikipedia.org/wiki/Indiana_State_University" TargetMode="External"/><Relationship Id="rId78" Type="http://schemas.openxmlformats.org/officeDocument/2006/relationships/hyperlink" Target="https://en.wikipedia.org/wiki/Indiana_University_Bloomington" TargetMode="External"/><Relationship Id="rId71" Type="http://schemas.openxmlformats.org/officeDocument/2006/relationships/hyperlink" Target="https://en.wikipedia.org/wiki/University_of_Houston" TargetMode="External"/><Relationship Id="rId70" Type="http://schemas.openxmlformats.org/officeDocument/2006/relationships/hyperlink" Target="https://en.wikipedia.org/wiki/College_of_the_Holy_Cross" TargetMode="External"/><Relationship Id="rId62" Type="http://schemas.openxmlformats.org/officeDocument/2006/relationships/hyperlink" Target="https://en.wikipedia.org/wiki/George_Washington_University" TargetMode="External"/><Relationship Id="rId61" Type="http://schemas.openxmlformats.org/officeDocument/2006/relationships/hyperlink" Target="https://en.wikipedia.org/wiki/George_Mason_University" TargetMode="External"/><Relationship Id="rId64" Type="http://schemas.openxmlformats.org/officeDocument/2006/relationships/hyperlink" Target="https://en.wikipedia.org/wiki/University_of_Georgia" TargetMode="External"/><Relationship Id="rId63" Type="http://schemas.openxmlformats.org/officeDocument/2006/relationships/hyperlink" Target="https://en.wikipedia.org/wiki/Georgetown_University" TargetMode="External"/><Relationship Id="rId66" Type="http://schemas.openxmlformats.org/officeDocument/2006/relationships/hyperlink" Target="https://en.wikipedia.org/wiki/Georgia_Southern_University" TargetMode="External"/><Relationship Id="rId65" Type="http://schemas.openxmlformats.org/officeDocument/2006/relationships/hyperlink" Target="https://en.wikipedia.org/wiki/Georgia_Tech" TargetMode="External"/><Relationship Id="rId68" Type="http://schemas.openxmlformats.org/officeDocument/2006/relationships/hyperlink" Target="https://en.wikipedia.org/wiki/Harvard_University" TargetMode="External"/><Relationship Id="rId67" Type="http://schemas.openxmlformats.org/officeDocument/2006/relationships/hyperlink" Target="https://en.wikipedia.org/wiki/Grand_Canyon_University" TargetMode="External"/><Relationship Id="rId60" Type="http://schemas.openxmlformats.org/officeDocument/2006/relationships/hyperlink" Target="https://en.wikipedia.org/wiki/Gardner%E2%80%93Webb_University" TargetMode="External"/><Relationship Id="rId69" Type="http://schemas.openxmlformats.org/officeDocument/2006/relationships/hyperlink" Target="https://en.wikipedia.org/wiki/University_of_Hawaii_at_Manoa" TargetMode="External"/><Relationship Id="rId51" Type="http://schemas.openxmlformats.org/officeDocument/2006/relationships/hyperlink" Target="https://en.wikipedia.org/wiki/University_of_Evansville" TargetMode="External"/><Relationship Id="rId50" Type="http://schemas.openxmlformats.org/officeDocument/2006/relationships/hyperlink" Target="https://en.wikipedia.org/wiki/Eastern_Michigan_University" TargetMode="External"/><Relationship Id="rId53" Type="http://schemas.openxmlformats.org/officeDocument/2006/relationships/hyperlink" Target="https://en.wikipedia.org/wiki/Fairleigh_Dickinson_University" TargetMode="External"/><Relationship Id="rId52" Type="http://schemas.openxmlformats.org/officeDocument/2006/relationships/hyperlink" Target="https://en.wikipedia.org/wiki/Fairfield_University" TargetMode="External"/><Relationship Id="rId55" Type="http://schemas.openxmlformats.org/officeDocument/2006/relationships/hyperlink" Target="https://en.wikipedia.org/wiki/Florida_Atlantic_University" TargetMode="External"/><Relationship Id="rId54" Type="http://schemas.openxmlformats.org/officeDocument/2006/relationships/hyperlink" Target="https://en.wikipedia.org/wiki/University_of_Florida" TargetMode="External"/><Relationship Id="rId57" Type="http://schemas.openxmlformats.org/officeDocument/2006/relationships/hyperlink" Target="https://en.wikipedia.org/wiki/Florida_International_University" TargetMode="External"/><Relationship Id="rId56" Type="http://schemas.openxmlformats.org/officeDocument/2006/relationships/hyperlink" Target="https://en.wikipedia.org/wiki/Florida_Gulf_Coast_University" TargetMode="External"/><Relationship Id="rId59" Type="http://schemas.openxmlformats.org/officeDocument/2006/relationships/hyperlink" Target="https://en.wikipedia.org/wiki/Fordham_University" TargetMode="External"/><Relationship Id="rId58" Type="http://schemas.openxmlformats.org/officeDocument/2006/relationships/hyperlink" Target="https://en.wikipedia.org/wiki/Florida_State_University" TargetMode="External"/><Relationship Id="rId107" Type="http://schemas.openxmlformats.org/officeDocument/2006/relationships/hyperlink" Target="https://en.wikipedia.org/wiki/Missouri_State_University" TargetMode="External"/><Relationship Id="rId106" Type="http://schemas.openxmlformats.org/officeDocument/2006/relationships/hyperlink" Target="https://en.wikipedia.org/wiki/University_of_Missouri" TargetMode="External"/><Relationship Id="rId105" Type="http://schemas.openxmlformats.org/officeDocument/2006/relationships/hyperlink" Target="https://en.wikipedia.org/wiki/University_of_Minnesota" TargetMode="External"/><Relationship Id="rId104" Type="http://schemas.openxmlformats.org/officeDocument/2006/relationships/hyperlink" Target="https://en.wikipedia.org/wiki/Michigan_State_University" TargetMode="External"/><Relationship Id="rId109" Type="http://schemas.openxmlformats.org/officeDocument/2006/relationships/hyperlink" Target="https://en.wikipedia.org/wiki/Mount_St._Mary%27s_University" TargetMode="External"/><Relationship Id="rId108" Type="http://schemas.openxmlformats.org/officeDocument/2006/relationships/hyperlink" Target="https://en.wikipedia.org/wiki/Monmouth_University" TargetMode="External"/><Relationship Id="rId103" Type="http://schemas.openxmlformats.org/officeDocument/2006/relationships/hyperlink" Target="https://en.wikipedia.org/wiki/University_of_Michigan" TargetMode="External"/><Relationship Id="rId102" Type="http://schemas.openxmlformats.org/officeDocument/2006/relationships/hyperlink" Target="https://en.wikipedia.org/wiki/Miami_University" TargetMode="External"/><Relationship Id="rId101" Type="http://schemas.openxmlformats.org/officeDocument/2006/relationships/hyperlink" Target="https://en.wikipedia.org/wiki/University_of_Miami" TargetMode="External"/><Relationship Id="rId100" Type="http://schemas.openxmlformats.org/officeDocument/2006/relationships/hyperlink" Target="https://en.wikipedia.org/wiki/University_of_Massachusetts_Amherst" TargetMode="External"/><Relationship Id="rId129" Type="http://schemas.openxmlformats.org/officeDocument/2006/relationships/hyperlink" Target="https://en.wikipedia.org/wiki/University_of_Northern_Colorado" TargetMode="External"/><Relationship Id="rId128" Type="http://schemas.openxmlformats.org/officeDocument/2006/relationships/hyperlink" Target="https://en.wikipedia.org/wiki/Northern_Arizona_University" TargetMode="External"/><Relationship Id="rId127" Type="http://schemas.openxmlformats.org/officeDocument/2006/relationships/hyperlink" Target="https://en.wikipedia.org/wiki/Northeastern_University" TargetMode="External"/><Relationship Id="rId126" Type="http://schemas.openxmlformats.org/officeDocument/2006/relationships/hyperlink" Target="https://en.wikipedia.org/wiki/University_of_North_Texas" TargetMode="External"/><Relationship Id="rId121" Type="http://schemas.openxmlformats.org/officeDocument/2006/relationships/hyperlink" Target="https://en.wikipedia.org/wiki/University_of_North_Carolina_at_Chapel_Hill" TargetMode="External"/><Relationship Id="rId120" Type="http://schemas.openxmlformats.org/officeDocument/2006/relationships/hyperlink" Target="https://en.wikipedia.org/wiki/University_of_North_Carolina_at_Asheville" TargetMode="External"/><Relationship Id="rId125" Type="http://schemas.openxmlformats.org/officeDocument/2006/relationships/hyperlink" Target="https://en.wikipedia.org/wiki/University_of_North_Florida" TargetMode="External"/><Relationship Id="rId124" Type="http://schemas.openxmlformats.org/officeDocument/2006/relationships/hyperlink" Target="https://en.wikipedia.org/wiki/University_of_North_Dakota" TargetMode="External"/><Relationship Id="rId123" Type="http://schemas.openxmlformats.org/officeDocument/2006/relationships/hyperlink" Target="https://en.wikipedia.org/wiki/University_of_North_Carolina_at_Wilmington" TargetMode="External"/><Relationship Id="rId122" Type="http://schemas.openxmlformats.org/officeDocument/2006/relationships/hyperlink" Target="https://en.wikipedia.org/wiki/North_Carolina_State_University" TargetMode="External"/><Relationship Id="rId95" Type="http://schemas.openxmlformats.org/officeDocument/2006/relationships/hyperlink" Target="https://en.wikipedia.org/wiki/Loyola_Marymount_University" TargetMode="External"/><Relationship Id="rId94" Type="http://schemas.openxmlformats.org/officeDocument/2006/relationships/hyperlink" Target="https://en.wikipedia.org/wiki/Loyola_University_Maryland" TargetMode="External"/><Relationship Id="rId97" Type="http://schemas.openxmlformats.org/officeDocument/2006/relationships/hyperlink" Target="https://en.wikipedia.org/wiki/Manhattan_College" TargetMode="External"/><Relationship Id="rId96" Type="http://schemas.openxmlformats.org/officeDocument/2006/relationships/hyperlink" Target="https://en.wikipedia.org/wiki/University_of_Maine" TargetMode="External"/><Relationship Id="rId99" Type="http://schemas.openxmlformats.org/officeDocument/2006/relationships/hyperlink" Target="https://en.wikipedia.org/wiki/Marshall_University" TargetMode="External"/><Relationship Id="rId98" Type="http://schemas.openxmlformats.org/officeDocument/2006/relationships/hyperlink" Target="https://en.wikipedia.org/wiki/Marist_College" TargetMode="External"/><Relationship Id="rId91" Type="http://schemas.openxmlformats.org/officeDocument/2006/relationships/hyperlink" Target="https://en.wikipedia.org/wiki/Long_Island_University" TargetMode="External"/><Relationship Id="rId90" Type="http://schemas.openxmlformats.org/officeDocument/2006/relationships/hyperlink" Target="https://en.wikipedia.org/wiki/Liberty_University" TargetMode="External"/><Relationship Id="rId93" Type="http://schemas.openxmlformats.org/officeDocument/2006/relationships/hyperlink" Target="https://en.wikipedia.org/wiki/University_of_Louisville" TargetMode="External"/><Relationship Id="rId92" Type="http://schemas.openxmlformats.org/officeDocument/2006/relationships/hyperlink" Target="https://en.wikipedia.org/wiki/Louisiana_State_University" TargetMode="External"/><Relationship Id="rId118" Type="http://schemas.openxmlformats.org/officeDocument/2006/relationships/hyperlink" Target="https://en.wikipedia.org/wiki/Niagara_University" TargetMode="External"/><Relationship Id="rId117" Type="http://schemas.openxmlformats.org/officeDocument/2006/relationships/hyperlink" Target="https://en.wikipedia.org/wiki/New_Mexico_State_University" TargetMode="External"/><Relationship Id="rId116" Type="http://schemas.openxmlformats.org/officeDocument/2006/relationships/hyperlink" Target="https://en.wikipedia.org/wiki/University_of_New_Mexico" TargetMode="External"/><Relationship Id="rId115" Type="http://schemas.openxmlformats.org/officeDocument/2006/relationships/hyperlink" Target="https://en.wikipedia.org/wiki/New_Jersey_Institute_of_Technology" TargetMode="External"/><Relationship Id="rId119" Type="http://schemas.openxmlformats.org/officeDocument/2006/relationships/hyperlink" Target="https://en.wikipedia.org/wiki/North_Carolina_A%26T_State_University" TargetMode="External"/><Relationship Id="rId110" Type="http://schemas.openxmlformats.org/officeDocument/2006/relationships/hyperlink" Target="https://en.wikipedia.org/wiki/University_of_Nebraska%E2%80%93Lincoln" TargetMode="External"/><Relationship Id="rId114" Type="http://schemas.openxmlformats.org/officeDocument/2006/relationships/hyperlink" Target="https://en.wikipedia.org/wiki/University_of_New_Hampshire" TargetMode="External"/><Relationship Id="rId113" Type="http://schemas.openxmlformats.org/officeDocument/2006/relationships/hyperlink" Target="https://en.wikipedia.org/wiki/University_of_Nevada,_Reno" TargetMode="External"/><Relationship Id="rId112" Type="http://schemas.openxmlformats.org/officeDocument/2006/relationships/hyperlink" Target="https://en.wikipedia.org/wiki/University_of_Nevada,_Las_Vegas" TargetMode="External"/><Relationship Id="rId111" Type="http://schemas.openxmlformats.org/officeDocument/2006/relationships/hyperlink" Target="https://en.wikipedia.org/wiki/University_of_Nebraska_Omaha" TargetMode="External"/><Relationship Id="rId201" Type="http://schemas.openxmlformats.org/officeDocument/2006/relationships/drawing" Target="../drawings/drawing2.xml"/><Relationship Id="rId200" Type="http://schemas.openxmlformats.org/officeDocument/2006/relationships/hyperlink" Target="https://en.wikipedia.org/wiki/Youngstown_State_University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West_Virginia_University" TargetMode="External"/><Relationship Id="rId194" Type="http://schemas.openxmlformats.org/officeDocument/2006/relationships/hyperlink" Target="https://en.wikipedia.org/wiki/University_of_Wisconsin%E2%80%93Madison" TargetMode="External"/><Relationship Id="rId193" Type="http://schemas.openxmlformats.org/officeDocument/2006/relationships/hyperlink" Target="https://en.wikipedia.org/wiki/University_of_Wisconsin%E2%80%93Green_Bay" TargetMode="External"/><Relationship Id="rId192" Type="http://schemas.openxmlformats.org/officeDocument/2006/relationships/hyperlink" Target="https://en.wikipedia.org/wiki/College_of_William_%26_Mary" TargetMode="External"/><Relationship Id="rId191" Type="http://schemas.openxmlformats.org/officeDocument/2006/relationships/hyperlink" Target="https://en.wikipedia.org/wiki/Western_Illinois_University" TargetMode="External"/><Relationship Id="rId187" Type="http://schemas.openxmlformats.org/officeDocument/2006/relationships/hyperlink" Target="https://en.wikipedia.org/wiki/Virginia_Tech" TargetMode="External"/><Relationship Id="rId186" Type="http://schemas.openxmlformats.org/officeDocument/2006/relationships/hyperlink" Target="https://en.wikipedia.org/wiki/Virginia_Military_Institute" TargetMode="External"/><Relationship Id="rId185" Type="http://schemas.openxmlformats.org/officeDocument/2006/relationships/hyperlink" Target="https://en.wikipedia.org/wiki/University_of_Virginia" TargetMode="External"/><Relationship Id="rId184" Type="http://schemas.openxmlformats.org/officeDocument/2006/relationships/hyperlink" Target="https://en.wikipedia.org/wiki/Villanova_University" TargetMode="External"/><Relationship Id="rId189" Type="http://schemas.openxmlformats.org/officeDocument/2006/relationships/hyperlink" Target="https://en.wikipedia.org/wiki/Washington_State_University" TargetMode="External"/><Relationship Id="rId188" Type="http://schemas.openxmlformats.org/officeDocument/2006/relationships/hyperlink" Target="https://en.wikipedia.org/wiki/Wagner_College" TargetMode="External"/><Relationship Id="rId183" Type="http://schemas.openxmlformats.org/officeDocument/2006/relationships/hyperlink" Target="https://en.wikipedia.org/wiki/University_of_Vermont" TargetMode="External"/><Relationship Id="rId182" Type="http://schemas.openxmlformats.org/officeDocument/2006/relationships/hyperlink" Target="https://en.wikipedia.org/wiki/Vanderbilt_University" TargetMode="External"/><Relationship Id="rId181" Type="http://schemas.openxmlformats.org/officeDocument/2006/relationships/hyperlink" Target="https://en.wikipedia.org/wiki/Valparaiso_University" TargetMode="External"/><Relationship Id="rId180" Type="http://schemas.openxmlformats.org/officeDocument/2006/relationships/hyperlink" Target="https://en.wikipedia.org/wiki/University_of_Utah" TargetMode="External"/><Relationship Id="rId176" Type="http://schemas.openxmlformats.org/officeDocument/2006/relationships/hyperlink" Target="https://en.wikipedia.org/wiki/Tulane_University" TargetMode="External"/><Relationship Id="rId175" Type="http://schemas.openxmlformats.org/officeDocument/2006/relationships/hyperlink" Target="https://en.wikipedia.org/wiki/Towson_University" TargetMode="External"/><Relationship Id="rId174" Type="http://schemas.openxmlformats.org/officeDocument/2006/relationships/hyperlink" Target="https://en.wikipedia.org/wiki/University_of_Toledo" TargetMode="External"/><Relationship Id="rId173" Type="http://schemas.openxmlformats.org/officeDocument/2006/relationships/hyperlink" Target="https://en.wikipedia.org/wiki/Texas_Christian_University" TargetMode="External"/><Relationship Id="rId179" Type="http://schemas.openxmlformats.org/officeDocument/2006/relationships/hyperlink" Target="https://en.wikipedia.org/wiki/United_States_Naval_Academy" TargetMode="External"/><Relationship Id="rId178" Type="http://schemas.openxmlformats.org/officeDocument/2006/relationships/hyperlink" Target="https://en.wikipedia.org/wiki/United_States_Military_Academy" TargetMode="External"/><Relationship Id="rId177" Type="http://schemas.openxmlformats.org/officeDocument/2006/relationships/hyperlink" Target="https://en.wikipedia.org/wiki/United_States_Air_Force_Academy" TargetMode="External"/><Relationship Id="rId198" Type="http://schemas.openxmlformats.org/officeDocument/2006/relationships/hyperlink" Target="https://en.wikipedia.org/wiki/Xavier_University" TargetMode="External"/><Relationship Id="rId197" Type="http://schemas.openxmlformats.org/officeDocument/2006/relationships/hyperlink" Target="https://en.wikipedia.org/wiki/University_of_Wyoming" TargetMode="External"/><Relationship Id="rId196" Type="http://schemas.openxmlformats.org/officeDocument/2006/relationships/hyperlink" Target="https://en.wikipedia.org/wiki/Wright_State_University" TargetMode="External"/><Relationship Id="rId195" Type="http://schemas.openxmlformats.org/officeDocument/2006/relationships/hyperlink" Target="https://en.wikipedia.org/wiki/University_of_Wisconsin%E2%80%93Milwaukee" TargetMode="External"/><Relationship Id="rId199" Type="http://schemas.openxmlformats.org/officeDocument/2006/relationships/hyperlink" Target="https://en.wikipedia.org/wiki/Yale_University" TargetMode="External"/><Relationship Id="rId150" Type="http://schemas.openxmlformats.org/officeDocument/2006/relationships/hyperlink" Target="https://en.wikipedia.org/wiki/Sacred_Heart_University" TargetMode="External"/><Relationship Id="rId1" Type="http://schemas.openxmlformats.org/officeDocument/2006/relationships/hyperlink" Target="https://www.swimcloud.com/team" TargetMode="External"/><Relationship Id="rId2" Type="http://schemas.openxmlformats.org/officeDocument/2006/relationships/hyperlink" Target="https://en.wikipedia.org/wiki/University_of_Akron" TargetMode="External"/><Relationship Id="rId3" Type="http://schemas.openxmlformats.org/officeDocument/2006/relationships/hyperlink" Target="https://en.wikipedia.org/wiki/University_of_Alabama" TargetMode="External"/><Relationship Id="rId149" Type="http://schemas.openxmlformats.org/officeDocument/2006/relationships/hyperlink" Target="https://en.wikipedia.org/wiki/Rutgers_University%E2%80%93New_Brunswick" TargetMode="External"/><Relationship Id="rId4" Type="http://schemas.openxmlformats.org/officeDocument/2006/relationships/hyperlink" Target="https://en.wikipedia.org/wiki/Alabama_Agricultural_and_Mechanical_University" TargetMode="External"/><Relationship Id="rId148" Type="http://schemas.openxmlformats.org/officeDocument/2006/relationships/hyperlink" Target="https://en.wikipedia.org/wiki/Rider_University" TargetMode="External"/><Relationship Id="rId9" Type="http://schemas.openxmlformats.org/officeDocument/2006/relationships/hyperlink" Target="https://en.wikipedia.org/wiki/University_of_Arkansas_at_Little_Rock" TargetMode="External"/><Relationship Id="rId143" Type="http://schemas.openxmlformats.org/officeDocument/2006/relationships/hyperlink" Target="https://en.wikipedia.org/wiki/Providence_College" TargetMode="External"/><Relationship Id="rId142" Type="http://schemas.openxmlformats.org/officeDocument/2006/relationships/hyperlink" Target="https://en.wikipedia.org/wiki/Princeton_University" TargetMode="External"/><Relationship Id="rId141" Type="http://schemas.openxmlformats.org/officeDocument/2006/relationships/hyperlink" Target="https://en.wikipedia.org/wiki/University_of_Pittsburgh" TargetMode="External"/><Relationship Id="rId140" Type="http://schemas.openxmlformats.org/officeDocument/2006/relationships/hyperlink" Target="https://en.wikipedia.org/wiki/Pepperdine_University" TargetMode="External"/><Relationship Id="rId5" Type="http://schemas.openxmlformats.org/officeDocument/2006/relationships/hyperlink" Target="https://en.wikipedia.org/wiki/American_University" TargetMode="External"/><Relationship Id="rId147" Type="http://schemas.openxmlformats.org/officeDocument/2006/relationships/hyperlink" Target="https://en.wikipedia.org/wiki/University_of_Richmond" TargetMode="External"/><Relationship Id="rId6" Type="http://schemas.openxmlformats.org/officeDocument/2006/relationships/hyperlink" Target="https://en.wikipedia.org/wiki/University_of_Arizona" TargetMode="External"/><Relationship Id="rId146" Type="http://schemas.openxmlformats.org/officeDocument/2006/relationships/hyperlink" Target="https://en.wikipedia.org/wiki/Rice_University" TargetMode="External"/><Relationship Id="rId7" Type="http://schemas.openxmlformats.org/officeDocument/2006/relationships/hyperlink" Target="https://en.wikipedia.org/wiki/Arizona_State_University" TargetMode="External"/><Relationship Id="rId145" Type="http://schemas.openxmlformats.org/officeDocument/2006/relationships/hyperlink" Target="https://en.wikipedia.org/wiki/University_of_Rhode_Island" TargetMode="External"/><Relationship Id="rId8" Type="http://schemas.openxmlformats.org/officeDocument/2006/relationships/hyperlink" Target="https://en.wikipedia.org/wiki/University_of_Arkansas" TargetMode="External"/><Relationship Id="rId144" Type="http://schemas.openxmlformats.org/officeDocument/2006/relationships/hyperlink" Target="https://en.wikipedia.org/wiki/Purdue_University" TargetMode="External"/><Relationship Id="rId139" Type="http://schemas.openxmlformats.org/officeDocument/2006/relationships/hyperlink" Target="https://en.wikipedia.org/wiki/Pennsylvania_State_University" TargetMode="External"/><Relationship Id="rId138" Type="http://schemas.openxmlformats.org/officeDocument/2006/relationships/hyperlink" Target="https://en.wikipedia.org/wiki/University_of_Pennsylvania" TargetMode="External"/><Relationship Id="rId137" Type="http://schemas.openxmlformats.org/officeDocument/2006/relationships/hyperlink" Target="https://en.wikipedia.org/wiki/University_of_the_Pacific_(United_States)" TargetMode="External"/><Relationship Id="rId132" Type="http://schemas.openxmlformats.org/officeDocument/2006/relationships/hyperlink" Target="https://en.wikipedia.org/wiki/University_of_Notre_Dame" TargetMode="External"/><Relationship Id="rId131" Type="http://schemas.openxmlformats.org/officeDocument/2006/relationships/hyperlink" Target="https://en.wikipedia.org/wiki/Northwestern_University" TargetMode="External"/><Relationship Id="rId130" Type="http://schemas.openxmlformats.org/officeDocument/2006/relationships/hyperlink" Target="https://en.wikipedia.org/wiki/University_of_Northern_Iowa" TargetMode="External"/><Relationship Id="rId136" Type="http://schemas.openxmlformats.org/officeDocument/2006/relationships/hyperlink" Target="https://en.wikipedia.org/wiki/Old_Dominion_University" TargetMode="External"/><Relationship Id="rId135" Type="http://schemas.openxmlformats.org/officeDocument/2006/relationships/hyperlink" Target="https://en.wikipedia.org/wiki/Ohio_State_University" TargetMode="External"/><Relationship Id="rId134" Type="http://schemas.openxmlformats.org/officeDocument/2006/relationships/hyperlink" Target="https://en.wikipedia.org/wiki/Ohio_University" TargetMode="External"/><Relationship Id="rId133" Type="http://schemas.openxmlformats.org/officeDocument/2006/relationships/hyperlink" Target="https://en.wikipedia.org/wiki/Oakland_University" TargetMode="External"/><Relationship Id="rId172" Type="http://schemas.openxmlformats.org/officeDocument/2006/relationships/hyperlink" Target="https://en.wikipedia.org/wiki/University_of_Texas_at_Austin" TargetMode="External"/><Relationship Id="rId171" Type="http://schemas.openxmlformats.org/officeDocument/2006/relationships/hyperlink" Target="https://en.wikipedia.org/wiki/Texas_A%26M_University" TargetMode="External"/><Relationship Id="rId170" Type="http://schemas.openxmlformats.org/officeDocument/2006/relationships/hyperlink" Target="https://en.wikipedia.org/wiki/University_of_Tennessee" TargetMode="External"/><Relationship Id="rId165" Type="http://schemas.openxmlformats.org/officeDocument/2006/relationships/hyperlink" Target="https://en.wikipedia.org/wiki/University_of_Southern_California" TargetMode="External"/><Relationship Id="rId164" Type="http://schemas.openxmlformats.org/officeDocument/2006/relationships/hyperlink" Target="https://en.wikipedia.org/wiki/South_Dakota_State_University" TargetMode="External"/><Relationship Id="rId163" Type="http://schemas.openxmlformats.org/officeDocument/2006/relationships/hyperlink" Target="https://en.wikipedia.org/wiki/University_of_South_Dakota" TargetMode="External"/><Relationship Id="rId162" Type="http://schemas.openxmlformats.org/officeDocument/2006/relationships/hyperlink" Target="https://en.wikipedia.org/wiki/University_of_South_Carolina" TargetMode="External"/><Relationship Id="rId169" Type="http://schemas.openxmlformats.org/officeDocument/2006/relationships/hyperlink" Target="https://en.wikipedia.org/wiki/Stony_Brook_University" TargetMode="External"/><Relationship Id="rId168" Type="http://schemas.openxmlformats.org/officeDocument/2006/relationships/hyperlink" Target="https://en.wikipedia.org/wiki/Stanford_University" TargetMode="External"/><Relationship Id="rId167" Type="http://schemas.openxmlformats.org/officeDocument/2006/relationships/hyperlink" Target="https://en.wikipedia.org/wiki/Southern_Methodist_University" TargetMode="External"/><Relationship Id="rId166" Type="http://schemas.openxmlformats.org/officeDocument/2006/relationships/hyperlink" Target="https://en.wikipedia.org/wiki/Southern_Illinois_University_Carbondale" TargetMode="External"/><Relationship Id="rId161" Type="http://schemas.openxmlformats.org/officeDocument/2006/relationships/hyperlink" Target="https://en.wikipedia.org/wiki/Siena_College" TargetMode="External"/><Relationship Id="rId160" Type="http://schemas.openxmlformats.org/officeDocument/2006/relationships/hyperlink" Target="https://en.wikipedia.org/wiki/Seton_Hall_University" TargetMode="External"/><Relationship Id="rId159" Type="http://schemas.openxmlformats.org/officeDocument/2006/relationships/hyperlink" Target="https://en.wikipedia.org/wiki/Seattle_University" TargetMode="External"/><Relationship Id="rId154" Type="http://schemas.openxmlformats.org/officeDocument/2006/relationships/hyperlink" Target="https://en.wikipedia.org/wiki/Saint_Louis_University" TargetMode="External"/><Relationship Id="rId153" Type="http://schemas.openxmlformats.org/officeDocument/2006/relationships/hyperlink" Target="https://en.wikipedia.org/wiki/Saint_Francis_University" TargetMode="External"/><Relationship Id="rId152" Type="http://schemas.openxmlformats.org/officeDocument/2006/relationships/hyperlink" Target="https://en.wikipedia.org/wiki/St._Francis_College" TargetMode="External"/><Relationship Id="rId151" Type="http://schemas.openxmlformats.org/officeDocument/2006/relationships/hyperlink" Target="https://en.wikipedia.org/wiki/St._Bonaventure_University" TargetMode="External"/><Relationship Id="rId158" Type="http://schemas.openxmlformats.org/officeDocument/2006/relationships/hyperlink" Target="https://en.wikipedia.org/wiki/San_Jose_State_University" TargetMode="External"/><Relationship Id="rId157" Type="http://schemas.openxmlformats.org/officeDocument/2006/relationships/hyperlink" Target="https://en.wikipedia.org/wiki/San_Diego_State_University" TargetMode="External"/><Relationship Id="rId156" Type="http://schemas.openxmlformats.org/officeDocument/2006/relationships/hyperlink" Target="https://en.wikipedia.org/wiki/University_of_San_Diego" TargetMode="External"/><Relationship Id="rId155" Type="http://schemas.openxmlformats.org/officeDocument/2006/relationships/hyperlink" Target="https://en.wikipedia.org/wiki/Saint_Peter%27s_University" TargetMode="External"/><Relationship Id="rId40" Type="http://schemas.openxmlformats.org/officeDocument/2006/relationships/hyperlink" Target="https://en.wikipedia.org/wiki/Cornell_University" TargetMode="External"/><Relationship Id="rId42" Type="http://schemas.openxmlformats.org/officeDocument/2006/relationships/hyperlink" Target="https://en.wikipedia.org/wiki/Davidson_College" TargetMode="External"/><Relationship Id="rId41" Type="http://schemas.openxmlformats.org/officeDocument/2006/relationships/hyperlink" Target="https://en.wikipedia.org/wiki/Dartmouth_College" TargetMode="External"/><Relationship Id="rId44" Type="http://schemas.openxmlformats.org/officeDocument/2006/relationships/hyperlink" Target="https://en.wikipedia.org/wiki/University_of_Denver" TargetMode="External"/><Relationship Id="rId43" Type="http://schemas.openxmlformats.org/officeDocument/2006/relationships/hyperlink" Target="https://en.wikipedia.org/wiki/University_of_Delaware" TargetMode="External"/><Relationship Id="rId46" Type="http://schemas.openxmlformats.org/officeDocument/2006/relationships/hyperlink" Target="https://en.wikipedia.org/wiki/Duke_University" TargetMode="External"/><Relationship Id="rId45" Type="http://schemas.openxmlformats.org/officeDocument/2006/relationships/hyperlink" Target="https://en.wikipedia.org/wiki/Drexel_University" TargetMode="External"/><Relationship Id="rId48" Type="http://schemas.openxmlformats.org/officeDocument/2006/relationships/hyperlink" Target="https://en.wikipedia.org/wiki/East_Carolina_University" TargetMode="External"/><Relationship Id="rId47" Type="http://schemas.openxmlformats.org/officeDocument/2006/relationships/hyperlink" Target="https://en.wikipedia.org/wiki/Duquesne_University" TargetMode="External"/><Relationship Id="rId49" Type="http://schemas.openxmlformats.org/officeDocument/2006/relationships/hyperlink" Target="https://en.wikipedia.org/wiki/Eastern_Illinois_University" TargetMode="External"/><Relationship Id="rId31" Type="http://schemas.openxmlformats.org/officeDocument/2006/relationships/hyperlink" Target="https://en.wikipedia.org/wiki/Canisius_College" TargetMode="External"/><Relationship Id="rId30" Type="http://schemas.openxmlformats.org/officeDocument/2006/relationships/hyperlink" Target="https://en.wikipedia.org/wiki/Campbell_University" TargetMode="External"/><Relationship Id="rId33" Type="http://schemas.openxmlformats.org/officeDocument/2006/relationships/hyperlink" Target="https://en.wikipedia.org/wiki/University_of_Cincinnati" TargetMode="External"/><Relationship Id="rId32" Type="http://schemas.openxmlformats.org/officeDocument/2006/relationships/hyperlink" Target="https://en.wikipedia.org/wiki/Central_Connecticut_State_University" TargetMode="External"/><Relationship Id="rId35" Type="http://schemas.openxmlformats.org/officeDocument/2006/relationships/hyperlink" Target="https://en.wikipedia.org/wiki/Cleveland_State_University" TargetMode="External"/><Relationship Id="rId34" Type="http://schemas.openxmlformats.org/officeDocument/2006/relationships/hyperlink" Target="https://en.wikipedia.org/wiki/Clemson_University" TargetMode="External"/><Relationship Id="rId37" Type="http://schemas.openxmlformats.org/officeDocument/2006/relationships/hyperlink" Target="https://en.wikipedia.org/wiki/Colorado_State_University" TargetMode="External"/><Relationship Id="rId36" Type="http://schemas.openxmlformats.org/officeDocument/2006/relationships/hyperlink" Target="https://en.wikipedia.org/wiki/Colgate_University" TargetMode="External"/><Relationship Id="rId39" Type="http://schemas.openxmlformats.org/officeDocument/2006/relationships/hyperlink" Target="https://en.wikipedia.org/wiki/University_of_Connecticut" TargetMode="External"/><Relationship Id="rId38" Type="http://schemas.openxmlformats.org/officeDocument/2006/relationships/hyperlink" Target="https://en.wikipedia.org/wiki/Columbia_University" TargetMode="External"/><Relationship Id="rId20" Type="http://schemas.openxmlformats.org/officeDocument/2006/relationships/hyperlink" Target="https://en.wikipedia.org/wiki/Bucknell_University" TargetMode="External"/><Relationship Id="rId22" Type="http://schemas.openxmlformats.org/officeDocument/2006/relationships/hyperlink" Target="https://en.wikipedia.org/wiki/Butler_University" TargetMode="External"/><Relationship Id="rId21" Type="http://schemas.openxmlformats.org/officeDocument/2006/relationships/hyperlink" Target="https://en.wikipedia.org/wiki/University_at_Buffalo" TargetMode="External"/><Relationship Id="rId24" Type="http://schemas.openxmlformats.org/officeDocument/2006/relationships/hyperlink" Target="https://en.wikipedia.org/wiki/University_of_California,_Davis" TargetMode="External"/><Relationship Id="rId23" Type="http://schemas.openxmlformats.org/officeDocument/2006/relationships/hyperlink" Target="https://en.wikipedia.org/wiki/University_of_California,_Berkeley" TargetMode="External"/><Relationship Id="rId26" Type="http://schemas.openxmlformats.org/officeDocument/2006/relationships/hyperlink" Target="https://en.wikipedia.org/wiki/California_Polytechnic_State_University" TargetMode="External"/><Relationship Id="rId25" Type="http://schemas.openxmlformats.org/officeDocument/2006/relationships/hyperlink" Target="https://en.wikipedia.org/wiki/University_of_California,_Los_Angeles" TargetMode="External"/><Relationship Id="rId28" Type="http://schemas.openxmlformats.org/officeDocument/2006/relationships/hyperlink" Target="https://en.wikipedia.org/wiki/California_State_University,_Bakersfield" TargetMode="External"/><Relationship Id="rId27" Type="http://schemas.openxmlformats.org/officeDocument/2006/relationships/hyperlink" Target="https://en.wikipedia.org/wiki/University_of_California,_Santa_Barbara" TargetMode="External"/><Relationship Id="rId29" Type="http://schemas.openxmlformats.org/officeDocument/2006/relationships/hyperlink" Target="https://en.wikipedia.org/wiki/California_State_University,_Fresno" TargetMode="External"/><Relationship Id="rId11" Type="http://schemas.openxmlformats.org/officeDocument/2006/relationships/hyperlink" Target="https://en.wikipedia.org/wiki/Ball_State_University" TargetMode="External"/><Relationship Id="rId10" Type="http://schemas.openxmlformats.org/officeDocument/2006/relationships/hyperlink" Target="https://en.wikipedia.org/wiki/Auburn_University" TargetMode="External"/><Relationship Id="rId13" Type="http://schemas.openxmlformats.org/officeDocument/2006/relationships/hyperlink" Target="https://en.wikipedia.org/wiki/Boise_State_University" TargetMode="External"/><Relationship Id="rId12" Type="http://schemas.openxmlformats.org/officeDocument/2006/relationships/hyperlink" Target="https://en.wikipedia.org/wiki/Binghamton_University" TargetMode="External"/><Relationship Id="rId15" Type="http://schemas.openxmlformats.org/officeDocument/2006/relationships/hyperlink" Target="https://en.wikipedia.org/wiki/Boston_University" TargetMode="External"/><Relationship Id="rId14" Type="http://schemas.openxmlformats.org/officeDocument/2006/relationships/hyperlink" Target="https://en.wikipedia.org/wiki/Boston_College" TargetMode="External"/><Relationship Id="rId17" Type="http://schemas.openxmlformats.org/officeDocument/2006/relationships/hyperlink" Target="https://en.wikipedia.org/wiki/Brigham_Young_University" TargetMode="External"/><Relationship Id="rId16" Type="http://schemas.openxmlformats.org/officeDocument/2006/relationships/hyperlink" Target="https://en.wikipedia.org/wiki/Bowling_Green_State_University" TargetMode="External"/><Relationship Id="rId19" Type="http://schemas.openxmlformats.org/officeDocument/2006/relationships/hyperlink" Target="https://en.wikipedia.org/wiki/Bryant_University" TargetMode="External"/><Relationship Id="rId18" Type="http://schemas.openxmlformats.org/officeDocument/2006/relationships/hyperlink" Target="https://en.wikipedia.org/wiki/Brown_University" TargetMode="External"/><Relationship Id="rId84" Type="http://schemas.openxmlformats.org/officeDocument/2006/relationships/hyperlink" Target="https://en.wikipedia.org/wiki/James_Madison_University" TargetMode="External"/><Relationship Id="rId83" Type="http://schemas.openxmlformats.org/officeDocument/2006/relationships/hyperlink" Target="https://en.wikipedia.org/wiki/Iowa_State_University" TargetMode="External"/><Relationship Id="rId86" Type="http://schemas.openxmlformats.org/officeDocument/2006/relationships/hyperlink" Target="https://en.wikipedia.org/wiki/University_of_Kentucky" TargetMode="External"/><Relationship Id="rId85" Type="http://schemas.openxmlformats.org/officeDocument/2006/relationships/hyperlink" Target="https://en.wikipedia.org/wiki/University_of_Kansas" TargetMode="External"/><Relationship Id="rId88" Type="http://schemas.openxmlformats.org/officeDocument/2006/relationships/hyperlink" Target="https://en.wikipedia.org/wiki/Lafayette_College" TargetMode="External"/><Relationship Id="rId87" Type="http://schemas.openxmlformats.org/officeDocument/2006/relationships/hyperlink" Target="https://en.wikipedia.org/wiki/La_Salle_University" TargetMode="External"/><Relationship Id="rId89" Type="http://schemas.openxmlformats.org/officeDocument/2006/relationships/hyperlink" Target="https://en.wikipedia.org/wiki/Lehigh_University" TargetMode="External"/><Relationship Id="rId80" Type="http://schemas.openxmlformats.org/officeDocument/2006/relationships/hyperlink" Target="https://en.wikipedia.org/wiki/Indiana_University_%E2%80%93_Purdue_University_Indianapolis" TargetMode="External"/><Relationship Id="rId82" Type="http://schemas.openxmlformats.org/officeDocument/2006/relationships/hyperlink" Target="https://en.wikipedia.org/wiki/University_of_Iowa" TargetMode="External"/><Relationship Id="rId81" Type="http://schemas.openxmlformats.org/officeDocument/2006/relationships/hyperlink" Target="https://en.wikipedia.org/wiki/Iona_College_(New_York)" TargetMode="External"/><Relationship Id="rId73" Type="http://schemas.openxmlformats.org/officeDocument/2006/relationships/hyperlink" Target="https://en.wikipedia.org/wiki/University_of_Idaho" TargetMode="External"/><Relationship Id="rId72" Type="http://schemas.openxmlformats.org/officeDocument/2006/relationships/hyperlink" Target="https://en.wikipedia.org/wiki/Howard_University" TargetMode="External"/><Relationship Id="rId75" Type="http://schemas.openxmlformats.org/officeDocument/2006/relationships/hyperlink" Target="https://en.wikipedia.org/wiki/Illinois_State_University" TargetMode="External"/><Relationship Id="rId74" Type="http://schemas.openxmlformats.org/officeDocument/2006/relationships/hyperlink" Target="https://en.wikipedia.org/wiki/University_of_Illinois_at_Chicago" TargetMode="External"/><Relationship Id="rId77" Type="http://schemas.openxmlformats.org/officeDocument/2006/relationships/hyperlink" Target="https://en.wikipedia.org/wiki/University_of_the_Incarnate_Word" TargetMode="External"/><Relationship Id="rId76" Type="http://schemas.openxmlformats.org/officeDocument/2006/relationships/hyperlink" Target="https://en.wikipedia.org/wiki/University_of_Illinois_at_Urbana%E2%80%93Champaign" TargetMode="External"/><Relationship Id="rId79" Type="http://schemas.openxmlformats.org/officeDocument/2006/relationships/hyperlink" Target="https://en.wikipedia.org/wiki/Indiana_State_University" TargetMode="External"/><Relationship Id="rId78" Type="http://schemas.openxmlformats.org/officeDocument/2006/relationships/hyperlink" Target="https://en.wikipedia.org/wiki/Indiana_University_Bloomington" TargetMode="External"/><Relationship Id="rId71" Type="http://schemas.openxmlformats.org/officeDocument/2006/relationships/hyperlink" Target="https://en.wikipedia.org/wiki/University_of_Houston" TargetMode="External"/><Relationship Id="rId70" Type="http://schemas.openxmlformats.org/officeDocument/2006/relationships/hyperlink" Target="https://en.wikipedia.org/wiki/College_of_the_Holy_Cross" TargetMode="External"/><Relationship Id="rId62" Type="http://schemas.openxmlformats.org/officeDocument/2006/relationships/hyperlink" Target="https://en.wikipedia.org/wiki/George_Washington_University" TargetMode="External"/><Relationship Id="rId61" Type="http://schemas.openxmlformats.org/officeDocument/2006/relationships/hyperlink" Target="https://en.wikipedia.org/wiki/George_Mason_University" TargetMode="External"/><Relationship Id="rId64" Type="http://schemas.openxmlformats.org/officeDocument/2006/relationships/hyperlink" Target="https://en.wikipedia.org/wiki/University_of_Georgia" TargetMode="External"/><Relationship Id="rId63" Type="http://schemas.openxmlformats.org/officeDocument/2006/relationships/hyperlink" Target="https://en.wikipedia.org/wiki/Georgetown_University" TargetMode="External"/><Relationship Id="rId66" Type="http://schemas.openxmlformats.org/officeDocument/2006/relationships/hyperlink" Target="https://en.wikipedia.org/wiki/Georgia_Southern_University" TargetMode="External"/><Relationship Id="rId65" Type="http://schemas.openxmlformats.org/officeDocument/2006/relationships/hyperlink" Target="https://en.wikipedia.org/wiki/Georgia_Tech" TargetMode="External"/><Relationship Id="rId68" Type="http://schemas.openxmlformats.org/officeDocument/2006/relationships/hyperlink" Target="https://en.wikipedia.org/wiki/Harvard_University" TargetMode="External"/><Relationship Id="rId67" Type="http://schemas.openxmlformats.org/officeDocument/2006/relationships/hyperlink" Target="https://en.wikipedia.org/wiki/Grand_Canyon_University" TargetMode="External"/><Relationship Id="rId60" Type="http://schemas.openxmlformats.org/officeDocument/2006/relationships/hyperlink" Target="https://en.wikipedia.org/wiki/Gardner%E2%80%93Webb_University" TargetMode="External"/><Relationship Id="rId69" Type="http://schemas.openxmlformats.org/officeDocument/2006/relationships/hyperlink" Target="https://en.wikipedia.org/wiki/University_of_Hawaii_at_Manoa" TargetMode="External"/><Relationship Id="rId51" Type="http://schemas.openxmlformats.org/officeDocument/2006/relationships/hyperlink" Target="https://en.wikipedia.org/wiki/University_of_Evansville" TargetMode="External"/><Relationship Id="rId50" Type="http://schemas.openxmlformats.org/officeDocument/2006/relationships/hyperlink" Target="https://en.wikipedia.org/wiki/Eastern_Michigan_University" TargetMode="External"/><Relationship Id="rId53" Type="http://schemas.openxmlformats.org/officeDocument/2006/relationships/hyperlink" Target="https://en.wikipedia.org/wiki/Fairleigh_Dickinson_University" TargetMode="External"/><Relationship Id="rId52" Type="http://schemas.openxmlformats.org/officeDocument/2006/relationships/hyperlink" Target="https://en.wikipedia.org/wiki/Fairfield_University" TargetMode="External"/><Relationship Id="rId55" Type="http://schemas.openxmlformats.org/officeDocument/2006/relationships/hyperlink" Target="https://en.wikipedia.org/wiki/Florida_Atlantic_University" TargetMode="External"/><Relationship Id="rId54" Type="http://schemas.openxmlformats.org/officeDocument/2006/relationships/hyperlink" Target="https://en.wikipedia.org/wiki/University_of_Florida" TargetMode="External"/><Relationship Id="rId57" Type="http://schemas.openxmlformats.org/officeDocument/2006/relationships/hyperlink" Target="https://en.wikipedia.org/wiki/Florida_International_University" TargetMode="External"/><Relationship Id="rId56" Type="http://schemas.openxmlformats.org/officeDocument/2006/relationships/hyperlink" Target="https://en.wikipedia.org/wiki/Florida_Gulf_Coast_University" TargetMode="External"/><Relationship Id="rId59" Type="http://schemas.openxmlformats.org/officeDocument/2006/relationships/hyperlink" Target="https://en.wikipedia.org/wiki/Fordham_University" TargetMode="External"/><Relationship Id="rId58" Type="http://schemas.openxmlformats.org/officeDocument/2006/relationships/hyperlink" Target="https://en.wikipedia.org/wiki/Florida_State_University" TargetMode="External"/><Relationship Id="rId107" Type="http://schemas.openxmlformats.org/officeDocument/2006/relationships/hyperlink" Target="https://en.wikipedia.org/wiki/Missouri_State_University" TargetMode="External"/><Relationship Id="rId106" Type="http://schemas.openxmlformats.org/officeDocument/2006/relationships/hyperlink" Target="https://en.wikipedia.org/wiki/University_of_Missouri" TargetMode="External"/><Relationship Id="rId105" Type="http://schemas.openxmlformats.org/officeDocument/2006/relationships/hyperlink" Target="https://en.wikipedia.org/wiki/University_of_Minnesota" TargetMode="External"/><Relationship Id="rId104" Type="http://schemas.openxmlformats.org/officeDocument/2006/relationships/hyperlink" Target="https://en.wikipedia.org/wiki/Michigan_State_University" TargetMode="External"/><Relationship Id="rId109" Type="http://schemas.openxmlformats.org/officeDocument/2006/relationships/hyperlink" Target="https://en.wikipedia.org/wiki/Mount_St._Mary%27s_University" TargetMode="External"/><Relationship Id="rId108" Type="http://schemas.openxmlformats.org/officeDocument/2006/relationships/hyperlink" Target="https://en.wikipedia.org/wiki/Monmouth_University" TargetMode="External"/><Relationship Id="rId103" Type="http://schemas.openxmlformats.org/officeDocument/2006/relationships/hyperlink" Target="https://en.wikipedia.org/wiki/University_of_Michigan" TargetMode="External"/><Relationship Id="rId102" Type="http://schemas.openxmlformats.org/officeDocument/2006/relationships/hyperlink" Target="https://en.wikipedia.org/wiki/Miami_University" TargetMode="External"/><Relationship Id="rId101" Type="http://schemas.openxmlformats.org/officeDocument/2006/relationships/hyperlink" Target="https://en.wikipedia.org/wiki/University_of_Miami" TargetMode="External"/><Relationship Id="rId100" Type="http://schemas.openxmlformats.org/officeDocument/2006/relationships/hyperlink" Target="https://en.wikipedia.org/wiki/University_of_Massachusetts_Amherst" TargetMode="External"/><Relationship Id="rId129" Type="http://schemas.openxmlformats.org/officeDocument/2006/relationships/hyperlink" Target="https://en.wikipedia.org/wiki/University_of_Northern_Colorado" TargetMode="External"/><Relationship Id="rId128" Type="http://schemas.openxmlformats.org/officeDocument/2006/relationships/hyperlink" Target="https://en.wikipedia.org/wiki/Northern_Arizona_University" TargetMode="External"/><Relationship Id="rId127" Type="http://schemas.openxmlformats.org/officeDocument/2006/relationships/hyperlink" Target="https://en.wikipedia.org/wiki/Northeastern_University" TargetMode="External"/><Relationship Id="rId126" Type="http://schemas.openxmlformats.org/officeDocument/2006/relationships/hyperlink" Target="https://en.wikipedia.org/wiki/University_of_North_Texas" TargetMode="External"/><Relationship Id="rId121" Type="http://schemas.openxmlformats.org/officeDocument/2006/relationships/hyperlink" Target="https://en.wikipedia.org/wiki/University_of_North_Carolina_at_Chapel_Hill" TargetMode="External"/><Relationship Id="rId120" Type="http://schemas.openxmlformats.org/officeDocument/2006/relationships/hyperlink" Target="https://en.wikipedia.org/wiki/University_of_North_Carolina_at_Asheville" TargetMode="External"/><Relationship Id="rId125" Type="http://schemas.openxmlformats.org/officeDocument/2006/relationships/hyperlink" Target="https://en.wikipedia.org/wiki/University_of_North_Florida" TargetMode="External"/><Relationship Id="rId124" Type="http://schemas.openxmlformats.org/officeDocument/2006/relationships/hyperlink" Target="https://en.wikipedia.org/wiki/University_of_North_Dakota" TargetMode="External"/><Relationship Id="rId123" Type="http://schemas.openxmlformats.org/officeDocument/2006/relationships/hyperlink" Target="https://en.wikipedia.org/wiki/University_of_North_Carolina_at_Wilmington" TargetMode="External"/><Relationship Id="rId122" Type="http://schemas.openxmlformats.org/officeDocument/2006/relationships/hyperlink" Target="https://en.wikipedia.org/wiki/North_Carolina_State_University" TargetMode="External"/><Relationship Id="rId95" Type="http://schemas.openxmlformats.org/officeDocument/2006/relationships/hyperlink" Target="https://en.wikipedia.org/wiki/Loyola_Marymount_University" TargetMode="External"/><Relationship Id="rId94" Type="http://schemas.openxmlformats.org/officeDocument/2006/relationships/hyperlink" Target="https://en.wikipedia.org/wiki/Loyola_University_Maryland" TargetMode="External"/><Relationship Id="rId97" Type="http://schemas.openxmlformats.org/officeDocument/2006/relationships/hyperlink" Target="https://en.wikipedia.org/wiki/Manhattan_College" TargetMode="External"/><Relationship Id="rId96" Type="http://schemas.openxmlformats.org/officeDocument/2006/relationships/hyperlink" Target="https://en.wikipedia.org/wiki/University_of_Maine" TargetMode="External"/><Relationship Id="rId99" Type="http://schemas.openxmlformats.org/officeDocument/2006/relationships/hyperlink" Target="https://en.wikipedia.org/wiki/Marshall_University" TargetMode="External"/><Relationship Id="rId98" Type="http://schemas.openxmlformats.org/officeDocument/2006/relationships/hyperlink" Target="https://en.wikipedia.org/wiki/Marist_College" TargetMode="External"/><Relationship Id="rId91" Type="http://schemas.openxmlformats.org/officeDocument/2006/relationships/hyperlink" Target="https://en.wikipedia.org/wiki/Long_Island_University" TargetMode="External"/><Relationship Id="rId90" Type="http://schemas.openxmlformats.org/officeDocument/2006/relationships/hyperlink" Target="https://en.wikipedia.org/wiki/Liberty_University" TargetMode="External"/><Relationship Id="rId93" Type="http://schemas.openxmlformats.org/officeDocument/2006/relationships/hyperlink" Target="https://en.wikipedia.org/wiki/University_of_Louisville" TargetMode="External"/><Relationship Id="rId92" Type="http://schemas.openxmlformats.org/officeDocument/2006/relationships/hyperlink" Target="https://en.wikipedia.org/wiki/Louisiana_State_University" TargetMode="External"/><Relationship Id="rId118" Type="http://schemas.openxmlformats.org/officeDocument/2006/relationships/hyperlink" Target="https://en.wikipedia.org/wiki/Niagara_University" TargetMode="External"/><Relationship Id="rId117" Type="http://schemas.openxmlformats.org/officeDocument/2006/relationships/hyperlink" Target="https://en.wikipedia.org/wiki/New_Mexico_State_University" TargetMode="External"/><Relationship Id="rId116" Type="http://schemas.openxmlformats.org/officeDocument/2006/relationships/hyperlink" Target="https://en.wikipedia.org/wiki/University_of_New_Mexico" TargetMode="External"/><Relationship Id="rId115" Type="http://schemas.openxmlformats.org/officeDocument/2006/relationships/hyperlink" Target="https://en.wikipedia.org/wiki/New_Jersey_Institute_of_Technology" TargetMode="External"/><Relationship Id="rId119" Type="http://schemas.openxmlformats.org/officeDocument/2006/relationships/hyperlink" Target="https://en.wikipedia.org/wiki/North_Carolina_A%26T_State_University" TargetMode="External"/><Relationship Id="rId110" Type="http://schemas.openxmlformats.org/officeDocument/2006/relationships/hyperlink" Target="https://en.wikipedia.org/wiki/University_of_Nebraska%E2%80%93Lincoln" TargetMode="External"/><Relationship Id="rId114" Type="http://schemas.openxmlformats.org/officeDocument/2006/relationships/hyperlink" Target="https://en.wikipedia.org/wiki/University_of_New_Hampshire" TargetMode="External"/><Relationship Id="rId113" Type="http://schemas.openxmlformats.org/officeDocument/2006/relationships/hyperlink" Target="https://en.wikipedia.org/wiki/University_of_Nevada,_Reno" TargetMode="External"/><Relationship Id="rId112" Type="http://schemas.openxmlformats.org/officeDocument/2006/relationships/hyperlink" Target="https://en.wikipedia.org/wiki/University_of_Nevada,_Las_Vegas" TargetMode="External"/><Relationship Id="rId111" Type="http://schemas.openxmlformats.org/officeDocument/2006/relationships/hyperlink" Target="https://en.wikipedia.org/wiki/University_of_Nebraska_Omaha" TargetMode="External"/><Relationship Id="rId201" Type="http://schemas.openxmlformats.org/officeDocument/2006/relationships/drawing" Target="../drawings/drawing3.xml"/><Relationship Id="rId200" Type="http://schemas.openxmlformats.org/officeDocument/2006/relationships/hyperlink" Target="https://en.wikipedia.org/wiki/Youngstown_State_University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University_of_Wisconsin%E2%80%93Milwaukee" TargetMode="External"/><Relationship Id="rId194" Type="http://schemas.openxmlformats.org/officeDocument/2006/relationships/hyperlink" Target="https://en.wikipedia.org/wiki/Youngstown_State_University" TargetMode="External"/><Relationship Id="rId193" Type="http://schemas.openxmlformats.org/officeDocument/2006/relationships/hyperlink" Target="https://en.wikipedia.org/wiki/Yale_University" TargetMode="External"/><Relationship Id="rId192" Type="http://schemas.openxmlformats.org/officeDocument/2006/relationships/hyperlink" Target="https://en.wikipedia.org/wiki/Xavier_University" TargetMode="External"/><Relationship Id="rId191" Type="http://schemas.openxmlformats.org/officeDocument/2006/relationships/hyperlink" Target="https://en.wikipedia.org/wiki/University_of_Wyoming" TargetMode="External"/><Relationship Id="rId187" Type="http://schemas.openxmlformats.org/officeDocument/2006/relationships/hyperlink" Target="https://en.wikipedia.org/wiki/College_of_William_%26_Mary" TargetMode="External"/><Relationship Id="rId186" Type="http://schemas.openxmlformats.org/officeDocument/2006/relationships/hyperlink" Target="https://en.wikipedia.org/wiki/Western_Illinois_University" TargetMode="External"/><Relationship Id="rId185" Type="http://schemas.openxmlformats.org/officeDocument/2006/relationships/hyperlink" Target="https://en.wikipedia.org/wiki/West_Virginia_University" TargetMode="External"/><Relationship Id="rId184" Type="http://schemas.openxmlformats.org/officeDocument/2006/relationships/hyperlink" Target="https://en.wikipedia.org/wiki/Washington_State_University" TargetMode="External"/><Relationship Id="rId189" Type="http://schemas.openxmlformats.org/officeDocument/2006/relationships/hyperlink" Target="https://en.wikipedia.org/wiki/University_of_Wisconsin%E2%80%93Madison" TargetMode="External"/><Relationship Id="rId188" Type="http://schemas.openxmlformats.org/officeDocument/2006/relationships/hyperlink" Target="https://en.wikipedia.org/wiki/University_of_Wisconsin%E2%80%93Green_Bay" TargetMode="External"/><Relationship Id="rId183" Type="http://schemas.openxmlformats.org/officeDocument/2006/relationships/hyperlink" Target="https://en.wikipedia.org/wiki/Wagner_College" TargetMode="External"/><Relationship Id="rId182" Type="http://schemas.openxmlformats.org/officeDocument/2006/relationships/hyperlink" Target="https://en.wikipedia.org/wiki/Virginia_Tech" TargetMode="External"/><Relationship Id="rId181" Type="http://schemas.openxmlformats.org/officeDocument/2006/relationships/hyperlink" Target="https://en.wikipedia.org/wiki/Virginia_Military_Institute" TargetMode="External"/><Relationship Id="rId180" Type="http://schemas.openxmlformats.org/officeDocument/2006/relationships/hyperlink" Target="https://en.wikipedia.org/wiki/University_of_Virginia" TargetMode="External"/><Relationship Id="rId176" Type="http://schemas.openxmlformats.org/officeDocument/2006/relationships/hyperlink" Target="https://en.wikipedia.org/wiki/Valparaiso_University" TargetMode="External"/><Relationship Id="rId175" Type="http://schemas.openxmlformats.org/officeDocument/2006/relationships/hyperlink" Target="https://en.wikipedia.org/wiki/University_of_Utah" TargetMode="External"/><Relationship Id="rId174" Type="http://schemas.openxmlformats.org/officeDocument/2006/relationships/hyperlink" Target="https://en.wikipedia.org/wiki/United_States_Naval_Academy" TargetMode="External"/><Relationship Id="rId173" Type="http://schemas.openxmlformats.org/officeDocument/2006/relationships/hyperlink" Target="https://en.wikipedia.org/wiki/United_States_Military_Academy" TargetMode="External"/><Relationship Id="rId179" Type="http://schemas.openxmlformats.org/officeDocument/2006/relationships/hyperlink" Target="https://en.wikipedia.org/wiki/Villanova_University" TargetMode="External"/><Relationship Id="rId178" Type="http://schemas.openxmlformats.org/officeDocument/2006/relationships/hyperlink" Target="https://en.wikipedia.org/wiki/University_of_Vermont" TargetMode="External"/><Relationship Id="rId177" Type="http://schemas.openxmlformats.org/officeDocument/2006/relationships/hyperlink" Target="https://en.wikipedia.org/wiki/Vanderbilt_University" TargetMode="External"/><Relationship Id="rId195" Type="http://schemas.openxmlformats.org/officeDocument/2006/relationships/drawing" Target="../drawings/drawing4.xml"/><Relationship Id="rId150" Type="http://schemas.openxmlformats.org/officeDocument/2006/relationships/hyperlink" Target="https://en.wikipedia.org/wiki/Saint_Peter%27s_University" TargetMode="External"/><Relationship Id="rId1" Type="http://schemas.openxmlformats.org/officeDocument/2006/relationships/hyperlink" Target="https://en.wikipedia.org/wiki/University_of_Akron" TargetMode="External"/><Relationship Id="rId2" Type="http://schemas.openxmlformats.org/officeDocument/2006/relationships/hyperlink" Target="https://en.wikipedia.org/wiki/University_of_Alabama" TargetMode="External"/><Relationship Id="rId3" Type="http://schemas.openxmlformats.org/officeDocument/2006/relationships/hyperlink" Target="https://en.wikipedia.org/wiki/American_University" TargetMode="External"/><Relationship Id="rId149" Type="http://schemas.openxmlformats.org/officeDocument/2006/relationships/hyperlink" Target="https://en.wikipedia.org/wiki/Saint_Louis_University" TargetMode="External"/><Relationship Id="rId4" Type="http://schemas.openxmlformats.org/officeDocument/2006/relationships/hyperlink" Target="https://en.wikipedia.org/wiki/University_of_Arizona" TargetMode="External"/><Relationship Id="rId148" Type="http://schemas.openxmlformats.org/officeDocument/2006/relationships/hyperlink" Target="https://en.wikipedia.org/wiki/Saint_Francis_University" TargetMode="External"/><Relationship Id="rId9" Type="http://schemas.openxmlformats.org/officeDocument/2006/relationships/hyperlink" Target="https://en.wikipedia.org/wiki/Ball_State_University" TargetMode="External"/><Relationship Id="rId143" Type="http://schemas.openxmlformats.org/officeDocument/2006/relationships/hyperlink" Target="https://en.wikipedia.org/wiki/Rider_University" TargetMode="External"/><Relationship Id="rId142" Type="http://schemas.openxmlformats.org/officeDocument/2006/relationships/hyperlink" Target="https://en.wikipedia.org/wiki/University_of_Richmond" TargetMode="External"/><Relationship Id="rId141" Type="http://schemas.openxmlformats.org/officeDocument/2006/relationships/hyperlink" Target="https://en.wikipedia.org/wiki/Rice_University" TargetMode="External"/><Relationship Id="rId140" Type="http://schemas.openxmlformats.org/officeDocument/2006/relationships/hyperlink" Target="https://en.wikipedia.org/wiki/University_of_Rhode_Island" TargetMode="External"/><Relationship Id="rId5" Type="http://schemas.openxmlformats.org/officeDocument/2006/relationships/hyperlink" Target="https://en.wikipedia.org/wiki/Arizona_State_University" TargetMode="External"/><Relationship Id="rId147" Type="http://schemas.openxmlformats.org/officeDocument/2006/relationships/hyperlink" Target="https://en.wikipedia.org/wiki/St._Francis_College" TargetMode="External"/><Relationship Id="rId6" Type="http://schemas.openxmlformats.org/officeDocument/2006/relationships/hyperlink" Target="https://en.wikipedia.org/wiki/University_of_Arkansas" TargetMode="External"/><Relationship Id="rId146" Type="http://schemas.openxmlformats.org/officeDocument/2006/relationships/hyperlink" Target="https://en.wikipedia.org/wiki/St._Bonaventure_University" TargetMode="External"/><Relationship Id="rId7" Type="http://schemas.openxmlformats.org/officeDocument/2006/relationships/hyperlink" Target="https://en.wikipedia.org/wiki/University_of_Arkansas_at_Little_Rock" TargetMode="External"/><Relationship Id="rId145" Type="http://schemas.openxmlformats.org/officeDocument/2006/relationships/hyperlink" Target="https://en.wikipedia.org/wiki/Sacred_Heart_University" TargetMode="External"/><Relationship Id="rId8" Type="http://schemas.openxmlformats.org/officeDocument/2006/relationships/hyperlink" Target="https://en.wikipedia.org/wiki/Auburn_University" TargetMode="External"/><Relationship Id="rId144" Type="http://schemas.openxmlformats.org/officeDocument/2006/relationships/hyperlink" Target="https://en.wikipedia.org/wiki/Rutgers_University%E2%80%93New_Brunswick" TargetMode="External"/><Relationship Id="rId139" Type="http://schemas.openxmlformats.org/officeDocument/2006/relationships/hyperlink" Target="https://en.wikipedia.org/wiki/Purdue_University" TargetMode="External"/><Relationship Id="rId138" Type="http://schemas.openxmlformats.org/officeDocument/2006/relationships/hyperlink" Target="https://en.wikipedia.org/wiki/Providence_College" TargetMode="External"/><Relationship Id="rId137" Type="http://schemas.openxmlformats.org/officeDocument/2006/relationships/hyperlink" Target="https://en.wikipedia.org/wiki/Princeton_University" TargetMode="External"/><Relationship Id="rId132" Type="http://schemas.openxmlformats.org/officeDocument/2006/relationships/hyperlink" Target="https://en.wikipedia.org/wiki/University_of_the_Pacific_(United_States)" TargetMode="External"/><Relationship Id="rId131" Type="http://schemas.openxmlformats.org/officeDocument/2006/relationships/hyperlink" Target="https://en.wikipedia.org/wiki/Old_Dominion_University" TargetMode="External"/><Relationship Id="rId130" Type="http://schemas.openxmlformats.org/officeDocument/2006/relationships/hyperlink" Target="https://en.wikipedia.org/wiki/Ohio_State_University" TargetMode="External"/><Relationship Id="rId136" Type="http://schemas.openxmlformats.org/officeDocument/2006/relationships/hyperlink" Target="https://en.wikipedia.org/wiki/University_of_Pittsburgh" TargetMode="External"/><Relationship Id="rId135" Type="http://schemas.openxmlformats.org/officeDocument/2006/relationships/hyperlink" Target="https://en.wikipedia.org/wiki/Pepperdine_University" TargetMode="External"/><Relationship Id="rId134" Type="http://schemas.openxmlformats.org/officeDocument/2006/relationships/hyperlink" Target="https://en.wikipedia.org/wiki/Pennsylvania_State_University" TargetMode="External"/><Relationship Id="rId133" Type="http://schemas.openxmlformats.org/officeDocument/2006/relationships/hyperlink" Target="https://en.wikipedia.org/wiki/University_of_Pennsylvania" TargetMode="External"/><Relationship Id="rId172" Type="http://schemas.openxmlformats.org/officeDocument/2006/relationships/hyperlink" Target="https://en.wikipedia.org/wiki/United_States_Air_Force_Academy" TargetMode="External"/><Relationship Id="rId171" Type="http://schemas.openxmlformats.org/officeDocument/2006/relationships/hyperlink" Target="https://en.wikipedia.org/wiki/Tulane_University" TargetMode="External"/><Relationship Id="rId170" Type="http://schemas.openxmlformats.org/officeDocument/2006/relationships/hyperlink" Target="https://en.wikipedia.org/wiki/Towson_University" TargetMode="External"/><Relationship Id="rId165" Type="http://schemas.openxmlformats.org/officeDocument/2006/relationships/hyperlink" Target="https://en.wikipedia.org/wiki/University_of_Tennessee" TargetMode="External"/><Relationship Id="rId164" Type="http://schemas.openxmlformats.org/officeDocument/2006/relationships/hyperlink" Target="https://en.wikipedia.org/wiki/Stony_Brook_University" TargetMode="External"/><Relationship Id="rId163" Type="http://schemas.openxmlformats.org/officeDocument/2006/relationships/hyperlink" Target="https://en.wikipedia.org/wiki/Stanford_University" TargetMode="External"/><Relationship Id="rId162" Type="http://schemas.openxmlformats.org/officeDocument/2006/relationships/hyperlink" Target="https://en.wikipedia.org/wiki/Southern_Methodist_University" TargetMode="External"/><Relationship Id="rId169" Type="http://schemas.openxmlformats.org/officeDocument/2006/relationships/hyperlink" Target="https://en.wikipedia.org/wiki/University_of_Toledo" TargetMode="External"/><Relationship Id="rId168" Type="http://schemas.openxmlformats.org/officeDocument/2006/relationships/hyperlink" Target="https://en.wikipedia.org/wiki/Texas_Christian_University" TargetMode="External"/><Relationship Id="rId167" Type="http://schemas.openxmlformats.org/officeDocument/2006/relationships/hyperlink" Target="https://en.wikipedia.org/wiki/University_of_Texas_at_Austin" TargetMode="External"/><Relationship Id="rId166" Type="http://schemas.openxmlformats.org/officeDocument/2006/relationships/hyperlink" Target="https://en.wikipedia.org/wiki/Texas_A%26M_University" TargetMode="External"/><Relationship Id="rId161" Type="http://schemas.openxmlformats.org/officeDocument/2006/relationships/hyperlink" Target="https://en.wikipedia.org/wiki/Southern_Illinois_University_Carbondale" TargetMode="External"/><Relationship Id="rId160" Type="http://schemas.openxmlformats.org/officeDocument/2006/relationships/hyperlink" Target="https://en.wikipedia.org/wiki/University_of_Southern_California" TargetMode="External"/><Relationship Id="rId159" Type="http://schemas.openxmlformats.org/officeDocument/2006/relationships/hyperlink" Target="https://en.wikipedia.org/wiki/South_Dakota_State_University" TargetMode="External"/><Relationship Id="rId154" Type="http://schemas.openxmlformats.org/officeDocument/2006/relationships/hyperlink" Target="https://en.wikipedia.org/wiki/Seattle_University" TargetMode="External"/><Relationship Id="rId153" Type="http://schemas.openxmlformats.org/officeDocument/2006/relationships/hyperlink" Target="https://en.wikipedia.org/wiki/San_Jose_State_University" TargetMode="External"/><Relationship Id="rId152" Type="http://schemas.openxmlformats.org/officeDocument/2006/relationships/hyperlink" Target="https://en.wikipedia.org/wiki/San_Diego_State_University" TargetMode="External"/><Relationship Id="rId151" Type="http://schemas.openxmlformats.org/officeDocument/2006/relationships/hyperlink" Target="https://en.wikipedia.org/wiki/University_of_San_Diego" TargetMode="External"/><Relationship Id="rId158" Type="http://schemas.openxmlformats.org/officeDocument/2006/relationships/hyperlink" Target="https://en.wikipedia.org/wiki/University_of_South_Dakota" TargetMode="External"/><Relationship Id="rId157" Type="http://schemas.openxmlformats.org/officeDocument/2006/relationships/hyperlink" Target="https://en.wikipedia.org/wiki/University_of_South_Carolina" TargetMode="External"/><Relationship Id="rId156" Type="http://schemas.openxmlformats.org/officeDocument/2006/relationships/hyperlink" Target="https://en.wikipedia.org/wiki/Siena_College" TargetMode="External"/><Relationship Id="rId155" Type="http://schemas.openxmlformats.org/officeDocument/2006/relationships/hyperlink" Target="https://en.wikipedia.org/wiki/Seton_Hall_University" TargetMode="External"/><Relationship Id="rId40" Type="http://schemas.openxmlformats.org/officeDocument/2006/relationships/hyperlink" Target="https://en.wikipedia.org/wiki/University_of_Delaware" TargetMode="External"/><Relationship Id="rId42" Type="http://schemas.openxmlformats.org/officeDocument/2006/relationships/hyperlink" Target="https://en.wikipedia.org/wiki/Drexel_University" TargetMode="External"/><Relationship Id="rId41" Type="http://schemas.openxmlformats.org/officeDocument/2006/relationships/hyperlink" Target="https://en.wikipedia.org/wiki/University_of_Denver" TargetMode="External"/><Relationship Id="rId44" Type="http://schemas.openxmlformats.org/officeDocument/2006/relationships/hyperlink" Target="https://en.wikipedia.org/wiki/Duquesne_University" TargetMode="External"/><Relationship Id="rId43" Type="http://schemas.openxmlformats.org/officeDocument/2006/relationships/hyperlink" Target="https://en.wikipedia.org/wiki/Duke_University" TargetMode="External"/><Relationship Id="rId46" Type="http://schemas.openxmlformats.org/officeDocument/2006/relationships/hyperlink" Target="https://en.wikipedia.org/wiki/Eastern_Illinois_University" TargetMode="External"/><Relationship Id="rId45" Type="http://schemas.openxmlformats.org/officeDocument/2006/relationships/hyperlink" Target="https://en.wikipedia.org/wiki/East_Carolina_University" TargetMode="External"/><Relationship Id="rId48" Type="http://schemas.openxmlformats.org/officeDocument/2006/relationships/hyperlink" Target="https://en.wikipedia.org/wiki/University_of_Evansville" TargetMode="External"/><Relationship Id="rId47" Type="http://schemas.openxmlformats.org/officeDocument/2006/relationships/hyperlink" Target="https://en.wikipedia.org/wiki/Eastern_Michigan_University" TargetMode="External"/><Relationship Id="rId49" Type="http://schemas.openxmlformats.org/officeDocument/2006/relationships/hyperlink" Target="https://en.wikipedia.org/wiki/Fairfield_University" TargetMode="External"/><Relationship Id="rId31" Type="http://schemas.openxmlformats.org/officeDocument/2006/relationships/hyperlink" Target="https://en.wikipedia.org/wiki/University_of_Cincinnati" TargetMode="External"/><Relationship Id="rId30" Type="http://schemas.openxmlformats.org/officeDocument/2006/relationships/hyperlink" Target="https://en.wikipedia.org/wiki/Central_Connecticut_State_University" TargetMode="External"/><Relationship Id="rId33" Type="http://schemas.openxmlformats.org/officeDocument/2006/relationships/hyperlink" Target="https://en.wikipedia.org/wiki/Colgate_University" TargetMode="External"/><Relationship Id="rId32" Type="http://schemas.openxmlformats.org/officeDocument/2006/relationships/hyperlink" Target="https://en.wikipedia.org/wiki/Cleveland_State_University" TargetMode="External"/><Relationship Id="rId35" Type="http://schemas.openxmlformats.org/officeDocument/2006/relationships/hyperlink" Target="https://en.wikipedia.org/wiki/Columbia_University" TargetMode="External"/><Relationship Id="rId34" Type="http://schemas.openxmlformats.org/officeDocument/2006/relationships/hyperlink" Target="https://en.wikipedia.org/wiki/Colorado_State_University" TargetMode="External"/><Relationship Id="rId37" Type="http://schemas.openxmlformats.org/officeDocument/2006/relationships/hyperlink" Target="https://en.wikipedia.org/wiki/Cornell_University" TargetMode="External"/><Relationship Id="rId36" Type="http://schemas.openxmlformats.org/officeDocument/2006/relationships/hyperlink" Target="https://en.wikipedia.org/wiki/University_of_Connecticut" TargetMode="External"/><Relationship Id="rId39" Type="http://schemas.openxmlformats.org/officeDocument/2006/relationships/hyperlink" Target="https://en.wikipedia.org/wiki/Davidson_College" TargetMode="External"/><Relationship Id="rId38" Type="http://schemas.openxmlformats.org/officeDocument/2006/relationships/hyperlink" Target="https://en.wikipedia.org/wiki/Dartmouth_College" TargetMode="External"/><Relationship Id="rId20" Type="http://schemas.openxmlformats.org/officeDocument/2006/relationships/hyperlink" Target="https://en.wikipedia.org/wiki/Butler_University" TargetMode="External"/><Relationship Id="rId22" Type="http://schemas.openxmlformats.org/officeDocument/2006/relationships/hyperlink" Target="https://en.wikipedia.org/wiki/University_of_California,_Davis" TargetMode="External"/><Relationship Id="rId21" Type="http://schemas.openxmlformats.org/officeDocument/2006/relationships/hyperlink" Target="https://en.wikipedia.org/wiki/University_of_California,_Berkeley" TargetMode="External"/><Relationship Id="rId24" Type="http://schemas.openxmlformats.org/officeDocument/2006/relationships/hyperlink" Target="https://en.wikipedia.org/wiki/California_Polytechnic_State_University" TargetMode="External"/><Relationship Id="rId23" Type="http://schemas.openxmlformats.org/officeDocument/2006/relationships/hyperlink" Target="https://en.wikipedia.org/wiki/University_of_California,_Los_Angeles" TargetMode="External"/><Relationship Id="rId26" Type="http://schemas.openxmlformats.org/officeDocument/2006/relationships/hyperlink" Target="https://en.wikipedia.org/wiki/California_State_University,_Bakersfield" TargetMode="External"/><Relationship Id="rId25" Type="http://schemas.openxmlformats.org/officeDocument/2006/relationships/hyperlink" Target="https://en.wikipedia.org/wiki/University_of_California,_Santa_Barbara" TargetMode="External"/><Relationship Id="rId28" Type="http://schemas.openxmlformats.org/officeDocument/2006/relationships/hyperlink" Target="https://en.wikipedia.org/wiki/Campbell_University" TargetMode="External"/><Relationship Id="rId27" Type="http://schemas.openxmlformats.org/officeDocument/2006/relationships/hyperlink" Target="https://en.wikipedia.org/wiki/California_State_University,_Fresno" TargetMode="External"/><Relationship Id="rId29" Type="http://schemas.openxmlformats.org/officeDocument/2006/relationships/hyperlink" Target="https://en.wikipedia.org/wiki/Canisius_College" TargetMode="External"/><Relationship Id="rId11" Type="http://schemas.openxmlformats.org/officeDocument/2006/relationships/hyperlink" Target="https://en.wikipedia.org/wiki/Boise_State_University" TargetMode="External"/><Relationship Id="rId10" Type="http://schemas.openxmlformats.org/officeDocument/2006/relationships/hyperlink" Target="https://en.wikipedia.org/wiki/Binghamton_University" TargetMode="External"/><Relationship Id="rId13" Type="http://schemas.openxmlformats.org/officeDocument/2006/relationships/hyperlink" Target="https://en.wikipedia.org/wiki/Boston_University" TargetMode="External"/><Relationship Id="rId12" Type="http://schemas.openxmlformats.org/officeDocument/2006/relationships/hyperlink" Target="https://en.wikipedia.org/wiki/Boston_College" TargetMode="External"/><Relationship Id="rId15" Type="http://schemas.openxmlformats.org/officeDocument/2006/relationships/hyperlink" Target="https://en.wikipedia.org/wiki/Brigham_Young_University" TargetMode="External"/><Relationship Id="rId14" Type="http://schemas.openxmlformats.org/officeDocument/2006/relationships/hyperlink" Target="https://en.wikipedia.org/wiki/Bowling_Green_State_University" TargetMode="External"/><Relationship Id="rId17" Type="http://schemas.openxmlformats.org/officeDocument/2006/relationships/hyperlink" Target="https://en.wikipedia.org/wiki/Bryant_University" TargetMode="External"/><Relationship Id="rId16" Type="http://schemas.openxmlformats.org/officeDocument/2006/relationships/hyperlink" Target="https://en.wikipedia.org/wiki/Brown_University" TargetMode="External"/><Relationship Id="rId19" Type="http://schemas.openxmlformats.org/officeDocument/2006/relationships/hyperlink" Target="https://en.wikipedia.org/wiki/University_at_Buffalo" TargetMode="External"/><Relationship Id="rId18" Type="http://schemas.openxmlformats.org/officeDocument/2006/relationships/hyperlink" Target="https://en.wikipedia.org/wiki/Bucknell_University" TargetMode="External"/><Relationship Id="rId84" Type="http://schemas.openxmlformats.org/officeDocument/2006/relationships/hyperlink" Target="https://en.wikipedia.org/wiki/La_Salle_University" TargetMode="External"/><Relationship Id="rId83" Type="http://schemas.openxmlformats.org/officeDocument/2006/relationships/hyperlink" Target="https://en.wikipedia.org/wiki/University_of_Kentucky" TargetMode="External"/><Relationship Id="rId86" Type="http://schemas.openxmlformats.org/officeDocument/2006/relationships/hyperlink" Target="https://en.wikipedia.org/wiki/Lehigh_University" TargetMode="External"/><Relationship Id="rId85" Type="http://schemas.openxmlformats.org/officeDocument/2006/relationships/hyperlink" Target="https://en.wikipedia.org/wiki/Lafayette_College" TargetMode="External"/><Relationship Id="rId88" Type="http://schemas.openxmlformats.org/officeDocument/2006/relationships/hyperlink" Target="https://en.wikipedia.org/wiki/Long_Island_University" TargetMode="External"/><Relationship Id="rId87" Type="http://schemas.openxmlformats.org/officeDocument/2006/relationships/hyperlink" Target="https://en.wikipedia.org/wiki/Liberty_University" TargetMode="External"/><Relationship Id="rId89" Type="http://schemas.openxmlformats.org/officeDocument/2006/relationships/hyperlink" Target="https://en.wikipedia.org/wiki/Louisiana_State_University" TargetMode="External"/><Relationship Id="rId80" Type="http://schemas.openxmlformats.org/officeDocument/2006/relationships/hyperlink" Target="https://en.wikipedia.org/wiki/Iowa_State_University" TargetMode="External"/><Relationship Id="rId82" Type="http://schemas.openxmlformats.org/officeDocument/2006/relationships/hyperlink" Target="https://en.wikipedia.org/wiki/University_of_Kansas" TargetMode="External"/><Relationship Id="rId81" Type="http://schemas.openxmlformats.org/officeDocument/2006/relationships/hyperlink" Target="https://en.wikipedia.org/wiki/James_Madison_University" TargetMode="External"/><Relationship Id="rId73" Type="http://schemas.openxmlformats.org/officeDocument/2006/relationships/hyperlink" Target="https://en.wikipedia.org/wiki/University_of_Illinois_at_Urbana%E2%80%93Champaign" TargetMode="External"/><Relationship Id="rId72" Type="http://schemas.openxmlformats.org/officeDocument/2006/relationships/hyperlink" Target="https://en.wikipedia.org/wiki/Illinois_State_University" TargetMode="External"/><Relationship Id="rId75" Type="http://schemas.openxmlformats.org/officeDocument/2006/relationships/hyperlink" Target="https://en.wikipedia.org/wiki/Indiana_University_Bloomington" TargetMode="External"/><Relationship Id="rId74" Type="http://schemas.openxmlformats.org/officeDocument/2006/relationships/hyperlink" Target="https://en.wikipedia.org/wiki/University_of_the_Incarnate_Word" TargetMode="External"/><Relationship Id="rId77" Type="http://schemas.openxmlformats.org/officeDocument/2006/relationships/hyperlink" Target="https://en.wikipedia.org/wiki/Indiana_University_%E2%80%93_Purdue_University_Indianapolis" TargetMode="External"/><Relationship Id="rId76" Type="http://schemas.openxmlformats.org/officeDocument/2006/relationships/hyperlink" Target="https://en.wikipedia.org/wiki/Indiana_State_University" TargetMode="External"/><Relationship Id="rId79" Type="http://schemas.openxmlformats.org/officeDocument/2006/relationships/hyperlink" Target="https://en.wikipedia.org/wiki/University_of_Iowa" TargetMode="External"/><Relationship Id="rId78" Type="http://schemas.openxmlformats.org/officeDocument/2006/relationships/hyperlink" Target="https://en.wikipedia.org/wiki/Iona_College_(New_York)" TargetMode="External"/><Relationship Id="rId71" Type="http://schemas.openxmlformats.org/officeDocument/2006/relationships/hyperlink" Target="https://en.wikipedia.org/wiki/University_of_Illinois_at_Chicago" TargetMode="External"/><Relationship Id="rId70" Type="http://schemas.openxmlformats.org/officeDocument/2006/relationships/hyperlink" Target="https://en.wikipedia.org/wiki/University_of_Idaho" TargetMode="External"/><Relationship Id="rId62" Type="http://schemas.openxmlformats.org/officeDocument/2006/relationships/hyperlink" Target="https://en.wikipedia.org/wiki/Georgia_Tech" TargetMode="External"/><Relationship Id="rId61" Type="http://schemas.openxmlformats.org/officeDocument/2006/relationships/hyperlink" Target="https://en.wikipedia.org/wiki/University_of_Georgia" TargetMode="External"/><Relationship Id="rId64" Type="http://schemas.openxmlformats.org/officeDocument/2006/relationships/hyperlink" Target="https://en.wikipedia.org/wiki/Grand_Canyon_University" TargetMode="External"/><Relationship Id="rId63" Type="http://schemas.openxmlformats.org/officeDocument/2006/relationships/hyperlink" Target="https://en.wikipedia.org/wiki/Georgia_Southern_University" TargetMode="External"/><Relationship Id="rId66" Type="http://schemas.openxmlformats.org/officeDocument/2006/relationships/hyperlink" Target="https://en.wikipedia.org/wiki/University_of_Hawaii_at_Manoa" TargetMode="External"/><Relationship Id="rId65" Type="http://schemas.openxmlformats.org/officeDocument/2006/relationships/hyperlink" Target="https://en.wikipedia.org/wiki/Harvard_University" TargetMode="External"/><Relationship Id="rId68" Type="http://schemas.openxmlformats.org/officeDocument/2006/relationships/hyperlink" Target="https://en.wikipedia.org/wiki/University_of_Houston" TargetMode="External"/><Relationship Id="rId67" Type="http://schemas.openxmlformats.org/officeDocument/2006/relationships/hyperlink" Target="https://en.wikipedia.org/wiki/College_of_the_Holy_Cross" TargetMode="External"/><Relationship Id="rId60" Type="http://schemas.openxmlformats.org/officeDocument/2006/relationships/hyperlink" Target="https://en.wikipedia.org/wiki/Georgetown_University" TargetMode="External"/><Relationship Id="rId69" Type="http://schemas.openxmlformats.org/officeDocument/2006/relationships/hyperlink" Target="https://en.wikipedia.org/wiki/Howard_University" TargetMode="External"/><Relationship Id="rId51" Type="http://schemas.openxmlformats.org/officeDocument/2006/relationships/hyperlink" Target="https://en.wikipedia.org/wiki/University_of_Florida" TargetMode="External"/><Relationship Id="rId50" Type="http://schemas.openxmlformats.org/officeDocument/2006/relationships/hyperlink" Target="https://en.wikipedia.org/wiki/Fairleigh_Dickinson_University" TargetMode="External"/><Relationship Id="rId53" Type="http://schemas.openxmlformats.org/officeDocument/2006/relationships/hyperlink" Target="https://en.wikipedia.org/wiki/Florida_Gulf_Coast_University" TargetMode="External"/><Relationship Id="rId52" Type="http://schemas.openxmlformats.org/officeDocument/2006/relationships/hyperlink" Target="https://en.wikipedia.org/wiki/Florida_Atlantic_University" TargetMode="External"/><Relationship Id="rId55" Type="http://schemas.openxmlformats.org/officeDocument/2006/relationships/hyperlink" Target="https://en.wikipedia.org/wiki/Florida_State_University" TargetMode="External"/><Relationship Id="rId54" Type="http://schemas.openxmlformats.org/officeDocument/2006/relationships/hyperlink" Target="https://en.wikipedia.org/wiki/Florida_International_University" TargetMode="External"/><Relationship Id="rId57" Type="http://schemas.openxmlformats.org/officeDocument/2006/relationships/hyperlink" Target="https://en.wikipedia.org/wiki/Gardner%E2%80%93Webb_University" TargetMode="External"/><Relationship Id="rId56" Type="http://schemas.openxmlformats.org/officeDocument/2006/relationships/hyperlink" Target="https://en.wikipedia.org/wiki/Fordham_University" TargetMode="External"/><Relationship Id="rId59" Type="http://schemas.openxmlformats.org/officeDocument/2006/relationships/hyperlink" Target="https://en.wikipedia.org/wiki/George_Washington_University" TargetMode="External"/><Relationship Id="rId58" Type="http://schemas.openxmlformats.org/officeDocument/2006/relationships/hyperlink" Target="https://en.wikipedia.org/wiki/George_Mason_University" TargetMode="External"/><Relationship Id="rId107" Type="http://schemas.openxmlformats.org/officeDocument/2006/relationships/hyperlink" Target="https://en.wikipedia.org/wiki/University_of_Nebraska%E2%80%93Lincoln" TargetMode="External"/><Relationship Id="rId106" Type="http://schemas.openxmlformats.org/officeDocument/2006/relationships/hyperlink" Target="https://en.wikipedia.org/wiki/Mount_St._Mary%27s_University" TargetMode="External"/><Relationship Id="rId105" Type="http://schemas.openxmlformats.org/officeDocument/2006/relationships/hyperlink" Target="https://en.wikipedia.org/wiki/Monmouth_University" TargetMode="External"/><Relationship Id="rId104" Type="http://schemas.openxmlformats.org/officeDocument/2006/relationships/hyperlink" Target="https://en.wikipedia.org/wiki/Missouri_State_University" TargetMode="External"/><Relationship Id="rId109" Type="http://schemas.openxmlformats.org/officeDocument/2006/relationships/hyperlink" Target="https://en.wikipedia.org/wiki/University_of_Nevada,_Las_Vegas" TargetMode="External"/><Relationship Id="rId108" Type="http://schemas.openxmlformats.org/officeDocument/2006/relationships/hyperlink" Target="https://en.wikipedia.org/wiki/University_of_Nebraska_Omaha" TargetMode="External"/><Relationship Id="rId103" Type="http://schemas.openxmlformats.org/officeDocument/2006/relationships/hyperlink" Target="https://en.wikipedia.org/wiki/University_of_Missouri" TargetMode="External"/><Relationship Id="rId102" Type="http://schemas.openxmlformats.org/officeDocument/2006/relationships/hyperlink" Target="https://en.wikipedia.org/wiki/University_of_Minnesota" TargetMode="External"/><Relationship Id="rId101" Type="http://schemas.openxmlformats.org/officeDocument/2006/relationships/hyperlink" Target="https://en.wikipedia.org/wiki/Michigan_State_University" TargetMode="External"/><Relationship Id="rId100" Type="http://schemas.openxmlformats.org/officeDocument/2006/relationships/hyperlink" Target="https://en.wikipedia.org/wiki/University_of_Michigan" TargetMode="External"/><Relationship Id="rId129" Type="http://schemas.openxmlformats.org/officeDocument/2006/relationships/hyperlink" Target="https://en.wikipedia.org/wiki/Ohio_University" TargetMode="External"/><Relationship Id="rId128" Type="http://schemas.openxmlformats.org/officeDocument/2006/relationships/hyperlink" Target="https://en.wikipedia.org/wiki/Oakland_University" TargetMode="External"/><Relationship Id="rId127" Type="http://schemas.openxmlformats.org/officeDocument/2006/relationships/hyperlink" Target="https://en.wikipedia.org/wiki/University_of_Notre_Dame" TargetMode="External"/><Relationship Id="rId126" Type="http://schemas.openxmlformats.org/officeDocument/2006/relationships/hyperlink" Target="https://en.wikipedia.org/wiki/Northwestern_University" TargetMode="External"/><Relationship Id="rId121" Type="http://schemas.openxmlformats.org/officeDocument/2006/relationships/hyperlink" Target="https://en.wikipedia.org/wiki/University_of_North_Texas" TargetMode="External"/><Relationship Id="rId120" Type="http://schemas.openxmlformats.org/officeDocument/2006/relationships/hyperlink" Target="https://en.wikipedia.org/wiki/University_of_North_Florida" TargetMode="External"/><Relationship Id="rId125" Type="http://schemas.openxmlformats.org/officeDocument/2006/relationships/hyperlink" Target="https://en.wikipedia.org/wiki/University_of_Northern_Iowa" TargetMode="External"/><Relationship Id="rId124" Type="http://schemas.openxmlformats.org/officeDocument/2006/relationships/hyperlink" Target="https://en.wikipedia.org/wiki/University_of_Northern_Colorado" TargetMode="External"/><Relationship Id="rId123" Type="http://schemas.openxmlformats.org/officeDocument/2006/relationships/hyperlink" Target="https://en.wikipedia.org/wiki/Northern_Arizona_University" TargetMode="External"/><Relationship Id="rId122" Type="http://schemas.openxmlformats.org/officeDocument/2006/relationships/hyperlink" Target="https://en.wikipedia.org/wiki/Northeastern_University" TargetMode="External"/><Relationship Id="rId95" Type="http://schemas.openxmlformats.org/officeDocument/2006/relationships/hyperlink" Target="https://en.wikipedia.org/wiki/Marist_College" TargetMode="External"/><Relationship Id="rId94" Type="http://schemas.openxmlformats.org/officeDocument/2006/relationships/hyperlink" Target="https://en.wikipedia.org/wiki/Manhattan_College" TargetMode="External"/><Relationship Id="rId97" Type="http://schemas.openxmlformats.org/officeDocument/2006/relationships/hyperlink" Target="https://en.wikipedia.org/wiki/University_of_Massachusetts_Amherst" TargetMode="External"/><Relationship Id="rId96" Type="http://schemas.openxmlformats.org/officeDocument/2006/relationships/hyperlink" Target="https://en.wikipedia.org/wiki/Marshall_University" TargetMode="External"/><Relationship Id="rId99" Type="http://schemas.openxmlformats.org/officeDocument/2006/relationships/hyperlink" Target="https://en.wikipedia.org/wiki/Miami_University" TargetMode="External"/><Relationship Id="rId98" Type="http://schemas.openxmlformats.org/officeDocument/2006/relationships/hyperlink" Target="https://en.wikipedia.org/wiki/University_of_Miami" TargetMode="External"/><Relationship Id="rId91" Type="http://schemas.openxmlformats.org/officeDocument/2006/relationships/hyperlink" Target="https://en.wikipedia.org/wiki/Loyola_University_Maryland" TargetMode="External"/><Relationship Id="rId90" Type="http://schemas.openxmlformats.org/officeDocument/2006/relationships/hyperlink" Target="https://en.wikipedia.org/wiki/University_of_Louisville" TargetMode="External"/><Relationship Id="rId93" Type="http://schemas.openxmlformats.org/officeDocument/2006/relationships/hyperlink" Target="https://en.wikipedia.org/wiki/University_of_Maine" TargetMode="External"/><Relationship Id="rId92" Type="http://schemas.openxmlformats.org/officeDocument/2006/relationships/hyperlink" Target="https://en.wikipedia.org/wiki/Loyola_Marymount_University" TargetMode="External"/><Relationship Id="rId118" Type="http://schemas.openxmlformats.org/officeDocument/2006/relationships/hyperlink" Target="https://en.wikipedia.org/wiki/North_Carolina_State_University" TargetMode="External"/><Relationship Id="rId117" Type="http://schemas.openxmlformats.org/officeDocument/2006/relationships/hyperlink" Target="https://en.wikipedia.org/wiki/University_of_North_Carolina_at_Chapel_Hill" TargetMode="External"/><Relationship Id="rId116" Type="http://schemas.openxmlformats.org/officeDocument/2006/relationships/hyperlink" Target="https://en.wikipedia.org/wiki/University_of_North_Carolina_at_Asheville" TargetMode="External"/><Relationship Id="rId115" Type="http://schemas.openxmlformats.org/officeDocument/2006/relationships/hyperlink" Target="https://en.wikipedia.org/wiki/Niagara_University" TargetMode="External"/><Relationship Id="rId119" Type="http://schemas.openxmlformats.org/officeDocument/2006/relationships/hyperlink" Target="https://en.wikipedia.org/wiki/University_of_North_Carolina_at_Wilmington" TargetMode="External"/><Relationship Id="rId110" Type="http://schemas.openxmlformats.org/officeDocument/2006/relationships/hyperlink" Target="https://en.wikipedia.org/wiki/University_of_Nevada,_Reno" TargetMode="External"/><Relationship Id="rId114" Type="http://schemas.openxmlformats.org/officeDocument/2006/relationships/hyperlink" Target="https://en.wikipedia.org/wiki/New_Mexico_State_University" TargetMode="External"/><Relationship Id="rId113" Type="http://schemas.openxmlformats.org/officeDocument/2006/relationships/hyperlink" Target="https://en.wikipedia.org/wiki/University_of_New_Mexico" TargetMode="External"/><Relationship Id="rId112" Type="http://schemas.openxmlformats.org/officeDocument/2006/relationships/hyperlink" Target="https://en.wikipedia.org/wiki/New_Jersey_Institute_of_Technology" TargetMode="External"/><Relationship Id="rId111" Type="http://schemas.openxmlformats.org/officeDocument/2006/relationships/hyperlink" Target="https://en.wikipedia.org/wiki/University_of_New_Hampshire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Western_Illinois_University" TargetMode="External"/><Relationship Id="rId194" Type="http://schemas.openxmlformats.org/officeDocument/2006/relationships/hyperlink" Target="https://en.wikipedia.org/wiki/University_of_Wisconsin%E2%80%93Milwaukee" TargetMode="External"/><Relationship Id="rId193" Type="http://schemas.openxmlformats.org/officeDocument/2006/relationships/hyperlink" Target="https://en.wikipedia.org/wiki/University_of_Wisconsin%E2%80%93Madison" TargetMode="External"/><Relationship Id="rId192" Type="http://schemas.openxmlformats.org/officeDocument/2006/relationships/hyperlink" Target="https://en.wikipedia.org/wiki/University_of_Wisconsin%E2%80%93Green_Bay" TargetMode="External"/><Relationship Id="rId191" Type="http://schemas.openxmlformats.org/officeDocument/2006/relationships/hyperlink" Target="https://en.wikipedia.org/wiki/College_of_William_%26_Mary" TargetMode="External"/><Relationship Id="rId187" Type="http://schemas.openxmlformats.org/officeDocument/2006/relationships/hyperlink" Target="https://en.wikipedia.org/wiki/Wagner_College" TargetMode="External"/><Relationship Id="rId186" Type="http://schemas.openxmlformats.org/officeDocument/2006/relationships/hyperlink" Target="https://en.wikipedia.org/wiki/Virginia_Tech" TargetMode="External"/><Relationship Id="rId185" Type="http://schemas.openxmlformats.org/officeDocument/2006/relationships/hyperlink" Target="https://en.wikipedia.org/wiki/Virginia_Military_Institute" TargetMode="External"/><Relationship Id="rId184" Type="http://schemas.openxmlformats.org/officeDocument/2006/relationships/hyperlink" Target="https://en.wikipedia.org/wiki/University_of_Virginia" TargetMode="External"/><Relationship Id="rId189" Type="http://schemas.openxmlformats.org/officeDocument/2006/relationships/hyperlink" Target="https://en.wikipedia.org/wiki/West_Virginia_University" TargetMode="External"/><Relationship Id="rId188" Type="http://schemas.openxmlformats.org/officeDocument/2006/relationships/hyperlink" Target="https://en.wikipedia.org/wiki/Washington_State_University" TargetMode="External"/><Relationship Id="rId183" Type="http://schemas.openxmlformats.org/officeDocument/2006/relationships/hyperlink" Target="https://en.wikipedia.org/wiki/Villanova_University" TargetMode="External"/><Relationship Id="rId182" Type="http://schemas.openxmlformats.org/officeDocument/2006/relationships/hyperlink" Target="https://en.wikipedia.org/wiki/University_of_Vermont" TargetMode="External"/><Relationship Id="rId181" Type="http://schemas.openxmlformats.org/officeDocument/2006/relationships/hyperlink" Target="https://en.wikipedia.org/wiki/Vanderbilt_University" TargetMode="External"/><Relationship Id="rId180" Type="http://schemas.openxmlformats.org/officeDocument/2006/relationships/hyperlink" Target="https://en.wikipedia.org/wiki/Valparaiso_University" TargetMode="External"/><Relationship Id="rId176" Type="http://schemas.openxmlformats.org/officeDocument/2006/relationships/hyperlink" Target="https://en.wikipedia.org/wiki/United_States_Air_Force_Academy" TargetMode="External"/><Relationship Id="rId175" Type="http://schemas.openxmlformats.org/officeDocument/2006/relationships/hyperlink" Target="https://en.wikipedia.org/wiki/Tulane_University" TargetMode="External"/><Relationship Id="rId174" Type="http://schemas.openxmlformats.org/officeDocument/2006/relationships/hyperlink" Target="https://en.wikipedia.org/wiki/Towson_University" TargetMode="External"/><Relationship Id="rId173" Type="http://schemas.openxmlformats.org/officeDocument/2006/relationships/hyperlink" Target="https://en.wikipedia.org/wiki/University_of_Toledo" TargetMode="External"/><Relationship Id="rId179" Type="http://schemas.openxmlformats.org/officeDocument/2006/relationships/hyperlink" Target="https://en.wikipedia.org/wiki/University_of_Utah" TargetMode="External"/><Relationship Id="rId178" Type="http://schemas.openxmlformats.org/officeDocument/2006/relationships/hyperlink" Target="https://en.wikipedia.org/wiki/United_States_Naval_Academy" TargetMode="External"/><Relationship Id="rId177" Type="http://schemas.openxmlformats.org/officeDocument/2006/relationships/hyperlink" Target="https://en.wikipedia.org/wiki/United_States_Military_Academy" TargetMode="External"/><Relationship Id="rId198" Type="http://schemas.openxmlformats.org/officeDocument/2006/relationships/hyperlink" Target="https://en.wikipedia.org/wiki/Yale_University" TargetMode="External"/><Relationship Id="rId197" Type="http://schemas.openxmlformats.org/officeDocument/2006/relationships/hyperlink" Target="https://en.wikipedia.org/wiki/Xavier_University" TargetMode="External"/><Relationship Id="rId196" Type="http://schemas.openxmlformats.org/officeDocument/2006/relationships/hyperlink" Target="https://en.wikipedia.org/wiki/University_of_Wyoming" TargetMode="External"/><Relationship Id="rId195" Type="http://schemas.openxmlformats.org/officeDocument/2006/relationships/hyperlink" Target="https://en.wikipedia.org/wiki/Wright_State_University" TargetMode="External"/><Relationship Id="rId199" Type="http://schemas.openxmlformats.org/officeDocument/2006/relationships/hyperlink" Target="https://en.wikipedia.org/wiki/Youngstown_State_University" TargetMode="External"/><Relationship Id="rId150" Type="http://schemas.openxmlformats.org/officeDocument/2006/relationships/hyperlink" Target="https://en.wikipedia.org/wiki/St._Bonaventure_University" TargetMode="External"/><Relationship Id="rId1" Type="http://schemas.openxmlformats.org/officeDocument/2006/relationships/hyperlink" Target="https://en.wikipedia.org/wiki/University_of_Akron" TargetMode="External"/><Relationship Id="rId2" Type="http://schemas.openxmlformats.org/officeDocument/2006/relationships/hyperlink" Target="https://en.wikipedia.org/wiki/University_of_Alabama" TargetMode="External"/><Relationship Id="rId3" Type="http://schemas.openxmlformats.org/officeDocument/2006/relationships/hyperlink" Target="https://en.wikipedia.org/wiki/Alabama_Agricultural_and_Mechanical_University" TargetMode="External"/><Relationship Id="rId149" Type="http://schemas.openxmlformats.org/officeDocument/2006/relationships/hyperlink" Target="https://en.wikipedia.org/wiki/Sacred_Heart_University" TargetMode="External"/><Relationship Id="rId4" Type="http://schemas.openxmlformats.org/officeDocument/2006/relationships/hyperlink" Target="https://en.wikipedia.org/wiki/American_University" TargetMode="External"/><Relationship Id="rId148" Type="http://schemas.openxmlformats.org/officeDocument/2006/relationships/hyperlink" Target="https://en.wikipedia.org/wiki/Rutgers_University%E2%80%93New_Brunswick" TargetMode="External"/><Relationship Id="rId9" Type="http://schemas.openxmlformats.org/officeDocument/2006/relationships/hyperlink" Target="https://en.wikipedia.org/wiki/Auburn_University" TargetMode="External"/><Relationship Id="rId143" Type="http://schemas.openxmlformats.org/officeDocument/2006/relationships/hyperlink" Target="https://en.wikipedia.org/wiki/Purdue_University" TargetMode="External"/><Relationship Id="rId142" Type="http://schemas.openxmlformats.org/officeDocument/2006/relationships/hyperlink" Target="https://en.wikipedia.org/wiki/Providence_College" TargetMode="External"/><Relationship Id="rId141" Type="http://schemas.openxmlformats.org/officeDocument/2006/relationships/hyperlink" Target="https://en.wikipedia.org/wiki/Princeton_University" TargetMode="External"/><Relationship Id="rId140" Type="http://schemas.openxmlformats.org/officeDocument/2006/relationships/hyperlink" Target="https://en.wikipedia.org/wiki/University_of_Pittsburgh" TargetMode="External"/><Relationship Id="rId5" Type="http://schemas.openxmlformats.org/officeDocument/2006/relationships/hyperlink" Target="https://en.wikipedia.org/wiki/University_of_Arizona" TargetMode="External"/><Relationship Id="rId147" Type="http://schemas.openxmlformats.org/officeDocument/2006/relationships/hyperlink" Target="https://en.wikipedia.org/wiki/Rider_University" TargetMode="External"/><Relationship Id="rId6" Type="http://schemas.openxmlformats.org/officeDocument/2006/relationships/hyperlink" Target="https://en.wikipedia.org/wiki/Arizona_State_University" TargetMode="External"/><Relationship Id="rId146" Type="http://schemas.openxmlformats.org/officeDocument/2006/relationships/hyperlink" Target="https://en.wikipedia.org/wiki/University_of_Richmond" TargetMode="External"/><Relationship Id="rId7" Type="http://schemas.openxmlformats.org/officeDocument/2006/relationships/hyperlink" Target="https://en.wikipedia.org/wiki/University_of_Arkansas" TargetMode="External"/><Relationship Id="rId145" Type="http://schemas.openxmlformats.org/officeDocument/2006/relationships/hyperlink" Target="https://en.wikipedia.org/wiki/Rice_University" TargetMode="External"/><Relationship Id="rId8" Type="http://schemas.openxmlformats.org/officeDocument/2006/relationships/hyperlink" Target="https://en.wikipedia.org/wiki/University_of_Arkansas_at_Little_Rock" TargetMode="External"/><Relationship Id="rId144" Type="http://schemas.openxmlformats.org/officeDocument/2006/relationships/hyperlink" Target="https://en.wikipedia.org/wiki/University_of_Rhode_Island" TargetMode="External"/><Relationship Id="rId139" Type="http://schemas.openxmlformats.org/officeDocument/2006/relationships/hyperlink" Target="https://en.wikipedia.org/wiki/Pepperdine_University" TargetMode="External"/><Relationship Id="rId138" Type="http://schemas.openxmlformats.org/officeDocument/2006/relationships/hyperlink" Target="https://en.wikipedia.org/wiki/Pennsylvania_State_University" TargetMode="External"/><Relationship Id="rId137" Type="http://schemas.openxmlformats.org/officeDocument/2006/relationships/hyperlink" Target="https://en.wikipedia.org/wiki/University_of_Pennsylvania" TargetMode="External"/><Relationship Id="rId132" Type="http://schemas.openxmlformats.org/officeDocument/2006/relationships/hyperlink" Target="https://en.wikipedia.org/wiki/Oakland_University" TargetMode="External"/><Relationship Id="rId131" Type="http://schemas.openxmlformats.org/officeDocument/2006/relationships/hyperlink" Target="https://en.wikipedia.org/wiki/University_of_Notre_Dame" TargetMode="External"/><Relationship Id="rId130" Type="http://schemas.openxmlformats.org/officeDocument/2006/relationships/hyperlink" Target="https://en.wikipedia.org/wiki/Northwestern_University" TargetMode="External"/><Relationship Id="rId136" Type="http://schemas.openxmlformats.org/officeDocument/2006/relationships/hyperlink" Target="https://en.wikipedia.org/wiki/University_of_the_Pacific_(United_States)" TargetMode="External"/><Relationship Id="rId135" Type="http://schemas.openxmlformats.org/officeDocument/2006/relationships/hyperlink" Target="https://en.wikipedia.org/wiki/Old_Dominion_University" TargetMode="External"/><Relationship Id="rId134" Type="http://schemas.openxmlformats.org/officeDocument/2006/relationships/hyperlink" Target="https://en.wikipedia.org/wiki/Ohio_State_University" TargetMode="External"/><Relationship Id="rId133" Type="http://schemas.openxmlformats.org/officeDocument/2006/relationships/hyperlink" Target="https://en.wikipedia.org/wiki/Ohio_University" TargetMode="External"/><Relationship Id="rId172" Type="http://schemas.openxmlformats.org/officeDocument/2006/relationships/hyperlink" Target="https://en.wikipedia.org/wiki/Texas_Christian_University" TargetMode="External"/><Relationship Id="rId171" Type="http://schemas.openxmlformats.org/officeDocument/2006/relationships/hyperlink" Target="https://en.wikipedia.org/wiki/University_of_Texas_at_Austin" TargetMode="External"/><Relationship Id="rId170" Type="http://schemas.openxmlformats.org/officeDocument/2006/relationships/hyperlink" Target="https://en.wikipedia.org/wiki/Texas_A%26M_University" TargetMode="External"/><Relationship Id="rId165" Type="http://schemas.openxmlformats.org/officeDocument/2006/relationships/hyperlink" Target="https://en.wikipedia.org/wiki/Southern_Illinois_University_Carbondale" TargetMode="External"/><Relationship Id="rId164" Type="http://schemas.openxmlformats.org/officeDocument/2006/relationships/hyperlink" Target="https://en.wikipedia.org/wiki/University_of_Southern_California" TargetMode="External"/><Relationship Id="rId163" Type="http://schemas.openxmlformats.org/officeDocument/2006/relationships/hyperlink" Target="https://en.wikipedia.org/wiki/South_Dakota_State_University" TargetMode="External"/><Relationship Id="rId162" Type="http://schemas.openxmlformats.org/officeDocument/2006/relationships/hyperlink" Target="https://en.wikipedia.org/wiki/University_of_South_Dakota" TargetMode="External"/><Relationship Id="rId169" Type="http://schemas.openxmlformats.org/officeDocument/2006/relationships/hyperlink" Target="https://en.wikipedia.org/wiki/University_of_Tennessee" TargetMode="External"/><Relationship Id="rId168" Type="http://schemas.openxmlformats.org/officeDocument/2006/relationships/hyperlink" Target="https://en.wikipedia.org/wiki/Stony_Brook_University" TargetMode="External"/><Relationship Id="rId167" Type="http://schemas.openxmlformats.org/officeDocument/2006/relationships/hyperlink" Target="https://en.wikipedia.org/wiki/Stanford_University" TargetMode="External"/><Relationship Id="rId166" Type="http://schemas.openxmlformats.org/officeDocument/2006/relationships/hyperlink" Target="https://en.wikipedia.org/wiki/Southern_Methodist_University" TargetMode="External"/><Relationship Id="rId161" Type="http://schemas.openxmlformats.org/officeDocument/2006/relationships/hyperlink" Target="https://en.wikipedia.org/wiki/University_of_South_Carolina" TargetMode="External"/><Relationship Id="rId160" Type="http://schemas.openxmlformats.org/officeDocument/2006/relationships/hyperlink" Target="https://en.wikipedia.org/wiki/Siena_College" TargetMode="External"/><Relationship Id="rId159" Type="http://schemas.openxmlformats.org/officeDocument/2006/relationships/hyperlink" Target="https://en.wikipedia.org/wiki/Seton_Hall_University" TargetMode="External"/><Relationship Id="rId154" Type="http://schemas.openxmlformats.org/officeDocument/2006/relationships/hyperlink" Target="https://en.wikipedia.org/wiki/Saint_Peter%27s_University" TargetMode="External"/><Relationship Id="rId153" Type="http://schemas.openxmlformats.org/officeDocument/2006/relationships/hyperlink" Target="https://en.wikipedia.org/wiki/Saint_Louis_University" TargetMode="External"/><Relationship Id="rId152" Type="http://schemas.openxmlformats.org/officeDocument/2006/relationships/hyperlink" Target="https://en.wikipedia.org/wiki/Saint_Francis_University" TargetMode="External"/><Relationship Id="rId151" Type="http://schemas.openxmlformats.org/officeDocument/2006/relationships/hyperlink" Target="https://en.wikipedia.org/wiki/St._Francis_College" TargetMode="External"/><Relationship Id="rId158" Type="http://schemas.openxmlformats.org/officeDocument/2006/relationships/hyperlink" Target="https://en.wikipedia.org/wiki/Seattle_University" TargetMode="External"/><Relationship Id="rId157" Type="http://schemas.openxmlformats.org/officeDocument/2006/relationships/hyperlink" Target="https://en.wikipedia.org/wiki/San_Jose_State_University" TargetMode="External"/><Relationship Id="rId156" Type="http://schemas.openxmlformats.org/officeDocument/2006/relationships/hyperlink" Target="https://en.wikipedia.org/wiki/San_Diego_State_University" TargetMode="External"/><Relationship Id="rId155" Type="http://schemas.openxmlformats.org/officeDocument/2006/relationships/hyperlink" Target="https://en.wikipedia.org/wiki/University_of_San_Diego" TargetMode="External"/><Relationship Id="rId40" Type="http://schemas.openxmlformats.org/officeDocument/2006/relationships/hyperlink" Target="https://en.wikipedia.org/wiki/Dartmouth_College" TargetMode="External"/><Relationship Id="rId42" Type="http://schemas.openxmlformats.org/officeDocument/2006/relationships/hyperlink" Target="https://en.wikipedia.org/wiki/University_of_Delaware" TargetMode="External"/><Relationship Id="rId41" Type="http://schemas.openxmlformats.org/officeDocument/2006/relationships/hyperlink" Target="https://en.wikipedia.org/wiki/Davidson_College" TargetMode="External"/><Relationship Id="rId44" Type="http://schemas.openxmlformats.org/officeDocument/2006/relationships/hyperlink" Target="https://en.wikipedia.org/wiki/Drexel_University" TargetMode="External"/><Relationship Id="rId43" Type="http://schemas.openxmlformats.org/officeDocument/2006/relationships/hyperlink" Target="https://en.wikipedia.org/wiki/University_of_Denver" TargetMode="External"/><Relationship Id="rId46" Type="http://schemas.openxmlformats.org/officeDocument/2006/relationships/hyperlink" Target="https://en.wikipedia.org/wiki/Duquesne_University" TargetMode="External"/><Relationship Id="rId45" Type="http://schemas.openxmlformats.org/officeDocument/2006/relationships/hyperlink" Target="https://en.wikipedia.org/wiki/Duke_University" TargetMode="External"/><Relationship Id="rId48" Type="http://schemas.openxmlformats.org/officeDocument/2006/relationships/hyperlink" Target="https://en.wikipedia.org/wiki/Eastern_Illinois_University" TargetMode="External"/><Relationship Id="rId47" Type="http://schemas.openxmlformats.org/officeDocument/2006/relationships/hyperlink" Target="https://en.wikipedia.org/wiki/East_Carolina_University" TargetMode="External"/><Relationship Id="rId49" Type="http://schemas.openxmlformats.org/officeDocument/2006/relationships/hyperlink" Target="https://en.wikipedia.org/wiki/Eastern_Michigan_University" TargetMode="External"/><Relationship Id="rId31" Type="http://schemas.openxmlformats.org/officeDocument/2006/relationships/hyperlink" Target="https://en.wikipedia.org/wiki/Central_Connecticut_State_University" TargetMode="External"/><Relationship Id="rId30" Type="http://schemas.openxmlformats.org/officeDocument/2006/relationships/hyperlink" Target="https://en.wikipedia.org/wiki/Canisius_College" TargetMode="External"/><Relationship Id="rId33" Type="http://schemas.openxmlformats.org/officeDocument/2006/relationships/hyperlink" Target="https://en.wikipedia.org/wiki/Clemson_University" TargetMode="External"/><Relationship Id="rId32" Type="http://schemas.openxmlformats.org/officeDocument/2006/relationships/hyperlink" Target="https://en.wikipedia.org/wiki/University_of_Cincinnati" TargetMode="External"/><Relationship Id="rId35" Type="http://schemas.openxmlformats.org/officeDocument/2006/relationships/hyperlink" Target="https://en.wikipedia.org/wiki/Colgate_University" TargetMode="External"/><Relationship Id="rId34" Type="http://schemas.openxmlformats.org/officeDocument/2006/relationships/hyperlink" Target="https://en.wikipedia.org/wiki/Cleveland_State_University" TargetMode="External"/><Relationship Id="rId37" Type="http://schemas.openxmlformats.org/officeDocument/2006/relationships/hyperlink" Target="https://en.wikipedia.org/wiki/Columbia_University" TargetMode="External"/><Relationship Id="rId36" Type="http://schemas.openxmlformats.org/officeDocument/2006/relationships/hyperlink" Target="https://en.wikipedia.org/wiki/Colorado_State_University" TargetMode="External"/><Relationship Id="rId39" Type="http://schemas.openxmlformats.org/officeDocument/2006/relationships/hyperlink" Target="https://en.wikipedia.org/wiki/Cornell_University" TargetMode="External"/><Relationship Id="rId38" Type="http://schemas.openxmlformats.org/officeDocument/2006/relationships/hyperlink" Target="https://en.wikipedia.org/wiki/University_of_Connecticut" TargetMode="External"/><Relationship Id="rId20" Type="http://schemas.openxmlformats.org/officeDocument/2006/relationships/hyperlink" Target="https://en.wikipedia.org/wiki/University_at_Buffalo" TargetMode="External"/><Relationship Id="rId22" Type="http://schemas.openxmlformats.org/officeDocument/2006/relationships/hyperlink" Target="https://en.wikipedia.org/wiki/University_of_California,_Berkeley" TargetMode="External"/><Relationship Id="rId21" Type="http://schemas.openxmlformats.org/officeDocument/2006/relationships/hyperlink" Target="https://en.wikipedia.org/wiki/Butler_University" TargetMode="External"/><Relationship Id="rId24" Type="http://schemas.openxmlformats.org/officeDocument/2006/relationships/hyperlink" Target="https://en.wikipedia.org/wiki/University_of_California,_Los_Angeles" TargetMode="External"/><Relationship Id="rId23" Type="http://schemas.openxmlformats.org/officeDocument/2006/relationships/hyperlink" Target="https://en.wikipedia.org/wiki/University_of_California,_Davis" TargetMode="External"/><Relationship Id="rId26" Type="http://schemas.openxmlformats.org/officeDocument/2006/relationships/hyperlink" Target="https://en.wikipedia.org/wiki/University_of_California,_Santa_Barbara" TargetMode="External"/><Relationship Id="rId25" Type="http://schemas.openxmlformats.org/officeDocument/2006/relationships/hyperlink" Target="https://en.wikipedia.org/wiki/California_Polytechnic_State_University" TargetMode="External"/><Relationship Id="rId28" Type="http://schemas.openxmlformats.org/officeDocument/2006/relationships/hyperlink" Target="https://en.wikipedia.org/wiki/California_State_University,_Fresno" TargetMode="External"/><Relationship Id="rId27" Type="http://schemas.openxmlformats.org/officeDocument/2006/relationships/hyperlink" Target="https://en.wikipedia.org/wiki/California_State_University,_Bakersfield" TargetMode="External"/><Relationship Id="rId29" Type="http://schemas.openxmlformats.org/officeDocument/2006/relationships/hyperlink" Target="https://en.wikipedia.org/wiki/Campbell_University" TargetMode="External"/><Relationship Id="rId11" Type="http://schemas.openxmlformats.org/officeDocument/2006/relationships/hyperlink" Target="https://en.wikipedia.org/wiki/Binghamton_University" TargetMode="External"/><Relationship Id="rId10" Type="http://schemas.openxmlformats.org/officeDocument/2006/relationships/hyperlink" Target="https://en.wikipedia.org/wiki/Ball_State_University" TargetMode="External"/><Relationship Id="rId13" Type="http://schemas.openxmlformats.org/officeDocument/2006/relationships/hyperlink" Target="https://en.wikipedia.org/wiki/Boston_College" TargetMode="External"/><Relationship Id="rId12" Type="http://schemas.openxmlformats.org/officeDocument/2006/relationships/hyperlink" Target="https://en.wikipedia.org/wiki/Boise_State_University" TargetMode="External"/><Relationship Id="rId15" Type="http://schemas.openxmlformats.org/officeDocument/2006/relationships/hyperlink" Target="https://en.wikipedia.org/wiki/Bowling_Green_State_University" TargetMode="External"/><Relationship Id="rId14" Type="http://schemas.openxmlformats.org/officeDocument/2006/relationships/hyperlink" Target="https://en.wikipedia.org/wiki/Boston_University" TargetMode="External"/><Relationship Id="rId17" Type="http://schemas.openxmlformats.org/officeDocument/2006/relationships/hyperlink" Target="https://en.wikipedia.org/wiki/Brown_University" TargetMode="External"/><Relationship Id="rId16" Type="http://schemas.openxmlformats.org/officeDocument/2006/relationships/hyperlink" Target="https://en.wikipedia.org/wiki/Brigham_Young_University" TargetMode="External"/><Relationship Id="rId19" Type="http://schemas.openxmlformats.org/officeDocument/2006/relationships/hyperlink" Target="https://en.wikipedia.org/wiki/Bucknell_University" TargetMode="External"/><Relationship Id="rId18" Type="http://schemas.openxmlformats.org/officeDocument/2006/relationships/hyperlink" Target="https://en.wikipedia.org/wiki/Bryant_University" TargetMode="External"/><Relationship Id="rId84" Type="http://schemas.openxmlformats.org/officeDocument/2006/relationships/hyperlink" Target="https://en.wikipedia.org/wiki/University_of_Kansas" TargetMode="External"/><Relationship Id="rId83" Type="http://schemas.openxmlformats.org/officeDocument/2006/relationships/hyperlink" Target="https://en.wikipedia.org/wiki/James_Madison_University" TargetMode="External"/><Relationship Id="rId86" Type="http://schemas.openxmlformats.org/officeDocument/2006/relationships/hyperlink" Target="https://en.wikipedia.org/wiki/La_Salle_University" TargetMode="External"/><Relationship Id="rId85" Type="http://schemas.openxmlformats.org/officeDocument/2006/relationships/hyperlink" Target="https://en.wikipedia.org/wiki/University_of_Kentucky" TargetMode="External"/><Relationship Id="rId88" Type="http://schemas.openxmlformats.org/officeDocument/2006/relationships/hyperlink" Target="https://en.wikipedia.org/wiki/Lehigh_University" TargetMode="External"/><Relationship Id="rId87" Type="http://schemas.openxmlformats.org/officeDocument/2006/relationships/hyperlink" Target="https://en.wikipedia.org/wiki/Lafayette_College" TargetMode="External"/><Relationship Id="rId89" Type="http://schemas.openxmlformats.org/officeDocument/2006/relationships/hyperlink" Target="https://en.wikipedia.org/wiki/Liberty_University" TargetMode="External"/><Relationship Id="rId80" Type="http://schemas.openxmlformats.org/officeDocument/2006/relationships/hyperlink" Target="https://en.wikipedia.org/wiki/Iona_College_(New_York)" TargetMode="External"/><Relationship Id="rId82" Type="http://schemas.openxmlformats.org/officeDocument/2006/relationships/hyperlink" Target="https://en.wikipedia.org/wiki/Iowa_State_University" TargetMode="External"/><Relationship Id="rId81" Type="http://schemas.openxmlformats.org/officeDocument/2006/relationships/hyperlink" Target="https://en.wikipedia.org/wiki/University_of_Iowa" TargetMode="External"/><Relationship Id="rId73" Type="http://schemas.openxmlformats.org/officeDocument/2006/relationships/hyperlink" Target="https://en.wikipedia.org/wiki/University_of_Illinois_at_Chicago" TargetMode="External"/><Relationship Id="rId72" Type="http://schemas.openxmlformats.org/officeDocument/2006/relationships/hyperlink" Target="https://en.wikipedia.org/wiki/University_of_Idaho" TargetMode="External"/><Relationship Id="rId75" Type="http://schemas.openxmlformats.org/officeDocument/2006/relationships/hyperlink" Target="https://en.wikipedia.org/wiki/University_of_Illinois_at_Urbana%E2%80%93Champaign" TargetMode="External"/><Relationship Id="rId74" Type="http://schemas.openxmlformats.org/officeDocument/2006/relationships/hyperlink" Target="https://en.wikipedia.org/wiki/Illinois_State_University" TargetMode="External"/><Relationship Id="rId77" Type="http://schemas.openxmlformats.org/officeDocument/2006/relationships/hyperlink" Target="https://en.wikipedia.org/wiki/Indiana_University_Bloomington" TargetMode="External"/><Relationship Id="rId76" Type="http://schemas.openxmlformats.org/officeDocument/2006/relationships/hyperlink" Target="https://en.wikipedia.org/wiki/University_of_the_Incarnate_Word" TargetMode="External"/><Relationship Id="rId79" Type="http://schemas.openxmlformats.org/officeDocument/2006/relationships/hyperlink" Target="https://en.wikipedia.org/wiki/Indiana_University_%E2%80%93_Purdue_University_Indianapolis" TargetMode="External"/><Relationship Id="rId78" Type="http://schemas.openxmlformats.org/officeDocument/2006/relationships/hyperlink" Target="https://en.wikipedia.org/wiki/Indiana_State_University" TargetMode="External"/><Relationship Id="rId71" Type="http://schemas.openxmlformats.org/officeDocument/2006/relationships/hyperlink" Target="https://en.wikipedia.org/wiki/Howard_University" TargetMode="External"/><Relationship Id="rId70" Type="http://schemas.openxmlformats.org/officeDocument/2006/relationships/hyperlink" Target="https://en.wikipedia.org/wiki/University_of_Houston" TargetMode="External"/><Relationship Id="rId62" Type="http://schemas.openxmlformats.org/officeDocument/2006/relationships/hyperlink" Target="https://en.wikipedia.org/wiki/Georgetown_University" TargetMode="External"/><Relationship Id="rId61" Type="http://schemas.openxmlformats.org/officeDocument/2006/relationships/hyperlink" Target="https://en.wikipedia.org/wiki/George_Washington_University" TargetMode="External"/><Relationship Id="rId64" Type="http://schemas.openxmlformats.org/officeDocument/2006/relationships/hyperlink" Target="https://en.wikipedia.org/wiki/Georgia_Tech" TargetMode="External"/><Relationship Id="rId63" Type="http://schemas.openxmlformats.org/officeDocument/2006/relationships/hyperlink" Target="https://en.wikipedia.org/wiki/University_of_Georgia" TargetMode="External"/><Relationship Id="rId66" Type="http://schemas.openxmlformats.org/officeDocument/2006/relationships/hyperlink" Target="https://en.wikipedia.org/wiki/Grand_Canyon_University" TargetMode="External"/><Relationship Id="rId65" Type="http://schemas.openxmlformats.org/officeDocument/2006/relationships/hyperlink" Target="https://en.wikipedia.org/wiki/Georgia_Southern_University" TargetMode="External"/><Relationship Id="rId68" Type="http://schemas.openxmlformats.org/officeDocument/2006/relationships/hyperlink" Target="https://en.wikipedia.org/wiki/University_of_Hawaii_at_Manoa" TargetMode="External"/><Relationship Id="rId67" Type="http://schemas.openxmlformats.org/officeDocument/2006/relationships/hyperlink" Target="https://en.wikipedia.org/wiki/Harvard_University" TargetMode="External"/><Relationship Id="rId60" Type="http://schemas.openxmlformats.org/officeDocument/2006/relationships/hyperlink" Target="https://en.wikipedia.org/wiki/George_Mason_University" TargetMode="External"/><Relationship Id="rId69" Type="http://schemas.openxmlformats.org/officeDocument/2006/relationships/hyperlink" Target="https://en.wikipedia.org/wiki/College_of_the_Holy_Cross" TargetMode="External"/><Relationship Id="rId51" Type="http://schemas.openxmlformats.org/officeDocument/2006/relationships/hyperlink" Target="https://en.wikipedia.org/wiki/Fairfield_University" TargetMode="External"/><Relationship Id="rId50" Type="http://schemas.openxmlformats.org/officeDocument/2006/relationships/hyperlink" Target="https://en.wikipedia.org/wiki/University_of_Evansville" TargetMode="External"/><Relationship Id="rId53" Type="http://schemas.openxmlformats.org/officeDocument/2006/relationships/hyperlink" Target="https://en.wikipedia.org/wiki/University_of_Florida" TargetMode="External"/><Relationship Id="rId52" Type="http://schemas.openxmlformats.org/officeDocument/2006/relationships/hyperlink" Target="https://en.wikipedia.org/wiki/Fairleigh_Dickinson_University" TargetMode="External"/><Relationship Id="rId55" Type="http://schemas.openxmlformats.org/officeDocument/2006/relationships/hyperlink" Target="https://en.wikipedia.org/wiki/Florida_Gulf_Coast_University" TargetMode="External"/><Relationship Id="rId54" Type="http://schemas.openxmlformats.org/officeDocument/2006/relationships/hyperlink" Target="https://en.wikipedia.org/wiki/Florida_Atlantic_University" TargetMode="External"/><Relationship Id="rId57" Type="http://schemas.openxmlformats.org/officeDocument/2006/relationships/hyperlink" Target="https://en.wikipedia.org/wiki/Florida_State_University" TargetMode="External"/><Relationship Id="rId56" Type="http://schemas.openxmlformats.org/officeDocument/2006/relationships/hyperlink" Target="https://en.wikipedia.org/wiki/Florida_International_University" TargetMode="External"/><Relationship Id="rId59" Type="http://schemas.openxmlformats.org/officeDocument/2006/relationships/hyperlink" Target="https://en.wikipedia.org/wiki/Gardner%E2%80%93Webb_University" TargetMode="External"/><Relationship Id="rId58" Type="http://schemas.openxmlformats.org/officeDocument/2006/relationships/hyperlink" Target="https://en.wikipedia.org/wiki/Fordham_University" TargetMode="External"/><Relationship Id="rId107" Type="http://schemas.openxmlformats.org/officeDocument/2006/relationships/hyperlink" Target="https://en.wikipedia.org/wiki/Monmouth_University" TargetMode="External"/><Relationship Id="rId106" Type="http://schemas.openxmlformats.org/officeDocument/2006/relationships/hyperlink" Target="https://en.wikipedia.org/wiki/Missouri_State_University" TargetMode="External"/><Relationship Id="rId105" Type="http://schemas.openxmlformats.org/officeDocument/2006/relationships/hyperlink" Target="https://en.wikipedia.org/wiki/University_of_Missouri" TargetMode="External"/><Relationship Id="rId104" Type="http://schemas.openxmlformats.org/officeDocument/2006/relationships/hyperlink" Target="https://en.wikipedia.org/wiki/University_of_Minnesota" TargetMode="External"/><Relationship Id="rId109" Type="http://schemas.openxmlformats.org/officeDocument/2006/relationships/hyperlink" Target="https://en.wikipedia.org/wiki/University_of_Nebraska%E2%80%93Lincoln" TargetMode="External"/><Relationship Id="rId108" Type="http://schemas.openxmlformats.org/officeDocument/2006/relationships/hyperlink" Target="https://en.wikipedia.org/wiki/Mount_St._Mary%27s_University" TargetMode="External"/><Relationship Id="rId103" Type="http://schemas.openxmlformats.org/officeDocument/2006/relationships/hyperlink" Target="https://en.wikipedia.org/wiki/Michigan_State_University" TargetMode="External"/><Relationship Id="rId102" Type="http://schemas.openxmlformats.org/officeDocument/2006/relationships/hyperlink" Target="https://en.wikipedia.org/wiki/University_of_Michigan" TargetMode="External"/><Relationship Id="rId101" Type="http://schemas.openxmlformats.org/officeDocument/2006/relationships/hyperlink" Target="https://en.wikipedia.org/wiki/Miami_University" TargetMode="External"/><Relationship Id="rId100" Type="http://schemas.openxmlformats.org/officeDocument/2006/relationships/hyperlink" Target="https://en.wikipedia.org/wiki/University_of_Miami" TargetMode="External"/><Relationship Id="rId129" Type="http://schemas.openxmlformats.org/officeDocument/2006/relationships/hyperlink" Target="https://en.wikipedia.org/wiki/University_of_Northern_Iowa" TargetMode="External"/><Relationship Id="rId128" Type="http://schemas.openxmlformats.org/officeDocument/2006/relationships/hyperlink" Target="https://en.wikipedia.org/wiki/University_of_Northern_Colorado" TargetMode="External"/><Relationship Id="rId127" Type="http://schemas.openxmlformats.org/officeDocument/2006/relationships/hyperlink" Target="https://en.wikipedia.org/wiki/Northern_Arizona_University" TargetMode="External"/><Relationship Id="rId126" Type="http://schemas.openxmlformats.org/officeDocument/2006/relationships/hyperlink" Target="https://en.wikipedia.org/wiki/Northeastern_University" TargetMode="External"/><Relationship Id="rId121" Type="http://schemas.openxmlformats.org/officeDocument/2006/relationships/hyperlink" Target="https://en.wikipedia.org/wiki/North_Carolina_State_University" TargetMode="External"/><Relationship Id="rId120" Type="http://schemas.openxmlformats.org/officeDocument/2006/relationships/hyperlink" Target="https://en.wikipedia.org/wiki/University_of_North_Carolina_at_Chapel_Hill" TargetMode="External"/><Relationship Id="rId125" Type="http://schemas.openxmlformats.org/officeDocument/2006/relationships/hyperlink" Target="https://en.wikipedia.org/wiki/University_of_North_Texas" TargetMode="External"/><Relationship Id="rId124" Type="http://schemas.openxmlformats.org/officeDocument/2006/relationships/hyperlink" Target="https://en.wikipedia.org/wiki/University_of_North_Florida" TargetMode="External"/><Relationship Id="rId123" Type="http://schemas.openxmlformats.org/officeDocument/2006/relationships/hyperlink" Target="https://en.wikipedia.org/wiki/University_of_North_Dakota" TargetMode="External"/><Relationship Id="rId122" Type="http://schemas.openxmlformats.org/officeDocument/2006/relationships/hyperlink" Target="https://en.wikipedia.org/wiki/University_of_North_Carolina_at_Wilmington" TargetMode="External"/><Relationship Id="rId95" Type="http://schemas.openxmlformats.org/officeDocument/2006/relationships/hyperlink" Target="https://en.wikipedia.org/wiki/University_of_Maine" TargetMode="External"/><Relationship Id="rId94" Type="http://schemas.openxmlformats.org/officeDocument/2006/relationships/hyperlink" Target="https://en.wikipedia.org/wiki/Loyola_Marymount_University" TargetMode="External"/><Relationship Id="rId97" Type="http://schemas.openxmlformats.org/officeDocument/2006/relationships/hyperlink" Target="https://en.wikipedia.org/wiki/Marist_College" TargetMode="External"/><Relationship Id="rId96" Type="http://schemas.openxmlformats.org/officeDocument/2006/relationships/hyperlink" Target="https://en.wikipedia.org/wiki/Manhattan_College" TargetMode="External"/><Relationship Id="rId99" Type="http://schemas.openxmlformats.org/officeDocument/2006/relationships/hyperlink" Target="https://en.wikipedia.org/wiki/University_of_Massachusetts_Amherst" TargetMode="External"/><Relationship Id="rId98" Type="http://schemas.openxmlformats.org/officeDocument/2006/relationships/hyperlink" Target="https://en.wikipedia.org/wiki/Marshall_University" TargetMode="External"/><Relationship Id="rId91" Type="http://schemas.openxmlformats.org/officeDocument/2006/relationships/hyperlink" Target="https://en.wikipedia.org/wiki/Louisiana_State_University" TargetMode="External"/><Relationship Id="rId90" Type="http://schemas.openxmlformats.org/officeDocument/2006/relationships/hyperlink" Target="https://en.wikipedia.org/wiki/Long_Island_University" TargetMode="External"/><Relationship Id="rId93" Type="http://schemas.openxmlformats.org/officeDocument/2006/relationships/hyperlink" Target="https://en.wikipedia.org/wiki/Loyola_University_Maryland" TargetMode="External"/><Relationship Id="rId92" Type="http://schemas.openxmlformats.org/officeDocument/2006/relationships/hyperlink" Target="https://en.wikipedia.org/wiki/University_of_Louisville" TargetMode="External"/><Relationship Id="rId118" Type="http://schemas.openxmlformats.org/officeDocument/2006/relationships/hyperlink" Target="https://en.wikipedia.org/wiki/North_Carolina_A%26T_State_University" TargetMode="External"/><Relationship Id="rId117" Type="http://schemas.openxmlformats.org/officeDocument/2006/relationships/hyperlink" Target="https://en.wikipedia.org/wiki/Niagara_University" TargetMode="External"/><Relationship Id="rId116" Type="http://schemas.openxmlformats.org/officeDocument/2006/relationships/hyperlink" Target="https://en.wikipedia.org/wiki/New_Mexico_State_University" TargetMode="External"/><Relationship Id="rId115" Type="http://schemas.openxmlformats.org/officeDocument/2006/relationships/hyperlink" Target="https://en.wikipedia.org/wiki/University_of_New_Mexico" TargetMode="External"/><Relationship Id="rId119" Type="http://schemas.openxmlformats.org/officeDocument/2006/relationships/hyperlink" Target="https://en.wikipedia.org/wiki/University_of_North_Carolina_at_Asheville" TargetMode="External"/><Relationship Id="rId110" Type="http://schemas.openxmlformats.org/officeDocument/2006/relationships/hyperlink" Target="https://en.wikipedia.org/wiki/University_of_Nebraska_Omaha" TargetMode="External"/><Relationship Id="rId114" Type="http://schemas.openxmlformats.org/officeDocument/2006/relationships/hyperlink" Target="https://en.wikipedia.org/wiki/New_Jersey_Institute_of_Technology" TargetMode="External"/><Relationship Id="rId113" Type="http://schemas.openxmlformats.org/officeDocument/2006/relationships/hyperlink" Target="https://en.wikipedia.org/wiki/University_of_New_Hampshire" TargetMode="External"/><Relationship Id="rId112" Type="http://schemas.openxmlformats.org/officeDocument/2006/relationships/hyperlink" Target="https://en.wikipedia.org/wiki/University_of_Nevada,_Reno" TargetMode="External"/><Relationship Id="rId111" Type="http://schemas.openxmlformats.org/officeDocument/2006/relationships/hyperlink" Target="https://en.wikipedia.org/wiki/University_of_Nevada,_Las_Vegas" TargetMode="External"/><Relationship Id="rId200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E2" s="1">
        <v>1.0</v>
      </c>
      <c r="F2" s="2" t="s">
        <v>3</v>
      </c>
      <c r="G2" s="3">
        <v>32.469732</v>
      </c>
      <c r="H2" s="3">
        <v>-99.70809799999999</v>
      </c>
    </row>
    <row r="3">
      <c r="A3" s="2" t="s">
        <v>5</v>
      </c>
      <c r="B3" s="1">
        <v>209.0</v>
      </c>
      <c r="E3" s="1">
        <v>2.0</v>
      </c>
      <c r="F3" s="2" t="s">
        <v>5</v>
      </c>
      <c r="G3" s="3">
        <v>41.0770227</v>
      </c>
      <c r="H3" s="3">
        <v>-81.5114462</v>
      </c>
    </row>
    <row r="4">
      <c r="A4" s="2" t="s">
        <v>6</v>
      </c>
      <c r="B4" s="1">
        <v>65.0</v>
      </c>
      <c r="E4" s="1">
        <v>3.0</v>
      </c>
      <c r="F4" s="2" t="s">
        <v>6</v>
      </c>
      <c r="G4" s="3">
        <v>33.2140233</v>
      </c>
      <c r="H4" s="3">
        <v>-87.5391418</v>
      </c>
    </row>
    <row r="5">
      <c r="A5" s="2" t="s">
        <v>7</v>
      </c>
      <c r="B5" s="1">
        <v>1.0002634E7</v>
      </c>
      <c r="E5" s="1">
        <v>4.0</v>
      </c>
      <c r="F5" s="2" t="s">
        <v>7</v>
      </c>
      <c r="G5" s="3">
        <v>34.78384090000001</v>
      </c>
      <c r="H5" s="3">
        <v>-86.5722237</v>
      </c>
    </row>
    <row r="6">
      <c r="A6" s="2" t="s">
        <v>8</v>
      </c>
      <c r="B6" s="1" t="s">
        <v>4</v>
      </c>
      <c r="E6" s="1">
        <v>5.0</v>
      </c>
      <c r="F6" s="2" t="s">
        <v>8</v>
      </c>
      <c r="G6" s="3">
        <v>33.5019893</v>
      </c>
      <c r="H6" s="3">
        <v>-86.8064433</v>
      </c>
    </row>
    <row r="7">
      <c r="A7" s="2" t="s">
        <v>9</v>
      </c>
      <c r="B7" s="1" t="s">
        <v>4</v>
      </c>
      <c r="E7" s="1">
        <v>6.0</v>
      </c>
      <c r="F7" s="2" t="s">
        <v>9</v>
      </c>
      <c r="G7" s="3">
        <v>32.3636575</v>
      </c>
      <c r="H7" s="3">
        <v>-86.2940174</v>
      </c>
    </row>
    <row r="8">
      <c r="A8" s="2" t="s">
        <v>10</v>
      </c>
      <c r="B8" s="1">
        <v>1.0002636E7</v>
      </c>
      <c r="C8" s="1" t="s">
        <v>11</v>
      </c>
      <c r="E8" s="1">
        <v>7.0</v>
      </c>
      <c r="F8" s="2" t="s">
        <v>10</v>
      </c>
      <c r="G8" s="3">
        <v>42.6850387</v>
      </c>
      <c r="H8" s="3">
        <v>-73.8247118</v>
      </c>
    </row>
    <row r="9">
      <c r="A9" s="2" t="s">
        <v>12</v>
      </c>
      <c r="B9" s="1" t="s">
        <v>4</v>
      </c>
      <c r="E9" s="1">
        <v>8.0</v>
      </c>
      <c r="F9" s="2" t="s">
        <v>12</v>
      </c>
      <c r="G9" s="3">
        <v>31.8742035</v>
      </c>
      <c r="H9" s="3">
        <v>-91.13729239999999</v>
      </c>
    </row>
    <row r="10">
      <c r="A10" s="2" t="s">
        <v>13</v>
      </c>
      <c r="B10" s="1">
        <v>214.0</v>
      </c>
      <c r="E10" s="1">
        <v>9.0</v>
      </c>
      <c r="F10" s="2" t="s">
        <v>13</v>
      </c>
      <c r="G10" s="3">
        <v>38.9374948</v>
      </c>
      <c r="H10" s="3">
        <v>-77.08880289999999</v>
      </c>
    </row>
    <row r="11">
      <c r="A11" s="2" t="s">
        <v>14</v>
      </c>
      <c r="B11" s="1" t="s">
        <v>4</v>
      </c>
      <c r="E11" s="1">
        <v>10.0</v>
      </c>
      <c r="F11" s="2" t="s">
        <v>14</v>
      </c>
      <c r="G11" s="3">
        <v>36.2135255</v>
      </c>
      <c r="H11" s="3">
        <v>-81.6839919</v>
      </c>
    </row>
    <row r="12">
      <c r="A12" s="2" t="s">
        <v>15</v>
      </c>
      <c r="B12" s="1">
        <v>120.0</v>
      </c>
      <c r="E12" s="1">
        <v>11.0</v>
      </c>
      <c r="F12" s="2" t="s">
        <v>15</v>
      </c>
      <c r="G12" s="3">
        <v>32.2318851</v>
      </c>
      <c r="H12" s="3">
        <v>-110.9501094</v>
      </c>
    </row>
    <row r="13">
      <c r="A13" s="2" t="s">
        <v>16</v>
      </c>
      <c r="B13" s="1">
        <v>87.0</v>
      </c>
      <c r="E13" s="1">
        <v>12.0</v>
      </c>
      <c r="F13" s="2" t="s">
        <v>16</v>
      </c>
      <c r="G13" s="3">
        <v>33.4532165</v>
      </c>
      <c r="H13" s="3">
        <v>-112.0719833</v>
      </c>
    </row>
    <row r="14">
      <c r="A14" s="2" t="s">
        <v>17</v>
      </c>
      <c r="B14" s="1">
        <v>47.0</v>
      </c>
      <c r="E14" s="1">
        <v>13.0</v>
      </c>
      <c r="F14" s="2" t="s">
        <v>17</v>
      </c>
      <c r="G14" s="3">
        <v>36.0686895</v>
      </c>
      <c r="H14" s="3">
        <v>-94.1748471</v>
      </c>
    </row>
    <row r="15">
      <c r="A15" s="2" t="s">
        <v>18</v>
      </c>
      <c r="B15" s="1">
        <v>216.0</v>
      </c>
      <c r="E15" s="1">
        <v>14.0</v>
      </c>
      <c r="F15" s="2" t="s">
        <v>18</v>
      </c>
      <c r="G15" s="3">
        <v>34.7252717</v>
      </c>
      <c r="H15" s="3">
        <v>-92.3378705</v>
      </c>
    </row>
    <row r="16">
      <c r="A16" s="2" t="s">
        <v>19</v>
      </c>
      <c r="B16" s="1" t="s">
        <v>4</v>
      </c>
      <c r="E16" s="1">
        <v>15.0</v>
      </c>
      <c r="F16" s="2" t="s">
        <v>19</v>
      </c>
      <c r="G16" s="3">
        <v>34.2468716</v>
      </c>
      <c r="H16" s="3">
        <v>-92.0213392</v>
      </c>
    </row>
    <row r="17">
      <c r="A17" s="2" t="s">
        <v>20</v>
      </c>
      <c r="B17" s="1" t="s">
        <v>4</v>
      </c>
      <c r="E17" s="1">
        <v>16.0</v>
      </c>
      <c r="F17" s="2" t="s">
        <v>20</v>
      </c>
      <c r="G17" s="3">
        <v>35.8430861</v>
      </c>
      <c r="H17" s="3">
        <v>-90.67485889999999</v>
      </c>
    </row>
    <row r="18">
      <c r="A18" s="2" t="s">
        <v>21</v>
      </c>
      <c r="B18" s="1">
        <v>127.0</v>
      </c>
      <c r="E18" s="1">
        <v>17.0</v>
      </c>
      <c r="F18" s="2" t="s">
        <v>21</v>
      </c>
      <c r="G18" s="3">
        <v>32.5933574</v>
      </c>
      <c r="H18" s="3">
        <v>-85.4951663</v>
      </c>
    </row>
    <row r="19">
      <c r="A19" s="2" t="s">
        <v>22</v>
      </c>
      <c r="B19" s="1" t="s">
        <v>4</v>
      </c>
      <c r="E19" s="1">
        <v>18.0</v>
      </c>
      <c r="F19" s="2" t="s">
        <v>22</v>
      </c>
      <c r="G19" s="3">
        <v>36.53498</v>
      </c>
      <c r="H19" s="3">
        <v>-87.3548855</v>
      </c>
    </row>
    <row r="20">
      <c r="A20" s="2" t="s">
        <v>23</v>
      </c>
      <c r="B20" s="1">
        <v>221.0</v>
      </c>
      <c r="E20" s="1">
        <v>19.0</v>
      </c>
      <c r="F20" s="2" t="s">
        <v>23</v>
      </c>
      <c r="G20" s="3">
        <v>40.2049604</v>
      </c>
      <c r="H20" s="3">
        <v>-85.40628459999999</v>
      </c>
    </row>
    <row r="21">
      <c r="A21" s="2" t="s">
        <v>24</v>
      </c>
      <c r="B21" s="1" t="s">
        <v>4</v>
      </c>
      <c r="E21" s="1">
        <v>20.0</v>
      </c>
      <c r="F21" s="2" t="s">
        <v>24</v>
      </c>
      <c r="G21" s="3">
        <v>31.5488923</v>
      </c>
      <c r="H21" s="3">
        <v>-97.1130573</v>
      </c>
    </row>
    <row r="22">
      <c r="A22" s="2" t="s">
        <v>25</v>
      </c>
      <c r="B22" s="1" t="s">
        <v>4</v>
      </c>
      <c r="E22" s="1">
        <v>21.0</v>
      </c>
      <c r="F22" s="2" t="s">
        <v>25</v>
      </c>
      <c r="G22" s="3">
        <v>36.1329081</v>
      </c>
      <c r="H22" s="3">
        <v>-86.7941702</v>
      </c>
    </row>
    <row r="23">
      <c r="A23" s="2" t="s">
        <v>26</v>
      </c>
      <c r="B23" s="1" t="s">
        <v>4</v>
      </c>
      <c r="E23" s="1">
        <v>22.0</v>
      </c>
      <c r="F23" s="2" t="s">
        <v>26</v>
      </c>
      <c r="G23" s="3">
        <v>29.2110122</v>
      </c>
      <c r="H23" s="3">
        <v>-81.03157399999999</v>
      </c>
    </row>
    <row r="24">
      <c r="A24" s="2" t="s">
        <v>27</v>
      </c>
      <c r="B24" s="1">
        <v>383.0</v>
      </c>
      <c r="E24" s="1">
        <v>23.0</v>
      </c>
      <c r="F24" s="2" t="s">
        <v>27</v>
      </c>
      <c r="G24" s="3">
        <v>42.0894288</v>
      </c>
      <c r="H24" s="3">
        <v>-75.9694885</v>
      </c>
    </row>
    <row r="25">
      <c r="A25" s="2" t="s">
        <v>28</v>
      </c>
      <c r="B25" s="1">
        <v>516.0</v>
      </c>
      <c r="E25" s="1">
        <v>24.0</v>
      </c>
      <c r="F25" s="2" t="s">
        <v>28</v>
      </c>
      <c r="G25" s="3">
        <v>43.6033127</v>
      </c>
      <c r="H25" s="3">
        <v>-116.201649</v>
      </c>
    </row>
    <row r="26">
      <c r="A26" s="2" t="s">
        <v>29</v>
      </c>
      <c r="B26" s="1">
        <v>228.0</v>
      </c>
      <c r="E26" s="1">
        <v>25.0</v>
      </c>
      <c r="F26" s="2" t="s">
        <v>29</v>
      </c>
      <c r="G26" s="3">
        <v>42.3355488</v>
      </c>
      <c r="H26" s="3">
        <v>-71.16849450000001</v>
      </c>
    </row>
    <row r="27">
      <c r="A27" s="2" t="s">
        <v>30</v>
      </c>
      <c r="B27" s="1">
        <v>229.0</v>
      </c>
      <c r="E27" s="1">
        <v>26.0</v>
      </c>
      <c r="F27" s="2" t="s">
        <v>30</v>
      </c>
      <c r="G27" s="3">
        <v>42.3504997</v>
      </c>
      <c r="H27" s="3">
        <v>-71.1053991</v>
      </c>
    </row>
    <row r="28">
      <c r="A28" s="2" t="s">
        <v>31</v>
      </c>
      <c r="B28" s="1">
        <v>230.0</v>
      </c>
      <c r="E28" s="1">
        <v>27.0</v>
      </c>
      <c r="F28" s="2" t="s">
        <v>31</v>
      </c>
      <c r="G28" s="3">
        <v>41.3797788</v>
      </c>
      <c r="H28" s="3">
        <v>-83.6300826</v>
      </c>
    </row>
    <row r="29">
      <c r="A29" s="2" t="s">
        <v>32</v>
      </c>
      <c r="B29" s="1">
        <v>1.0007642E7</v>
      </c>
      <c r="C29" s="1" t="s">
        <v>11</v>
      </c>
      <c r="E29" s="1">
        <v>28.0</v>
      </c>
      <c r="F29" s="2" t="s">
        <v>32</v>
      </c>
      <c r="G29" s="3">
        <v>40.6977743</v>
      </c>
      <c r="H29" s="3">
        <v>-89.6153484</v>
      </c>
    </row>
    <row r="30">
      <c r="A30" s="2" t="s">
        <v>33</v>
      </c>
      <c r="B30" s="1">
        <v>220.0</v>
      </c>
      <c r="E30" s="1">
        <v>29.0</v>
      </c>
      <c r="F30" s="2" t="s">
        <v>33</v>
      </c>
      <c r="G30" s="3">
        <v>40.2518435</v>
      </c>
      <c r="H30" s="3">
        <v>-111.6493156</v>
      </c>
    </row>
    <row r="31">
      <c r="A31" s="2" t="s">
        <v>34</v>
      </c>
      <c r="B31" s="1">
        <v>17.0</v>
      </c>
      <c r="E31" s="1">
        <v>30.0</v>
      </c>
      <c r="F31" s="2" t="s">
        <v>34</v>
      </c>
      <c r="G31" s="3">
        <v>41.8267718</v>
      </c>
      <c r="H31" s="3">
        <v>-71.4025482</v>
      </c>
    </row>
    <row r="32">
      <c r="A32" s="2" t="s">
        <v>35</v>
      </c>
      <c r="B32" s="1">
        <v>522.0</v>
      </c>
      <c r="E32" s="1">
        <v>31.0</v>
      </c>
      <c r="F32" s="2" t="s">
        <v>35</v>
      </c>
      <c r="G32" s="3">
        <v>41.9214717</v>
      </c>
      <c r="H32" s="3">
        <v>-71.5376476</v>
      </c>
    </row>
    <row r="33">
      <c r="A33" s="2" t="s">
        <v>36</v>
      </c>
      <c r="B33" s="1">
        <v>184.0</v>
      </c>
      <c r="E33" s="1">
        <v>32.0</v>
      </c>
      <c r="F33" s="2" t="s">
        <v>36</v>
      </c>
      <c r="G33" s="3">
        <v>40.9547722</v>
      </c>
      <c r="H33" s="3">
        <v>-76.88507589999999</v>
      </c>
    </row>
    <row r="34">
      <c r="A34" s="2" t="s">
        <v>37</v>
      </c>
      <c r="B34" s="1">
        <v>185.0</v>
      </c>
      <c r="E34" s="1">
        <v>33.0</v>
      </c>
      <c r="F34" s="2" t="s">
        <v>37</v>
      </c>
      <c r="G34" s="3">
        <v>43.0008093</v>
      </c>
      <c r="H34" s="3">
        <v>-78.7889697</v>
      </c>
    </row>
    <row r="35">
      <c r="A35" s="2" t="s">
        <v>38</v>
      </c>
      <c r="B35" s="1">
        <v>186.0</v>
      </c>
      <c r="E35" s="1">
        <v>34.0</v>
      </c>
      <c r="F35" s="2" t="s">
        <v>38</v>
      </c>
      <c r="G35" s="3">
        <v>39.8405491</v>
      </c>
      <c r="H35" s="3">
        <v>-86.1708927</v>
      </c>
    </row>
    <row r="36">
      <c r="A36" s="2" t="s">
        <v>39</v>
      </c>
      <c r="B36" s="1">
        <v>110.0</v>
      </c>
      <c r="E36" s="1">
        <v>35.0</v>
      </c>
      <c r="F36" s="2" t="s">
        <v>39</v>
      </c>
      <c r="G36" s="3">
        <v>37.8718992</v>
      </c>
      <c r="H36" s="3">
        <v>-122.2585399</v>
      </c>
    </row>
    <row r="37">
      <c r="A37" s="2" t="s">
        <v>40</v>
      </c>
      <c r="B37" s="1">
        <v>192.0</v>
      </c>
      <c r="E37" s="1">
        <v>36.0</v>
      </c>
      <c r="F37" s="2" t="s">
        <v>40</v>
      </c>
      <c r="G37" s="3">
        <v>38.5382322</v>
      </c>
      <c r="H37" s="3">
        <v>-121.7617125</v>
      </c>
    </row>
    <row r="38">
      <c r="A38" s="2" t="s">
        <v>41</v>
      </c>
      <c r="B38" s="1">
        <v>206.0</v>
      </c>
      <c r="C38" s="1" t="s">
        <v>11</v>
      </c>
      <c r="E38" s="1">
        <v>37.0</v>
      </c>
      <c r="F38" s="2" t="s">
        <v>41</v>
      </c>
      <c r="G38" s="3">
        <v>33.6404952</v>
      </c>
      <c r="H38" s="3">
        <v>-117.8442962</v>
      </c>
    </row>
    <row r="39">
      <c r="A39" s="2" t="s">
        <v>42</v>
      </c>
      <c r="B39" s="1">
        <v>102.0</v>
      </c>
      <c r="E39" s="1">
        <v>38.0</v>
      </c>
      <c r="F39" s="2" t="s">
        <v>42</v>
      </c>
      <c r="G39" s="3">
        <v>34.068921</v>
      </c>
      <c r="H39" s="3">
        <v>-118.4451811</v>
      </c>
    </row>
    <row r="40">
      <c r="A40" s="2" t="s">
        <v>43</v>
      </c>
      <c r="B40" s="1">
        <v>188.0</v>
      </c>
      <c r="E40" s="1">
        <v>39.0</v>
      </c>
      <c r="F40" s="2" t="s">
        <v>43</v>
      </c>
      <c r="G40" s="3">
        <v>35.3050053</v>
      </c>
      <c r="H40" s="3">
        <v>-120.6624942</v>
      </c>
    </row>
    <row r="41">
      <c r="A41" s="2" t="s">
        <v>44</v>
      </c>
      <c r="B41" s="1">
        <v>1.0002645E7</v>
      </c>
      <c r="C41" s="1" t="s">
        <v>11</v>
      </c>
      <c r="E41" s="1">
        <v>40.0</v>
      </c>
      <c r="F41" s="2" t="s">
        <v>44</v>
      </c>
      <c r="G41" s="3">
        <v>33.9737055</v>
      </c>
      <c r="H41" s="3">
        <v>-117.3280644</v>
      </c>
    </row>
    <row r="42">
      <c r="A42" s="2" t="s">
        <v>45</v>
      </c>
      <c r="B42" s="1">
        <v>194.0</v>
      </c>
      <c r="E42" s="1">
        <v>41.0</v>
      </c>
      <c r="F42" s="2" t="s">
        <v>45</v>
      </c>
      <c r="G42" s="3">
        <v>34.4139629</v>
      </c>
      <c r="H42" s="3">
        <v>-119.848947</v>
      </c>
    </row>
    <row r="43">
      <c r="A43" s="2" t="s">
        <v>46</v>
      </c>
      <c r="B43" s="1">
        <v>116.0</v>
      </c>
      <c r="E43" s="1">
        <v>42.0</v>
      </c>
      <c r="F43" s="2" t="s">
        <v>46</v>
      </c>
      <c r="G43" s="3">
        <v>35.3486641</v>
      </c>
      <c r="H43" s="3">
        <v>-119.1033448</v>
      </c>
    </row>
    <row r="44">
      <c r="A44" s="2" t="s">
        <v>47</v>
      </c>
      <c r="B44" s="1">
        <v>390.0</v>
      </c>
      <c r="E44" s="1">
        <v>43.0</v>
      </c>
      <c r="F44" s="2" t="s">
        <v>47</v>
      </c>
      <c r="G44" s="3">
        <v>36.8133631</v>
      </c>
      <c r="H44" s="3">
        <v>-119.7460947</v>
      </c>
    </row>
    <row r="45">
      <c r="A45" s="2" t="s">
        <v>48</v>
      </c>
      <c r="B45" s="1">
        <v>1.0002641E7</v>
      </c>
      <c r="C45" s="1" t="s">
        <v>11</v>
      </c>
      <c r="E45" s="1">
        <v>44.0</v>
      </c>
      <c r="F45" s="2" t="s">
        <v>48</v>
      </c>
      <c r="G45" s="3">
        <v>33.8823476</v>
      </c>
      <c r="H45" s="3">
        <v>-117.8851033</v>
      </c>
    </row>
    <row r="46">
      <c r="A46" s="2" t="s">
        <v>49</v>
      </c>
      <c r="B46" s="1">
        <v>1.0002657E7</v>
      </c>
      <c r="C46" s="1" t="s">
        <v>11</v>
      </c>
      <c r="E46" s="1">
        <v>45.0</v>
      </c>
      <c r="F46" s="2" t="s">
        <v>49</v>
      </c>
      <c r="G46" s="3">
        <v>33.7838235</v>
      </c>
      <c r="H46" s="3">
        <v>-118.1140904</v>
      </c>
    </row>
    <row r="47">
      <c r="A47" s="2" t="s">
        <v>50</v>
      </c>
      <c r="B47" s="1">
        <v>191.0</v>
      </c>
      <c r="C47" s="1" t="s">
        <v>11</v>
      </c>
      <c r="E47" s="1">
        <v>46.0</v>
      </c>
      <c r="F47" s="2" t="s">
        <v>50</v>
      </c>
      <c r="G47" s="3">
        <v>34.2410366</v>
      </c>
      <c r="H47" s="3">
        <v>-118.5276745</v>
      </c>
    </row>
    <row r="48">
      <c r="A48" s="2" t="s">
        <v>51</v>
      </c>
      <c r="B48" s="1">
        <v>1.0009437E7</v>
      </c>
      <c r="C48" s="1" t="s">
        <v>11</v>
      </c>
      <c r="E48" s="1">
        <v>47.0</v>
      </c>
      <c r="F48" s="2" t="s">
        <v>51</v>
      </c>
      <c r="G48" s="3">
        <v>38.5581553</v>
      </c>
      <c r="H48" s="3">
        <v>-121.4214301</v>
      </c>
    </row>
    <row r="49">
      <c r="A49" s="2" t="s">
        <v>52</v>
      </c>
      <c r="B49" s="1">
        <v>566.0</v>
      </c>
      <c r="E49" s="1">
        <v>48.0</v>
      </c>
      <c r="F49" s="2" t="s">
        <v>52</v>
      </c>
      <c r="G49" s="3">
        <v>35.4083451</v>
      </c>
      <c r="H49" s="3">
        <v>-78.7394405</v>
      </c>
    </row>
    <row r="50">
      <c r="A50" s="2" t="s">
        <v>53</v>
      </c>
      <c r="B50" s="1">
        <v>196.0</v>
      </c>
      <c r="E50" s="1">
        <v>49.0</v>
      </c>
      <c r="F50" s="2" t="s">
        <v>53</v>
      </c>
      <c r="G50" s="3">
        <v>42.9237929</v>
      </c>
      <c r="H50" s="3">
        <v>-78.8550954</v>
      </c>
    </row>
    <row r="51">
      <c r="A51" s="2" t="s">
        <v>54</v>
      </c>
      <c r="B51" s="1">
        <v>1.0009631E7</v>
      </c>
      <c r="C51" s="1" t="s">
        <v>11</v>
      </c>
      <c r="E51" s="1">
        <v>50.0</v>
      </c>
      <c r="F51" s="2" t="s">
        <v>54</v>
      </c>
      <c r="G51" s="3">
        <v>35.0780939</v>
      </c>
      <c r="H51" s="3">
        <v>-92.4578916</v>
      </c>
    </row>
    <row r="52">
      <c r="A52" s="2" t="s">
        <v>55</v>
      </c>
      <c r="B52" s="1">
        <v>203.0</v>
      </c>
      <c r="E52" s="1">
        <v>51.0</v>
      </c>
      <c r="F52" s="2" t="s">
        <v>55</v>
      </c>
      <c r="G52" s="3">
        <v>41.6929336</v>
      </c>
      <c r="H52" s="3">
        <v>-72.7647801</v>
      </c>
    </row>
    <row r="53">
      <c r="A53" s="2" t="s">
        <v>56</v>
      </c>
      <c r="B53" s="1" t="s">
        <v>4</v>
      </c>
      <c r="E53" s="1">
        <v>52.0</v>
      </c>
      <c r="F53" s="2" t="s">
        <v>56</v>
      </c>
      <c r="G53" s="3">
        <v>28.6024274</v>
      </c>
      <c r="H53" s="3">
        <v>-81.2000599</v>
      </c>
    </row>
    <row r="54">
      <c r="A54" s="2" t="s">
        <v>57</v>
      </c>
      <c r="B54" s="1">
        <v>1.0002646E7</v>
      </c>
      <c r="C54" s="1" t="s">
        <v>11</v>
      </c>
      <c r="E54" s="1">
        <v>53.0</v>
      </c>
      <c r="F54" s="2" t="s">
        <v>57</v>
      </c>
      <c r="G54" s="3">
        <v>43.5819086</v>
      </c>
      <c r="H54" s="3">
        <v>-84.7756364</v>
      </c>
    </row>
    <row r="55">
      <c r="A55" s="2" t="s">
        <v>58</v>
      </c>
      <c r="B55" s="1">
        <v>193.0</v>
      </c>
      <c r="C55" s="1" t="s">
        <v>11</v>
      </c>
      <c r="E55" s="1">
        <v>54.0</v>
      </c>
      <c r="F55" s="2" t="s">
        <v>58</v>
      </c>
      <c r="G55" s="3">
        <v>32.7834441</v>
      </c>
      <c r="H55" s="3">
        <v>-79.93700179999999</v>
      </c>
    </row>
    <row r="56">
      <c r="A56" s="2" t="s">
        <v>59</v>
      </c>
      <c r="B56" s="1" t="s">
        <v>4</v>
      </c>
      <c r="E56" s="1">
        <v>55.0</v>
      </c>
      <c r="F56" s="2" t="s">
        <v>59</v>
      </c>
      <c r="G56" s="3">
        <v>32.9821829</v>
      </c>
      <c r="H56" s="3">
        <v>-80.07065539999999</v>
      </c>
    </row>
    <row r="57">
      <c r="A57" s="2" t="s">
        <v>60</v>
      </c>
      <c r="B57" s="1">
        <v>1.0002648E7</v>
      </c>
      <c r="C57" s="1" t="s">
        <v>11</v>
      </c>
      <c r="E57" s="1">
        <v>56.0</v>
      </c>
      <c r="F57" s="2" t="s">
        <v>60</v>
      </c>
      <c r="G57" s="3">
        <v>41.7198833929097</v>
      </c>
      <c r="H57" s="3">
        <v>-87.6114229563664</v>
      </c>
    </row>
    <row r="58">
      <c r="A58" s="2" t="s">
        <v>61</v>
      </c>
      <c r="B58" s="1">
        <v>260.0</v>
      </c>
      <c r="E58" s="1">
        <v>57.0</v>
      </c>
      <c r="F58" s="2" t="s">
        <v>61</v>
      </c>
      <c r="G58" s="3">
        <v>39.1329219</v>
      </c>
      <c r="H58" s="3">
        <v>-84.51495039999999</v>
      </c>
    </row>
    <row r="59">
      <c r="A59" s="2" t="s">
        <v>62</v>
      </c>
      <c r="B59" s="1">
        <v>1.0009632E7</v>
      </c>
      <c r="C59" s="1" t="s">
        <v>11</v>
      </c>
      <c r="E59" s="1">
        <v>58.0</v>
      </c>
      <c r="F59" s="2" t="s">
        <v>62</v>
      </c>
      <c r="G59" s="3">
        <v>32.7973082</v>
      </c>
      <c r="H59" s="3">
        <v>-79.9596641</v>
      </c>
    </row>
    <row r="60">
      <c r="A60" s="2" t="s">
        <v>63</v>
      </c>
      <c r="B60" s="1">
        <v>20.0</v>
      </c>
      <c r="E60" s="1">
        <v>59.0</v>
      </c>
      <c r="F60" s="2" t="s">
        <v>63</v>
      </c>
      <c r="G60" s="3">
        <v>34.6738437</v>
      </c>
      <c r="H60" s="3">
        <v>-82.8368654</v>
      </c>
    </row>
    <row r="61">
      <c r="A61" s="2" t="s">
        <v>64</v>
      </c>
      <c r="B61" s="1">
        <v>264.0</v>
      </c>
      <c r="E61" s="1">
        <v>60.0</v>
      </c>
      <c r="F61" s="2" t="s">
        <v>64</v>
      </c>
      <c r="G61" s="3">
        <v>41.5025072</v>
      </c>
      <c r="H61" s="3">
        <v>-81.6746268</v>
      </c>
    </row>
    <row r="62">
      <c r="A62" s="2" t="s">
        <v>65</v>
      </c>
      <c r="B62" s="1" t="s">
        <v>4</v>
      </c>
      <c r="E62" s="1">
        <v>61.0</v>
      </c>
      <c r="F62" s="2" t="s">
        <v>65</v>
      </c>
      <c r="G62" s="3">
        <v>33.7965964</v>
      </c>
      <c r="H62" s="3">
        <v>-79.01336119999999</v>
      </c>
    </row>
    <row r="63">
      <c r="A63" s="2" t="s">
        <v>66</v>
      </c>
      <c r="B63" s="1">
        <v>266.0</v>
      </c>
      <c r="E63" s="1">
        <v>62.0</v>
      </c>
      <c r="F63" s="2" t="s">
        <v>66</v>
      </c>
      <c r="G63" s="3">
        <v>42.822465</v>
      </c>
      <c r="H63" s="3">
        <v>-75.541671</v>
      </c>
    </row>
    <row r="64">
      <c r="A64" s="2" t="s">
        <v>67</v>
      </c>
      <c r="B64" s="1" t="s">
        <v>4</v>
      </c>
      <c r="E64" s="1">
        <v>63.0</v>
      </c>
      <c r="F64" s="2" t="s">
        <v>67</v>
      </c>
      <c r="G64" s="3">
        <v>40.00758099999999</v>
      </c>
      <c r="H64" s="3">
        <v>-105.2659417</v>
      </c>
    </row>
    <row r="65">
      <c r="A65" s="2" t="s">
        <v>68</v>
      </c>
      <c r="B65" s="1">
        <v>268.0</v>
      </c>
      <c r="E65" s="1">
        <v>64.0</v>
      </c>
      <c r="F65" s="2" t="s">
        <v>68</v>
      </c>
      <c r="G65" s="3">
        <v>40.57341479999999</v>
      </c>
      <c r="H65" s="3">
        <v>-105.0865487</v>
      </c>
    </row>
    <row r="66">
      <c r="A66" s="2" t="s">
        <v>69</v>
      </c>
      <c r="B66" s="1">
        <v>283.0</v>
      </c>
      <c r="E66" s="1">
        <v>65.0</v>
      </c>
      <c r="F66" s="2" t="s">
        <v>69</v>
      </c>
      <c r="G66" s="3">
        <v>40.8075355</v>
      </c>
      <c r="H66" s="3">
        <v>-73.9625727</v>
      </c>
    </row>
    <row r="67">
      <c r="A67" s="2" t="s">
        <v>70</v>
      </c>
      <c r="B67" s="1">
        <v>28.0</v>
      </c>
      <c r="E67" s="1">
        <v>66.0</v>
      </c>
      <c r="F67" s="2" t="s">
        <v>70</v>
      </c>
      <c r="G67" s="3">
        <v>41.8077414</v>
      </c>
      <c r="H67" s="3">
        <v>-72.2539805</v>
      </c>
    </row>
    <row r="68">
      <c r="A68" s="2" t="s">
        <v>71</v>
      </c>
      <c r="B68" s="1" t="s">
        <v>4</v>
      </c>
      <c r="E68" s="1">
        <v>67.0</v>
      </c>
      <c r="F68" s="2" t="s">
        <v>71</v>
      </c>
      <c r="G68" s="3">
        <v>39.31260109999999</v>
      </c>
      <c r="H68" s="3">
        <v>-76.65799729999999</v>
      </c>
    </row>
    <row r="69">
      <c r="A69" s="2" t="s">
        <v>72</v>
      </c>
      <c r="B69" s="1">
        <v>258.0</v>
      </c>
      <c r="E69" s="1">
        <v>68.0</v>
      </c>
      <c r="F69" s="2" t="s">
        <v>72</v>
      </c>
      <c r="G69" s="3">
        <v>42.4534492</v>
      </c>
      <c r="H69" s="3">
        <v>-76.4735027</v>
      </c>
    </row>
    <row r="70">
      <c r="A70" s="2" t="s">
        <v>73</v>
      </c>
      <c r="B70" s="1" t="s">
        <v>4</v>
      </c>
      <c r="E70" s="1">
        <v>69.0</v>
      </c>
      <c r="F70" s="2" t="s">
        <v>73</v>
      </c>
      <c r="G70" s="3">
        <v>41.2655521</v>
      </c>
      <c r="H70" s="3">
        <v>-95.94638619999999</v>
      </c>
    </row>
    <row r="71">
      <c r="A71" s="2" t="s">
        <v>74</v>
      </c>
      <c r="B71" s="1">
        <v>272.0</v>
      </c>
      <c r="E71" s="1">
        <v>70.0</v>
      </c>
      <c r="F71" s="2" t="s">
        <v>74</v>
      </c>
      <c r="G71" s="3">
        <v>43.7044406</v>
      </c>
      <c r="H71" s="3">
        <v>-72.2886935</v>
      </c>
    </row>
    <row r="72">
      <c r="A72" s="2" t="s">
        <v>75</v>
      </c>
      <c r="B72" s="1">
        <v>273.0</v>
      </c>
      <c r="E72" s="1">
        <v>71.0</v>
      </c>
      <c r="F72" s="2" t="s">
        <v>75</v>
      </c>
      <c r="G72" s="3">
        <v>35.5008018</v>
      </c>
      <c r="H72" s="3">
        <v>-80.8446725</v>
      </c>
    </row>
    <row r="73">
      <c r="A73" s="2" t="s">
        <v>76</v>
      </c>
      <c r="B73" s="1" t="s">
        <v>4</v>
      </c>
      <c r="E73" s="1">
        <v>72.0</v>
      </c>
      <c r="F73" s="2" t="s">
        <v>76</v>
      </c>
      <c r="G73" s="3">
        <v>39.7393</v>
      </c>
      <c r="H73" s="3">
        <v>-84.17996749999999</v>
      </c>
    </row>
    <row r="74">
      <c r="A74" s="2" t="s">
        <v>77</v>
      </c>
      <c r="B74" s="1">
        <v>275.0</v>
      </c>
      <c r="E74" s="1">
        <v>73.0</v>
      </c>
      <c r="F74" s="2" t="s">
        <v>77</v>
      </c>
      <c r="G74" s="3">
        <v>39.6779504</v>
      </c>
      <c r="H74" s="3">
        <v>-75.7506114</v>
      </c>
    </row>
    <row r="75">
      <c r="A75" s="2" t="s">
        <v>78</v>
      </c>
      <c r="B75" s="1" t="s">
        <v>4</v>
      </c>
      <c r="E75" s="1">
        <v>74.0</v>
      </c>
      <c r="F75" s="2" t="s">
        <v>78</v>
      </c>
      <c r="G75" s="3">
        <v>39.1861372</v>
      </c>
      <c r="H75" s="3">
        <v>-75.5422735</v>
      </c>
    </row>
    <row r="76">
      <c r="A76" s="2" t="s">
        <v>79</v>
      </c>
      <c r="B76" s="1">
        <v>276.0</v>
      </c>
      <c r="E76" s="1">
        <v>75.0</v>
      </c>
      <c r="F76" s="2" t="s">
        <v>79</v>
      </c>
      <c r="G76" s="3">
        <v>39.6766174</v>
      </c>
      <c r="H76" s="3">
        <v>-104.9618965</v>
      </c>
    </row>
    <row r="77">
      <c r="A77" s="2" t="s">
        <v>80</v>
      </c>
      <c r="B77" s="1" t="s">
        <v>4</v>
      </c>
      <c r="E77" s="1">
        <v>76.0</v>
      </c>
      <c r="F77" s="2" t="s">
        <v>80</v>
      </c>
      <c r="G77" s="3">
        <v>41.9247836</v>
      </c>
      <c r="H77" s="3">
        <v>-87.6566548</v>
      </c>
    </row>
    <row r="78">
      <c r="A78" s="2" t="s">
        <v>81</v>
      </c>
      <c r="B78" s="1" t="s">
        <v>4</v>
      </c>
      <c r="E78" s="1">
        <v>77.0</v>
      </c>
      <c r="F78" s="2" t="s">
        <v>81</v>
      </c>
      <c r="G78" s="3">
        <v>42.4141556</v>
      </c>
      <c r="H78" s="3">
        <v>-83.1379932</v>
      </c>
    </row>
    <row r="79">
      <c r="A79" s="2" t="s">
        <v>82</v>
      </c>
      <c r="B79" s="1">
        <v>1.0009171E7</v>
      </c>
      <c r="C79" s="1" t="s">
        <v>11</v>
      </c>
      <c r="E79" s="1">
        <v>78.0</v>
      </c>
      <c r="F79" s="2" t="s">
        <v>82</v>
      </c>
      <c r="G79" s="3">
        <v>41.6030995</v>
      </c>
      <c r="H79" s="3">
        <v>-93.6546481</v>
      </c>
    </row>
    <row r="80">
      <c r="A80" s="2" t="s">
        <v>83</v>
      </c>
      <c r="B80" s="1">
        <v>279.0</v>
      </c>
      <c r="E80" s="1">
        <v>79.0</v>
      </c>
      <c r="F80" s="2" t="s">
        <v>83</v>
      </c>
      <c r="G80" s="3">
        <v>39.9566127</v>
      </c>
      <c r="H80" s="3">
        <v>-75.18994409999999</v>
      </c>
    </row>
    <row r="81">
      <c r="A81" s="2" t="s">
        <v>84</v>
      </c>
      <c r="B81" s="1">
        <v>280.0</v>
      </c>
      <c r="E81" s="1">
        <v>80.0</v>
      </c>
      <c r="F81" s="2" t="s">
        <v>84</v>
      </c>
      <c r="G81" s="3">
        <v>36.0014258</v>
      </c>
      <c r="H81" s="3">
        <v>-78.9382286</v>
      </c>
    </row>
    <row r="82">
      <c r="A82" s="2" t="s">
        <v>85</v>
      </c>
      <c r="B82" s="1">
        <v>281.0</v>
      </c>
      <c r="E82" s="1">
        <v>81.0</v>
      </c>
      <c r="F82" s="2" t="s">
        <v>85</v>
      </c>
      <c r="G82" s="3">
        <v>40.4367914</v>
      </c>
      <c r="H82" s="3">
        <v>-79.989232</v>
      </c>
    </row>
    <row r="83">
      <c r="A83" s="2" t="s">
        <v>86</v>
      </c>
      <c r="B83" s="1">
        <v>246.0</v>
      </c>
      <c r="E83" s="1">
        <v>82.0</v>
      </c>
      <c r="F83" s="2" t="s">
        <v>86</v>
      </c>
      <c r="G83" s="3">
        <v>35.6111056</v>
      </c>
      <c r="H83" s="3">
        <v>-77.4086614</v>
      </c>
    </row>
    <row r="84">
      <c r="A84" s="2" t="s">
        <v>87</v>
      </c>
      <c r="B84" s="1" t="s">
        <v>4</v>
      </c>
      <c r="E84" s="1">
        <v>83.0</v>
      </c>
      <c r="F84" s="2" t="s">
        <v>87</v>
      </c>
      <c r="G84" s="3">
        <v>36.3023954</v>
      </c>
      <c r="H84" s="3">
        <v>-82.36985299999999</v>
      </c>
    </row>
    <row r="85">
      <c r="A85" s="2" t="s">
        <v>88</v>
      </c>
      <c r="B85" s="1">
        <v>234.0</v>
      </c>
      <c r="E85" s="1">
        <v>84.0</v>
      </c>
      <c r="F85" s="2" t="s">
        <v>88</v>
      </c>
      <c r="G85" s="3">
        <v>39.48372699999999</v>
      </c>
      <c r="H85" s="3">
        <v>-88.1750904</v>
      </c>
    </row>
    <row r="86">
      <c r="A86" s="2" t="s">
        <v>89</v>
      </c>
      <c r="B86" s="1">
        <v>1.0016501E7</v>
      </c>
      <c r="C86" s="1" t="s">
        <v>11</v>
      </c>
      <c r="E86" s="1">
        <v>85.0</v>
      </c>
      <c r="F86" s="2" t="s">
        <v>89</v>
      </c>
      <c r="G86" s="3">
        <v>37.7353214</v>
      </c>
      <c r="H86" s="3">
        <v>-84.298672</v>
      </c>
    </row>
    <row r="87">
      <c r="A87" s="2" t="s">
        <v>90</v>
      </c>
      <c r="B87" s="1">
        <v>235.0</v>
      </c>
      <c r="E87" s="1">
        <v>86.0</v>
      </c>
      <c r="F87" s="2" t="s">
        <v>90</v>
      </c>
      <c r="G87" s="3">
        <v>42.2506803</v>
      </c>
      <c r="H87" s="3">
        <v>-83.624089</v>
      </c>
    </row>
    <row r="88">
      <c r="A88" s="2" t="s">
        <v>91</v>
      </c>
      <c r="B88" s="1">
        <v>1.0007644E7</v>
      </c>
      <c r="C88" s="1" t="s">
        <v>11</v>
      </c>
      <c r="E88" s="1">
        <v>87.0</v>
      </c>
      <c r="F88" s="2" t="s">
        <v>91</v>
      </c>
      <c r="G88" s="3">
        <v>47.4910283</v>
      </c>
      <c r="H88" s="3">
        <v>-117.5862361</v>
      </c>
    </row>
    <row r="89">
      <c r="A89" s="2" t="s">
        <v>92</v>
      </c>
      <c r="B89" s="1" t="s">
        <v>4</v>
      </c>
      <c r="E89" s="1">
        <v>88.0</v>
      </c>
      <c r="F89" s="2" t="s">
        <v>92</v>
      </c>
      <c r="G89" s="3">
        <v>36.1026877</v>
      </c>
      <c r="H89" s="3">
        <v>-79.5023313</v>
      </c>
    </row>
    <row r="90">
      <c r="A90" s="2" t="s">
        <v>93</v>
      </c>
      <c r="B90" s="1">
        <v>240.0</v>
      </c>
      <c r="E90" s="1">
        <v>89.0</v>
      </c>
      <c r="F90" s="2" t="s">
        <v>93</v>
      </c>
      <c r="G90" s="3">
        <v>37.9733172</v>
      </c>
      <c r="H90" s="3">
        <v>-87.53186439999999</v>
      </c>
    </row>
    <row r="91">
      <c r="A91" s="2" t="s">
        <v>94</v>
      </c>
      <c r="B91" s="1">
        <v>165.0</v>
      </c>
      <c r="E91" s="1">
        <v>90.0</v>
      </c>
      <c r="F91" s="2" t="s">
        <v>94</v>
      </c>
      <c r="G91" s="3">
        <v>41.1588424</v>
      </c>
      <c r="H91" s="3">
        <v>-73.2573886</v>
      </c>
    </row>
    <row r="92">
      <c r="A92" s="2" t="s">
        <v>95</v>
      </c>
      <c r="B92" s="1">
        <v>241.0</v>
      </c>
      <c r="E92" s="1">
        <v>91.0</v>
      </c>
      <c r="F92" s="2" t="s">
        <v>95</v>
      </c>
      <c r="G92" s="3">
        <v>40.8980104</v>
      </c>
      <c r="H92" s="3">
        <v>-74.03066330000001</v>
      </c>
    </row>
    <row r="93">
      <c r="A93" s="2" t="s">
        <v>96</v>
      </c>
      <c r="B93" s="1">
        <v>117.0</v>
      </c>
      <c r="E93" s="1">
        <v>92.0</v>
      </c>
      <c r="F93" s="2" t="s">
        <v>96</v>
      </c>
      <c r="G93" s="3">
        <v>29.6436325</v>
      </c>
      <c r="H93" s="3">
        <v>-82.3549302</v>
      </c>
    </row>
    <row r="94">
      <c r="A94" s="2" t="s">
        <v>97</v>
      </c>
      <c r="B94" s="1">
        <v>243.0</v>
      </c>
      <c r="C94" s="1" t="s">
        <v>11</v>
      </c>
      <c r="E94" s="1">
        <v>93.0</v>
      </c>
      <c r="F94" s="2" t="s">
        <v>97</v>
      </c>
      <c r="G94" s="3">
        <v>30.4268567</v>
      </c>
      <c r="H94" s="3">
        <v>-84.2851312</v>
      </c>
    </row>
    <row r="95">
      <c r="A95" s="2" t="s">
        <v>98</v>
      </c>
      <c r="B95" s="1">
        <v>257.0</v>
      </c>
      <c r="E95" s="1">
        <v>94.0</v>
      </c>
      <c r="F95" s="2" t="s">
        <v>98</v>
      </c>
      <c r="G95" s="3">
        <v>30.4268567</v>
      </c>
      <c r="H95" s="3">
        <v>-80.10106329999999</v>
      </c>
    </row>
    <row r="96">
      <c r="A96" s="2" t="s">
        <v>99</v>
      </c>
      <c r="B96" s="1">
        <v>531.0</v>
      </c>
      <c r="E96" s="1">
        <v>95.0</v>
      </c>
      <c r="F96" s="2" t="s">
        <v>99</v>
      </c>
      <c r="G96" s="3">
        <v>26.4637116</v>
      </c>
      <c r="H96" s="3">
        <v>-81.7752618</v>
      </c>
    </row>
    <row r="97">
      <c r="A97" s="2" t="s">
        <v>100</v>
      </c>
      <c r="B97" s="1">
        <v>351.0</v>
      </c>
      <c r="E97" s="1">
        <v>96.0</v>
      </c>
      <c r="F97" s="2" t="s">
        <v>100</v>
      </c>
      <c r="G97" s="3">
        <v>25.7561275</v>
      </c>
      <c r="H97" s="3">
        <v>-80.3768786</v>
      </c>
    </row>
    <row r="98">
      <c r="A98" s="2" t="s">
        <v>101</v>
      </c>
      <c r="B98" s="1">
        <v>77.0</v>
      </c>
      <c r="E98" s="1">
        <v>97.0</v>
      </c>
      <c r="F98" s="2" t="s">
        <v>101</v>
      </c>
      <c r="G98" s="3">
        <v>30.4418778</v>
      </c>
      <c r="H98" s="3">
        <v>-84.2984889</v>
      </c>
    </row>
    <row r="99">
      <c r="A99" s="2" t="s">
        <v>102</v>
      </c>
      <c r="B99" s="1">
        <v>245.0</v>
      </c>
      <c r="E99" s="1">
        <v>98.0</v>
      </c>
      <c r="F99" s="2" t="s">
        <v>102</v>
      </c>
      <c r="G99" s="3">
        <v>40.8620404</v>
      </c>
      <c r="H99" s="3">
        <v>-73.88569869999999</v>
      </c>
    </row>
    <row r="100">
      <c r="A100" s="2" t="s">
        <v>103</v>
      </c>
      <c r="B100" s="1">
        <v>1.0002652E7</v>
      </c>
      <c r="C100" s="1" t="s">
        <v>11</v>
      </c>
      <c r="E100" s="1">
        <v>99.0</v>
      </c>
      <c r="F100" s="2" t="s">
        <v>103</v>
      </c>
      <c r="G100" s="3">
        <v>34.9260157</v>
      </c>
      <c r="H100" s="3">
        <v>-82.44007239999999</v>
      </c>
    </row>
    <row r="101">
      <c r="A101" s="2" t="s">
        <v>104</v>
      </c>
      <c r="B101" s="1">
        <v>249.0</v>
      </c>
      <c r="E101" s="1">
        <v>100.0</v>
      </c>
      <c r="F101" s="2" t="s">
        <v>104</v>
      </c>
      <c r="G101" s="3">
        <v>35.2475249</v>
      </c>
      <c r="H101" s="3">
        <v>-81.6706979</v>
      </c>
    </row>
    <row r="102">
      <c r="A102" s="2" t="s">
        <v>105</v>
      </c>
      <c r="B102" s="1">
        <v>250.0</v>
      </c>
      <c r="E102" s="1">
        <v>101.0</v>
      </c>
      <c r="F102" s="2" t="s">
        <v>105</v>
      </c>
      <c r="G102" s="3">
        <v>38.8298118</v>
      </c>
      <c r="H102" s="3">
        <v>-77.3073606</v>
      </c>
    </row>
    <row r="103">
      <c r="A103" s="2" t="s">
        <v>106</v>
      </c>
      <c r="B103" s="1">
        <v>251.0</v>
      </c>
      <c r="E103" s="1">
        <v>102.0</v>
      </c>
      <c r="F103" s="2" t="s">
        <v>106</v>
      </c>
      <c r="G103" s="3">
        <v>38.8997145</v>
      </c>
      <c r="H103" s="3">
        <v>-77.0485992</v>
      </c>
    </row>
    <row r="104">
      <c r="A104" s="2" t="s">
        <v>107</v>
      </c>
      <c r="B104" s="1">
        <v>252.0</v>
      </c>
      <c r="E104" s="1">
        <v>103.0</v>
      </c>
      <c r="F104" s="2" t="s">
        <v>107</v>
      </c>
      <c r="G104" s="3">
        <v>38.9076089</v>
      </c>
      <c r="H104" s="3">
        <v>-77.07225849999999</v>
      </c>
    </row>
    <row r="105">
      <c r="A105" s="2" t="s">
        <v>108</v>
      </c>
      <c r="B105" s="1">
        <v>124.0</v>
      </c>
      <c r="E105" s="1">
        <v>104.0</v>
      </c>
      <c r="F105" s="2" t="s">
        <v>108</v>
      </c>
      <c r="G105" s="3">
        <v>33.9480053</v>
      </c>
      <c r="H105" s="3">
        <v>-83.3773221</v>
      </c>
    </row>
    <row r="106">
      <c r="A106" s="2" t="s">
        <v>109</v>
      </c>
      <c r="B106" s="1">
        <v>34.0</v>
      </c>
      <c r="E106" s="1">
        <v>105.0</v>
      </c>
      <c r="F106" s="2" t="s">
        <v>109</v>
      </c>
      <c r="G106" s="3">
        <v>33.7756178</v>
      </c>
      <c r="H106" s="3">
        <v>-84.39628499999999</v>
      </c>
    </row>
    <row r="107">
      <c r="A107" s="2" t="s">
        <v>110</v>
      </c>
      <c r="B107" s="1">
        <v>253.0</v>
      </c>
      <c r="E107" s="1">
        <v>106.0</v>
      </c>
      <c r="F107" s="2" t="s">
        <v>110</v>
      </c>
      <c r="G107" s="3">
        <v>32.42054890000001</v>
      </c>
      <c r="H107" s="3">
        <v>-81.78653469999999</v>
      </c>
    </row>
    <row r="108">
      <c r="A108" s="2" t="s">
        <v>111</v>
      </c>
      <c r="B108" s="1" t="s">
        <v>4</v>
      </c>
      <c r="E108" s="1">
        <v>107.0</v>
      </c>
      <c r="F108" s="2" t="s">
        <v>111</v>
      </c>
      <c r="G108" s="3">
        <v>33.753068</v>
      </c>
      <c r="H108" s="3">
        <v>-84.38528190000001</v>
      </c>
    </row>
    <row r="109">
      <c r="A109" s="2" t="s">
        <v>112</v>
      </c>
      <c r="B109" s="1" t="s">
        <v>4</v>
      </c>
      <c r="E109" s="1">
        <v>108.0</v>
      </c>
      <c r="F109" s="2" t="s">
        <v>112</v>
      </c>
      <c r="G109" s="3">
        <v>47.66703210000001</v>
      </c>
      <c r="H109" s="3">
        <v>-117.4014343</v>
      </c>
    </row>
    <row r="110">
      <c r="A110" s="2" t="s">
        <v>113</v>
      </c>
      <c r="B110" s="1" t="s">
        <v>4</v>
      </c>
      <c r="E110" s="1">
        <v>109.0</v>
      </c>
      <c r="F110" s="2" t="s">
        <v>113</v>
      </c>
      <c r="G110" s="3">
        <v>32.5206702</v>
      </c>
      <c r="H110" s="3">
        <v>-92.7189283</v>
      </c>
    </row>
    <row r="111">
      <c r="A111" s="2" t="s">
        <v>114</v>
      </c>
      <c r="B111" s="1">
        <v>548.0</v>
      </c>
      <c r="E111" s="1">
        <v>110.0</v>
      </c>
      <c r="F111" s="2" t="s">
        <v>114</v>
      </c>
      <c r="G111" s="3">
        <v>33.5100339</v>
      </c>
      <c r="H111" s="3">
        <v>-112.1288588</v>
      </c>
    </row>
    <row r="112">
      <c r="A112" s="2" t="s">
        <v>115</v>
      </c>
      <c r="B112" s="1" t="s">
        <v>4</v>
      </c>
      <c r="E112" s="1">
        <v>111.0</v>
      </c>
      <c r="F112" s="2" t="s">
        <v>115</v>
      </c>
      <c r="G112" s="3">
        <v>37.0228392</v>
      </c>
      <c r="H112" s="3">
        <v>-76.3343603</v>
      </c>
    </row>
    <row r="113">
      <c r="A113" s="2" t="s">
        <v>116</v>
      </c>
      <c r="B113" s="1" t="s">
        <v>4</v>
      </c>
      <c r="E113" s="1">
        <v>112.0</v>
      </c>
      <c r="F113" s="2" t="s">
        <v>116</v>
      </c>
      <c r="G113" s="3">
        <v>41.7984942</v>
      </c>
      <c r="H113" s="3">
        <v>-72.7138039</v>
      </c>
    </row>
    <row r="114">
      <c r="A114" s="2" t="s">
        <v>117</v>
      </c>
      <c r="B114" s="1">
        <v>134.0</v>
      </c>
      <c r="E114" s="1">
        <v>113.0</v>
      </c>
      <c r="F114" s="2" t="s">
        <v>117</v>
      </c>
      <c r="G114" s="3">
        <v>42.3770029</v>
      </c>
      <c r="H114" s="3">
        <v>-71.11666009999999</v>
      </c>
    </row>
    <row r="115">
      <c r="A115" s="2" t="s">
        <v>118</v>
      </c>
      <c r="B115" s="1">
        <v>51.0</v>
      </c>
      <c r="E115" s="1">
        <v>114.0</v>
      </c>
      <c r="F115" s="2" t="s">
        <v>118</v>
      </c>
      <c r="G115" s="3">
        <v>21.296939</v>
      </c>
      <c r="H115" s="3">
        <v>-157.8171118</v>
      </c>
    </row>
    <row r="116">
      <c r="A116" s="2" t="s">
        <v>119</v>
      </c>
      <c r="B116" s="1" t="s">
        <v>4</v>
      </c>
      <c r="E116" s="1">
        <v>115.0</v>
      </c>
      <c r="F116" s="2" t="s">
        <v>119</v>
      </c>
      <c r="G116" s="3">
        <v>35.9721829</v>
      </c>
      <c r="H116" s="3">
        <v>-79.99517000000002</v>
      </c>
    </row>
    <row r="117">
      <c r="A117" s="2" t="s">
        <v>120</v>
      </c>
      <c r="B117" s="1" t="s">
        <v>4</v>
      </c>
      <c r="E117" s="1">
        <v>116.0</v>
      </c>
      <c r="F117" s="2" t="s">
        <v>120</v>
      </c>
      <c r="G117" s="3">
        <v>40.7166872</v>
      </c>
      <c r="H117" s="3">
        <v>-73.5993965</v>
      </c>
    </row>
    <row r="118">
      <c r="A118" s="2" t="s">
        <v>121</v>
      </c>
      <c r="B118" s="1">
        <v>170.0</v>
      </c>
      <c r="E118" s="1">
        <v>117.0</v>
      </c>
      <c r="F118" s="2" t="s">
        <v>121</v>
      </c>
      <c r="G118" s="3">
        <v>42.2392391</v>
      </c>
      <c r="H118" s="3">
        <v>-71.8079608</v>
      </c>
    </row>
    <row r="119">
      <c r="A119" s="2" t="s">
        <v>122</v>
      </c>
      <c r="B119" s="1">
        <v>63.0</v>
      </c>
      <c r="E119" s="1">
        <v>118.0</v>
      </c>
      <c r="F119" s="2" t="s">
        <v>122</v>
      </c>
      <c r="G119" s="3">
        <v>29.7199489</v>
      </c>
      <c r="H119" s="3">
        <v>-95.3422334</v>
      </c>
    </row>
    <row r="120">
      <c r="A120" s="2" t="s">
        <v>123</v>
      </c>
      <c r="B120" s="1" t="s">
        <v>4</v>
      </c>
      <c r="E120" s="1">
        <v>119.0</v>
      </c>
      <c r="F120" s="2" t="s">
        <v>123</v>
      </c>
      <c r="G120" s="3">
        <v>29.6951812</v>
      </c>
      <c r="H120" s="3">
        <v>-95.5154153</v>
      </c>
    </row>
    <row r="121">
      <c r="A121" s="2" t="s">
        <v>124</v>
      </c>
      <c r="B121" s="1">
        <v>179.0</v>
      </c>
      <c r="E121" s="1">
        <v>120.0</v>
      </c>
      <c r="F121" s="2" t="s">
        <v>124</v>
      </c>
      <c r="G121" s="3">
        <v>38.9226843</v>
      </c>
      <c r="H121" s="3">
        <v>-77.0194377</v>
      </c>
    </row>
    <row r="122">
      <c r="A122" s="2" t="s">
        <v>125</v>
      </c>
      <c r="B122" s="1">
        <v>519.0</v>
      </c>
      <c r="E122" s="1">
        <v>121.0</v>
      </c>
      <c r="F122" s="2" t="s">
        <v>125</v>
      </c>
      <c r="G122" s="3">
        <v>46.7288124</v>
      </c>
      <c r="H122" s="3">
        <v>-117.0126084</v>
      </c>
    </row>
    <row r="123">
      <c r="A123" s="2" t="s">
        <v>126</v>
      </c>
      <c r="B123" s="1" t="s">
        <v>4</v>
      </c>
      <c r="E123" s="1">
        <v>122.0</v>
      </c>
      <c r="F123" s="2" t="s">
        <v>126</v>
      </c>
      <c r="G123" s="3">
        <v>42.8627836</v>
      </c>
      <c r="H123" s="3">
        <v>-112.429762</v>
      </c>
    </row>
    <row r="124">
      <c r="A124" s="2" t="s">
        <v>127</v>
      </c>
      <c r="B124" s="1">
        <v>158.0</v>
      </c>
      <c r="E124" s="1">
        <v>123.0</v>
      </c>
      <c r="F124" s="2" t="s">
        <v>127</v>
      </c>
      <c r="G124" s="3">
        <v>41.8696074</v>
      </c>
      <c r="H124" s="3">
        <v>-87.64962179999999</v>
      </c>
    </row>
    <row r="125">
      <c r="A125" s="2" t="s">
        <v>128</v>
      </c>
      <c r="B125" s="1">
        <v>172.0</v>
      </c>
      <c r="E125" s="1">
        <v>124.0</v>
      </c>
      <c r="F125" s="2" t="s">
        <v>128</v>
      </c>
      <c r="G125" s="3">
        <v>40.5120479</v>
      </c>
      <c r="H125" s="3">
        <v>-88.9931683</v>
      </c>
    </row>
    <row r="126">
      <c r="A126" s="2" t="s">
        <v>129</v>
      </c>
      <c r="B126" s="1">
        <v>23.0</v>
      </c>
      <c r="E126" s="1">
        <v>125.0</v>
      </c>
      <c r="F126" s="2" t="s">
        <v>129</v>
      </c>
      <c r="G126" s="3">
        <v>40.1019523</v>
      </c>
      <c r="H126" s="3">
        <v>-88.2271615</v>
      </c>
    </row>
    <row r="127">
      <c r="A127" s="2" t="s">
        <v>130</v>
      </c>
      <c r="B127" s="1">
        <v>154.0</v>
      </c>
      <c r="E127" s="1">
        <v>126.0</v>
      </c>
      <c r="F127" s="2" t="s">
        <v>130</v>
      </c>
      <c r="G127" s="3">
        <v>29.4675939</v>
      </c>
      <c r="H127" s="3">
        <v>-98.4676217</v>
      </c>
    </row>
    <row r="128">
      <c r="A128" s="2" t="s">
        <v>131</v>
      </c>
      <c r="B128" s="1">
        <v>92.0</v>
      </c>
      <c r="E128" s="1">
        <v>127.0</v>
      </c>
      <c r="F128" s="2" t="s">
        <v>131</v>
      </c>
      <c r="G128" s="3">
        <v>39.1754487</v>
      </c>
      <c r="H128" s="3">
        <v>-86.512627</v>
      </c>
    </row>
    <row r="129">
      <c r="A129" s="2" t="s">
        <v>132</v>
      </c>
      <c r="B129" s="1">
        <v>1.0007691E7</v>
      </c>
      <c r="E129" s="1">
        <v>128.0</v>
      </c>
      <c r="F129" s="2" t="s">
        <v>132</v>
      </c>
      <c r="G129" s="3">
        <v>39.4714449</v>
      </c>
      <c r="H129" s="3">
        <v>-87.40827519999999</v>
      </c>
    </row>
    <row r="130">
      <c r="A130" s="2" t="s">
        <v>133</v>
      </c>
      <c r="B130" s="1">
        <v>181.0</v>
      </c>
      <c r="E130" s="1">
        <v>129.0</v>
      </c>
      <c r="F130" s="2" t="s">
        <v>133</v>
      </c>
      <c r="G130" s="3">
        <v>39.7743174</v>
      </c>
      <c r="H130" s="3">
        <v>-86.1764194</v>
      </c>
    </row>
    <row r="131">
      <c r="A131" s="2" t="s">
        <v>134</v>
      </c>
      <c r="B131" s="1">
        <v>161.0</v>
      </c>
      <c r="E131" s="1">
        <v>130.0</v>
      </c>
      <c r="F131" s="2" t="s">
        <v>134</v>
      </c>
      <c r="G131" s="3">
        <v>40.9251499</v>
      </c>
      <c r="H131" s="3">
        <v>-73.7879857</v>
      </c>
    </row>
    <row r="132">
      <c r="A132" s="2" t="s">
        <v>135</v>
      </c>
      <c r="B132" s="1">
        <v>166.0</v>
      </c>
      <c r="E132" s="1">
        <v>131.0</v>
      </c>
      <c r="F132" s="2" t="s">
        <v>135</v>
      </c>
      <c r="G132" s="3">
        <v>41.66270780000001</v>
      </c>
      <c r="H132" s="3">
        <v>-91.5549771</v>
      </c>
    </row>
    <row r="133">
      <c r="A133" s="2" t="s">
        <v>136</v>
      </c>
      <c r="B133" s="1">
        <v>162.0</v>
      </c>
      <c r="E133" s="1">
        <v>132.0</v>
      </c>
      <c r="F133" s="2" t="s">
        <v>136</v>
      </c>
      <c r="G133" s="3">
        <v>42.0266573</v>
      </c>
      <c r="H133" s="3">
        <v>-93.64645159999999</v>
      </c>
    </row>
    <row r="134">
      <c r="A134" s="2" t="s">
        <v>137</v>
      </c>
      <c r="B134" s="1" t="s">
        <v>4</v>
      </c>
      <c r="E134" s="1">
        <v>133.0</v>
      </c>
      <c r="F134" s="2" t="s">
        <v>137</v>
      </c>
      <c r="G134" s="3">
        <v>32.2968851</v>
      </c>
      <c r="H134" s="3">
        <v>-90.2064252</v>
      </c>
    </row>
    <row r="135">
      <c r="A135" s="2" t="s">
        <v>138</v>
      </c>
      <c r="B135" s="1" t="s">
        <v>139</v>
      </c>
      <c r="E135" s="1">
        <v>134.0</v>
      </c>
      <c r="F135" s="2" t="s">
        <v>138</v>
      </c>
      <c r="G135" s="3">
        <v>30.3530584</v>
      </c>
      <c r="H135" s="3">
        <v>-81.6066798</v>
      </c>
    </row>
    <row r="136">
      <c r="A136" s="2" t="s">
        <v>140</v>
      </c>
      <c r="B136" s="1" t="s">
        <v>4</v>
      </c>
      <c r="E136" s="1">
        <v>135.0</v>
      </c>
      <c r="F136" s="2" t="s">
        <v>140</v>
      </c>
      <c r="G136" s="3">
        <v>33.8230953</v>
      </c>
      <c r="H136" s="3">
        <v>-85.7681921</v>
      </c>
    </row>
    <row r="137">
      <c r="A137" s="2" t="s">
        <v>141</v>
      </c>
      <c r="B137" s="1">
        <v>159.0</v>
      </c>
      <c r="E137" s="1">
        <v>136.0</v>
      </c>
      <c r="F137" s="2" t="s">
        <v>141</v>
      </c>
      <c r="G137" s="3">
        <v>38.435092</v>
      </c>
      <c r="H137" s="3">
        <v>-78.8697548</v>
      </c>
    </row>
    <row r="138">
      <c r="A138" s="2" t="s">
        <v>142</v>
      </c>
      <c r="B138" s="1">
        <v>152.0</v>
      </c>
      <c r="E138" s="1">
        <v>137.0</v>
      </c>
      <c r="F138" s="2" t="s">
        <v>142</v>
      </c>
      <c r="G138" s="3">
        <v>38.9543439</v>
      </c>
      <c r="H138" s="3">
        <v>-95.2557961</v>
      </c>
    </row>
    <row r="139">
      <c r="A139" s="2" t="s">
        <v>143</v>
      </c>
      <c r="B139" s="1" t="s">
        <v>4</v>
      </c>
      <c r="E139" s="1">
        <v>138.0</v>
      </c>
      <c r="F139" s="2" t="s">
        <v>143</v>
      </c>
      <c r="G139" s="3">
        <v>39.1974437</v>
      </c>
      <c r="H139" s="3">
        <v>-96.5847249</v>
      </c>
    </row>
    <row r="140">
      <c r="A140" s="2" t="s">
        <v>144</v>
      </c>
      <c r="B140" s="1" t="s">
        <v>4</v>
      </c>
      <c r="E140" s="1">
        <v>139.0</v>
      </c>
      <c r="F140" s="2" t="s">
        <v>144</v>
      </c>
      <c r="G140" s="3">
        <v>34.0381785</v>
      </c>
      <c r="H140" s="3">
        <v>-84.5826712</v>
      </c>
    </row>
    <row r="141">
      <c r="A141" s="2" t="s">
        <v>145</v>
      </c>
      <c r="B141" s="1" t="s">
        <v>4</v>
      </c>
      <c r="E141" s="1">
        <v>140.0</v>
      </c>
      <c r="F141" s="2" t="s">
        <v>145</v>
      </c>
      <c r="G141" s="3">
        <v>41.1455594</v>
      </c>
      <c r="H141" s="3">
        <v>-81.33928829999999</v>
      </c>
    </row>
    <row r="142">
      <c r="A142" s="2" t="s">
        <v>146</v>
      </c>
      <c r="B142" s="1">
        <v>176.0</v>
      </c>
      <c r="E142" s="1">
        <v>141.0</v>
      </c>
      <c r="F142" s="2" t="s">
        <v>146</v>
      </c>
      <c r="G142" s="3">
        <v>38.0306511</v>
      </c>
      <c r="H142" s="3">
        <v>-84.5039697</v>
      </c>
    </row>
    <row r="143">
      <c r="A143" s="2" t="s">
        <v>147</v>
      </c>
      <c r="B143" s="1">
        <v>146.0</v>
      </c>
      <c r="E143" s="1">
        <v>142.0</v>
      </c>
      <c r="F143" s="2" t="s">
        <v>147</v>
      </c>
      <c r="G143" s="3">
        <v>40.0390581</v>
      </c>
      <c r="H143" s="3">
        <v>-75.15580709999999</v>
      </c>
    </row>
    <row r="144">
      <c r="A144" s="2" t="s">
        <v>148</v>
      </c>
      <c r="B144" s="1">
        <v>130.0</v>
      </c>
      <c r="E144" s="1">
        <v>143.0</v>
      </c>
      <c r="F144" s="2" t="s">
        <v>148</v>
      </c>
      <c r="G144" s="3">
        <v>40.6983134</v>
      </c>
      <c r="H144" s="3">
        <v>-75.209746</v>
      </c>
    </row>
    <row r="145">
      <c r="A145" s="2" t="s">
        <v>149</v>
      </c>
      <c r="B145" s="1">
        <v>1.0009599E7</v>
      </c>
      <c r="C145" s="1" t="s">
        <v>11</v>
      </c>
      <c r="E145" s="1">
        <v>144.0</v>
      </c>
      <c r="F145" s="2" t="s">
        <v>149</v>
      </c>
      <c r="G145" s="3">
        <v>30.0392256</v>
      </c>
      <c r="H145" s="3">
        <v>-94.0747071</v>
      </c>
    </row>
    <row r="146">
      <c r="A146" s="2" t="s">
        <v>150</v>
      </c>
      <c r="B146" s="1">
        <v>141.0</v>
      </c>
      <c r="E146" s="1">
        <v>145.0</v>
      </c>
      <c r="F146" s="2" t="s">
        <v>150</v>
      </c>
      <c r="G146" s="3">
        <v>40.6048687</v>
      </c>
      <c r="H146" s="3">
        <v>-75.3775187</v>
      </c>
    </row>
    <row r="147">
      <c r="A147" s="2" t="s">
        <v>151</v>
      </c>
      <c r="B147" s="1">
        <v>452.0</v>
      </c>
      <c r="E147" s="1">
        <v>146.0</v>
      </c>
      <c r="F147" s="2" t="s">
        <v>151</v>
      </c>
      <c r="G147" s="3">
        <v>37.3530446</v>
      </c>
      <c r="H147" s="3">
        <v>-79.1769529</v>
      </c>
    </row>
    <row r="148">
      <c r="A148" s="2" t="s">
        <v>152</v>
      </c>
      <c r="B148" s="1" t="s">
        <v>4</v>
      </c>
      <c r="E148" s="1">
        <v>147.0</v>
      </c>
      <c r="F148" s="2" t="s">
        <v>152</v>
      </c>
      <c r="G148" s="3">
        <v>36.105632</v>
      </c>
      <c r="H148" s="3">
        <v>-86.79999</v>
      </c>
    </row>
    <row r="149">
      <c r="A149" s="2" t="s">
        <v>153</v>
      </c>
      <c r="B149" s="1">
        <v>1.0005731E7</v>
      </c>
      <c r="E149" s="1">
        <v>148.0</v>
      </c>
      <c r="F149" s="2" t="s">
        <v>153</v>
      </c>
      <c r="G149" s="3">
        <v>40.691145</v>
      </c>
      <c r="H149" s="3">
        <v>-73.9805528</v>
      </c>
    </row>
    <row r="150">
      <c r="A150" s="2" t="s">
        <v>154</v>
      </c>
      <c r="B150" s="1" t="s">
        <v>4</v>
      </c>
      <c r="E150" s="1">
        <v>149.0</v>
      </c>
      <c r="F150" s="2" t="s">
        <v>154</v>
      </c>
      <c r="G150" s="3">
        <v>37.29717979999999</v>
      </c>
      <c r="H150" s="3">
        <v>-78.3961973</v>
      </c>
    </row>
    <row r="151">
      <c r="A151" s="2" t="s">
        <v>155</v>
      </c>
      <c r="B151" s="1" t="s">
        <v>4</v>
      </c>
      <c r="E151" s="1">
        <v>150.0</v>
      </c>
      <c r="F151" s="2" t="s">
        <v>155</v>
      </c>
      <c r="G151" s="3">
        <v>30.2114404</v>
      </c>
      <c r="H151" s="3">
        <v>-92.0204121</v>
      </c>
    </row>
    <row r="152">
      <c r="A152" s="2" t="s">
        <v>156</v>
      </c>
      <c r="B152" s="1">
        <v>148.0</v>
      </c>
      <c r="C152" s="1" t="s">
        <v>11</v>
      </c>
      <c r="E152" s="1">
        <v>151.0</v>
      </c>
      <c r="F152" s="2" t="s">
        <v>156</v>
      </c>
      <c r="G152" s="3">
        <v>32.5267122</v>
      </c>
      <c r="H152" s="3">
        <v>-92.07317909999999</v>
      </c>
    </row>
    <row r="153">
      <c r="A153" s="2" t="s">
        <v>157</v>
      </c>
      <c r="B153" s="1">
        <v>56.0</v>
      </c>
      <c r="E153" s="1">
        <v>152.0</v>
      </c>
      <c r="F153" s="2" t="s">
        <v>157</v>
      </c>
      <c r="G153" s="3">
        <v>30.4132579</v>
      </c>
      <c r="H153" s="3">
        <v>-91.1800023</v>
      </c>
    </row>
    <row r="154">
      <c r="A154" s="2" t="s">
        <v>158</v>
      </c>
      <c r="B154" s="1" t="s">
        <v>4</v>
      </c>
      <c r="E154" s="1">
        <v>153.0</v>
      </c>
      <c r="F154" s="2" t="s">
        <v>158</v>
      </c>
      <c r="G154" s="3">
        <v>32.5282644</v>
      </c>
      <c r="H154" s="3">
        <v>-92.6499298</v>
      </c>
    </row>
    <row r="155">
      <c r="A155" s="2" t="s">
        <v>159</v>
      </c>
      <c r="B155" s="1">
        <v>174.0</v>
      </c>
      <c r="E155" s="1">
        <v>154.0</v>
      </c>
      <c r="F155" s="2" t="s">
        <v>159</v>
      </c>
      <c r="G155" s="3">
        <v>38.2122761</v>
      </c>
      <c r="H155" s="3">
        <v>-85.75850229999999</v>
      </c>
    </row>
    <row r="156">
      <c r="A156" s="2" t="s">
        <v>160</v>
      </c>
      <c r="B156" s="1">
        <v>1.0002658E7</v>
      </c>
      <c r="C156" s="1" t="s">
        <v>11</v>
      </c>
      <c r="E156" s="1">
        <v>155.0</v>
      </c>
      <c r="F156" s="2" t="s">
        <v>160</v>
      </c>
      <c r="G156" s="3">
        <v>41.9987765</v>
      </c>
      <c r="H156" s="3">
        <v>-87.6582585</v>
      </c>
    </row>
    <row r="157">
      <c r="A157" s="2" t="s">
        <v>161</v>
      </c>
      <c r="B157" s="1">
        <v>156.0</v>
      </c>
      <c r="E157" s="1">
        <v>156.0</v>
      </c>
      <c r="F157" s="2" t="s">
        <v>161</v>
      </c>
      <c r="G157" s="3">
        <v>39.3463882</v>
      </c>
      <c r="H157" s="3">
        <v>-76.6210078</v>
      </c>
    </row>
    <row r="158">
      <c r="A158" s="2" t="s">
        <v>162</v>
      </c>
      <c r="B158" s="1">
        <v>155.0</v>
      </c>
      <c r="E158" s="1">
        <v>157.0</v>
      </c>
      <c r="F158" s="2" t="s">
        <v>162</v>
      </c>
      <c r="G158" s="3">
        <v>33.9701634</v>
      </c>
      <c r="H158" s="3">
        <v>-118.4166111</v>
      </c>
    </row>
    <row r="159">
      <c r="A159" s="2" t="s">
        <v>163</v>
      </c>
      <c r="B159" s="1">
        <v>169.0</v>
      </c>
      <c r="E159" s="1">
        <v>158.0</v>
      </c>
      <c r="F159" s="2" t="s">
        <v>163</v>
      </c>
      <c r="G159" s="3">
        <v>44.8955674</v>
      </c>
      <c r="H159" s="3">
        <v>-68.6735534</v>
      </c>
    </row>
    <row r="160">
      <c r="A160" s="2" t="s">
        <v>164</v>
      </c>
      <c r="B160" s="1">
        <v>128.0</v>
      </c>
      <c r="E160" s="1">
        <v>159.0</v>
      </c>
      <c r="F160" s="2" t="s">
        <v>164</v>
      </c>
      <c r="G160" s="3">
        <v>40.8900515</v>
      </c>
      <c r="H160" s="3">
        <v>-73.9011239</v>
      </c>
    </row>
    <row r="161">
      <c r="A161" s="2" t="s">
        <v>165</v>
      </c>
      <c r="B161" s="1">
        <v>147.0</v>
      </c>
      <c r="E161" s="1">
        <v>160.0</v>
      </c>
      <c r="F161" s="2" t="s">
        <v>165</v>
      </c>
      <c r="G161" s="3">
        <v>41.7225348</v>
      </c>
      <c r="H161" s="3">
        <v>-73.9326626</v>
      </c>
    </row>
    <row r="162">
      <c r="A162" s="2" t="s">
        <v>166</v>
      </c>
      <c r="B162" s="1" t="s">
        <v>4</v>
      </c>
      <c r="E162" s="1">
        <v>161.0</v>
      </c>
      <c r="F162" s="2" t="s">
        <v>166</v>
      </c>
      <c r="G162" s="3">
        <v>43.0388337</v>
      </c>
      <c r="H162" s="3">
        <v>-87.92856669999999</v>
      </c>
    </row>
    <row r="163">
      <c r="A163" s="2" t="s">
        <v>167</v>
      </c>
      <c r="B163" s="1">
        <v>377.0</v>
      </c>
      <c r="E163" s="1">
        <v>162.0</v>
      </c>
      <c r="F163" s="2" t="s">
        <v>167</v>
      </c>
      <c r="G163" s="3">
        <v>38.4235252</v>
      </c>
      <c r="H163" s="3">
        <v>-82.42641449999999</v>
      </c>
    </row>
    <row r="164">
      <c r="A164" s="2" t="s">
        <v>168</v>
      </c>
      <c r="B164" s="1" t="s">
        <v>4</v>
      </c>
      <c r="E164" s="1">
        <v>163.0</v>
      </c>
      <c r="F164" s="2" t="s">
        <v>168</v>
      </c>
      <c r="G164" s="3">
        <v>39.2556759</v>
      </c>
      <c r="H164" s="3">
        <v>-76.7109674</v>
      </c>
    </row>
    <row r="165">
      <c r="A165" s="2" t="s">
        <v>169</v>
      </c>
      <c r="B165" s="1">
        <v>39.0</v>
      </c>
      <c r="C165" s="1" t="s">
        <v>11</v>
      </c>
      <c r="E165" s="1">
        <v>164.0</v>
      </c>
      <c r="F165" s="2" t="s">
        <v>169</v>
      </c>
      <c r="G165" s="3">
        <v>38.9869183</v>
      </c>
      <c r="H165" s="3">
        <v>-76.9425543</v>
      </c>
    </row>
    <row r="166">
      <c r="A166" s="2" t="s">
        <v>170</v>
      </c>
      <c r="B166" s="1" t="s">
        <v>4</v>
      </c>
      <c r="E166" s="1">
        <v>165.0</v>
      </c>
      <c r="F166" s="2" t="s">
        <v>170</v>
      </c>
      <c r="G166" s="3">
        <v>38.2102166</v>
      </c>
      <c r="H166" s="3">
        <v>-75.6848002</v>
      </c>
    </row>
    <row r="167">
      <c r="A167" s="2" t="s">
        <v>171</v>
      </c>
      <c r="B167" s="1">
        <v>421.0</v>
      </c>
      <c r="E167" s="1">
        <v>166.0</v>
      </c>
      <c r="F167" s="2" t="s">
        <v>171</v>
      </c>
      <c r="G167" s="3">
        <v>42.3867598</v>
      </c>
      <c r="H167" s="3">
        <v>-72.5300515</v>
      </c>
    </row>
    <row r="168">
      <c r="A168" s="2" t="s">
        <v>172</v>
      </c>
      <c r="B168" s="1" t="s">
        <v>4</v>
      </c>
      <c r="E168" s="1">
        <v>167.0</v>
      </c>
      <c r="F168" s="2" t="s">
        <v>172</v>
      </c>
      <c r="G168" s="3">
        <v>42.6552587</v>
      </c>
      <c r="H168" s="3">
        <v>-71.3247164</v>
      </c>
    </row>
    <row r="169">
      <c r="A169" s="2" t="s">
        <v>173</v>
      </c>
      <c r="B169" s="1" t="s">
        <v>4</v>
      </c>
      <c r="E169" s="1">
        <v>168.0</v>
      </c>
      <c r="F169" s="2" t="s">
        <v>173</v>
      </c>
      <c r="G169" s="3">
        <v>30.1788135</v>
      </c>
      <c r="H169" s="3">
        <v>-93.21685680000002</v>
      </c>
    </row>
    <row r="170">
      <c r="A170" s="2" t="s">
        <v>174</v>
      </c>
      <c r="B170" s="1" t="s">
        <v>4</v>
      </c>
      <c r="E170" s="1">
        <v>169.0</v>
      </c>
      <c r="F170" s="2" t="s">
        <v>174</v>
      </c>
      <c r="G170" s="3">
        <v>35.1187498</v>
      </c>
      <c r="H170" s="3">
        <v>-89.9374928</v>
      </c>
    </row>
    <row r="171">
      <c r="A171" s="2" t="s">
        <v>175</v>
      </c>
      <c r="B171" s="1" t="s">
        <v>4</v>
      </c>
      <c r="E171" s="1">
        <v>170.0</v>
      </c>
      <c r="F171" s="2" t="s">
        <v>175</v>
      </c>
      <c r="G171" s="3">
        <v>33.8729073</v>
      </c>
      <c r="H171" s="3">
        <v>-84.2631681</v>
      </c>
    </row>
    <row r="172">
      <c r="A172" s="2" t="s">
        <v>176</v>
      </c>
      <c r="B172" s="1">
        <v>425.0</v>
      </c>
      <c r="E172" s="1">
        <v>171.0</v>
      </c>
      <c r="F172" s="2" t="s">
        <v>176</v>
      </c>
      <c r="G172" s="3">
        <v>25.7178924</v>
      </c>
      <c r="H172" s="3">
        <v>-80.2746368</v>
      </c>
    </row>
    <row r="173">
      <c r="A173" s="2" t="s">
        <v>177</v>
      </c>
      <c r="B173" s="1">
        <v>426.0</v>
      </c>
      <c r="E173" s="1">
        <v>172.0</v>
      </c>
      <c r="F173" s="2" t="s">
        <v>177</v>
      </c>
      <c r="G173" s="3">
        <v>39.5087485</v>
      </c>
      <c r="H173" s="3">
        <v>-84.73449149999999</v>
      </c>
    </row>
    <row r="174">
      <c r="A174" s="2" t="s">
        <v>178</v>
      </c>
      <c r="B174" s="1">
        <v>89.0</v>
      </c>
      <c r="E174" s="1">
        <v>173.0</v>
      </c>
      <c r="F174" s="2" t="s">
        <v>178</v>
      </c>
      <c r="G174" s="3">
        <v>42.2780436</v>
      </c>
      <c r="H174" s="3">
        <v>-83.7382241</v>
      </c>
    </row>
    <row r="175">
      <c r="A175" s="2" t="s">
        <v>179</v>
      </c>
      <c r="B175" s="1">
        <v>427.0</v>
      </c>
      <c r="E175" s="1">
        <v>174.0</v>
      </c>
      <c r="F175" s="2" t="s">
        <v>179</v>
      </c>
      <c r="G175" s="3">
        <v>42.701848</v>
      </c>
      <c r="H175" s="3">
        <v>-84.4821719</v>
      </c>
    </row>
    <row r="176">
      <c r="A176" s="2" t="s">
        <v>180</v>
      </c>
      <c r="B176" s="1" t="s">
        <v>4</v>
      </c>
      <c r="E176" s="1">
        <v>175.0</v>
      </c>
      <c r="F176" s="2" t="s">
        <v>180</v>
      </c>
      <c r="G176" s="3">
        <v>35.8486105</v>
      </c>
      <c r="H176" s="3">
        <v>-86.3648813</v>
      </c>
    </row>
    <row r="177">
      <c r="A177" s="2" t="s">
        <v>181</v>
      </c>
      <c r="B177" s="1">
        <v>31.0</v>
      </c>
      <c r="E177" s="1">
        <v>176.0</v>
      </c>
      <c r="F177" s="2" t="s">
        <v>181</v>
      </c>
      <c r="G177" s="3">
        <v>44.97399</v>
      </c>
      <c r="H177" s="3">
        <v>-93.2277285</v>
      </c>
    </row>
    <row r="178">
      <c r="A178" s="2" t="s">
        <v>182</v>
      </c>
      <c r="B178" s="1" t="s">
        <v>4</v>
      </c>
      <c r="E178" s="1">
        <v>177.0</v>
      </c>
      <c r="F178" s="2" t="s">
        <v>182</v>
      </c>
      <c r="G178" s="3">
        <v>34.3647349</v>
      </c>
      <c r="H178" s="3">
        <v>-89.5383818</v>
      </c>
    </row>
    <row r="179">
      <c r="A179" s="2" t="s">
        <v>183</v>
      </c>
      <c r="B179" s="1" t="s">
        <v>4</v>
      </c>
      <c r="E179" s="1">
        <v>178.0</v>
      </c>
      <c r="F179" s="2" t="s">
        <v>183</v>
      </c>
      <c r="G179" s="3">
        <v>33.4551742</v>
      </c>
      <c r="H179" s="3">
        <v>-88.79437659999999</v>
      </c>
    </row>
    <row r="180">
      <c r="A180" s="2" t="s">
        <v>184</v>
      </c>
      <c r="B180" s="1" t="s">
        <v>4</v>
      </c>
      <c r="E180" s="1">
        <v>179.0</v>
      </c>
      <c r="F180" s="2" t="s">
        <v>184</v>
      </c>
      <c r="G180" s="3">
        <v>33.5126982</v>
      </c>
      <c r="H180" s="3">
        <v>-90.3416715</v>
      </c>
    </row>
    <row r="181">
      <c r="A181" s="2" t="s">
        <v>185</v>
      </c>
      <c r="B181" s="1">
        <v>431.0</v>
      </c>
      <c r="E181" s="1">
        <v>180.0</v>
      </c>
      <c r="F181" s="2" t="s">
        <v>185</v>
      </c>
      <c r="G181" s="3">
        <v>38.9403808</v>
      </c>
      <c r="H181" s="3">
        <v>-92.32773750000001</v>
      </c>
    </row>
    <row r="182">
      <c r="A182" s="2" t="s">
        <v>186</v>
      </c>
      <c r="B182" s="1" t="s">
        <v>4</v>
      </c>
      <c r="E182" s="1">
        <v>181.0</v>
      </c>
      <c r="F182" s="2" t="s">
        <v>186</v>
      </c>
      <c r="G182" s="3">
        <v>39.0346733</v>
      </c>
      <c r="H182" s="3">
        <v>-94.5785312</v>
      </c>
    </row>
    <row r="183">
      <c r="A183" s="2" t="s">
        <v>187</v>
      </c>
      <c r="B183" s="1">
        <v>454.0</v>
      </c>
      <c r="E183" s="1">
        <v>182.0</v>
      </c>
      <c r="F183" s="2" t="s">
        <v>187</v>
      </c>
      <c r="G183" s="3">
        <v>37.2005546</v>
      </c>
      <c r="H183" s="3">
        <v>-93.2806806</v>
      </c>
    </row>
    <row r="184">
      <c r="A184" s="2" t="s">
        <v>188</v>
      </c>
      <c r="B184" s="1">
        <v>1.0007454E7</v>
      </c>
      <c r="E184" s="1">
        <v>183.0</v>
      </c>
      <c r="F184" s="2" t="s">
        <v>188</v>
      </c>
      <c r="G184" s="3">
        <v>40.2802758</v>
      </c>
      <c r="H184" s="3">
        <v>-74.0054114</v>
      </c>
    </row>
    <row r="185">
      <c r="A185" s="2" t="s">
        <v>189</v>
      </c>
      <c r="B185" s="1">
        <v>1.0002662E7</v>
      </c>
      <c r="C185" s="1" t="s">
        <v>11</v>
      </c>
      <c r="E185" s="1">
        <v>184.0</v>
      </c>
      <c r="F185" s="2" t="s">
        <v>189</v>
      </c>
      <c r="G185" s="3">
        <v>46.8600672</v>
      </c>
      <c r="H185" s="3">
        <v>-113.9852081</v>
      </c>
    </row>
    <row r="186">
      <c r="A186" s="2" t="s">
        <v>190</v>
      </c>
      <c r="B186" s="1" t="s">
        <v>4</v>
      </c>
      <c r="E186" s="1">
        <v>185.0</v>
      </c>
      <c r="F186" s="2" t="s">
        <v>190</v>
      </c>
      <c r="G186" s="3">
        <v>45.6673524</v>
      </c>
      <c r="H186" s="3">
        <v>-111.0546211</v>
      </c>
    </row>
    <row r="187">
      <c r="A187" s="2" t="s">
        <v>191</v>
      </c>
      <c r="B187" s="1" t="s">
        <v>4</v>
      </c>
      <c r="E187" s="1">
        <v>186.0</v>
      </c>
      <c r="F187" s="2" t="s">
        <v>191</v>
      </c>
      <c r="G187" s="3">
        <v>38.1886162</v>
      </c>
      <c r="H187" s="3">
        <v>-83.4315122</v>
      </c>
    </row>
    <row r="188">
      <c r="A188" s="2" t="s">
        <v>192</v>
      </c>
      <c r="B188" s="1" t="s">
        <v>4</v>
      </c>
      <c r="E188" s="1">
        <v>187.0</v>
      </c>
      <c r="F188" s="2" t="s">
        <v>192</v>
      </c>
      <c r="G188" s="3">
        <v>39.3437959</v>
      </c>
      <c r="H188" s="3">
        <v>-76.5843847</v>
      </c>
    </row>
    <row r="189">
      <c r="A189" s="2" t="s">
        <v>193</v>
      </c>
      <c r="B189" s="1">
        <v>544.0</v>
      </c>
      <c r="E189" s="1">
        <v>188.0</v>
      </c>
      <c r="F189" s="2" t="s">
        <v>193</v>
      </c>
      <c r="G189" s="3">
        <v>39.6799914</v>
      </c>
      <c r="H189" s="3">
        <v>-77.3486971</v>
      </c>
    </row>
    <row r="190">
      <c r="A190" s="2" t="s">
        <v>194</v>
      </c>
      <c r="B190" s="1" t="s">
        <v>4</v>
      </c>
      <c r="E190" s="1">
        <v>189.0</v>
      </c>
      <c r="F190" s="2" t="s">
        <v>194</v>
      </c>
      <c r="G190" s="3">
        <v>36.6163842</v>
      </c>
      <c r="H190" s="3">
        <v>-88.3214979</v>
      </c>
    </row>
    <row r="191">
      <c r="A191" s="2" t="s">
        <v>195</v>
      </c>
      <c r="B191" s="1">
        <v>439.0</v>
      </c>
      <c r="E191" s="1">
        <v>190.0</v>
      </c>
      <c r="F191" s="2" t="s">
        <v>195</v>
      </c>
      <c r="G191" s="3">
        <v>40.8201966</v>
      </c>
      <c r="H191" s="3">
        <v>-96.70047629999999</v>
      </c>
    </row>
    <row r="192">
      <c r="A192" s="2" t="s">
        <v>196</v>
      </c>
      <c r="B192" s="1">
        <v>97.0</v>
      </c>
      <c r="E192" s="1">
        <v>191.0</v>
      </c>
      <c r="F192" s="2" t="s">
        <v>196</v>
      </c>
      <c r="G192" s="3">
        <v>41.2580268</v>
      </c>
      <c r="H192" s="3">
        <v>-96.010696</v>
      </c>
    </row>
    <row r="193">
      <c r="A193" s="2" t="s">
        <v>197</v>
      </c>
      <c r="B193" s="1">
        <v>440.0</v>
      </c>
      <c r="E193" s="1">
        <v>192.0</v>
      </c>
      <c r="F193" s="2" t="s">
        <v>197</v>
      </c>
      <c r="G193" s="3">
        <v>36.1085197</v>
      </c>
      <c r="H193" s="3">
        <v>-115.1431709</v>
      </c>
    </row>
    <row r="194">
      <c r="A194" s="2" t="s">
        <v>198</v>
      </c>
      <c r="B194" s="1">
        <v>441.0</v>
      </c>
      <c r="E194" s="1">
        <v>193.0</v>
      </c>
      <c r="F194" s="2" t="s">
        <v>198</v>
      </c>
      <c r="G194" s="3">
        <v>39.5453298</v>
      </c>
      <c r="H194" s="3">
        <v>-119.8161541</v>
      </c>
    </row>
    <row r="195">
      <c r="A195" s="2" t="s">
        <v>199</v>
      </c>
      <c r="B195" s="1">
        <v>285.0</v>
      </c>
      <c r="E195" s="1">
        <v>194.0</v>
      </c>
      <c r="F195" s="2" t="s">
        <v>199</v>
      </c>
      <c r="G195" s="3">
        <v>43.138948</v>
      </c>
      <c r="H195" s="3">
        <v>-70.9370252</v>
      </c>
    </row>
    <row r="196">
      <c r="A196" s="2" t="s">
        <v>200</v>
      </c>
      <c r="B196" s="1">
        <v>443.0</v>
      </c>
      <c r="E196" s="1">
        <v>195.0</v>
      </c>
      <c r="F196" s="2" t="s">
        <v>200</v>
      </c>
      <c r="G196" s="3">
        <v>40.7427996</v>
      </c>
      <c r="H196" s="3">
        <v>-74.1770884</v>
      </c>
    </row>
    <row r="197">
      <c r="A197" s="2" t="s">
        <v>201</v>
      </c>
      <c r="B197" s="1">
        <v>445.0</v>
      </c>
      <c r="E197" s="1">
        <v>196.0</v>
      </c>
      <c r="F197" s="2" t="s">
        <v>201</v>
      </c>
      <c r="G197" s="3">
        <v>35.0843187</v>
      </c>
      <c r="H197" s="3">
        <v>-106.6197812</v>
      </c>
    </row>
    <row r="198">
      <c r="A198" s="2" t="s">
        <v>202</v>
      </c>
      <c r="B198" s="1">
        <v>444.0</v>
      </c>
      <c r="E198" s="1">
        <v>197.0</v>
      </c>
      <c r="F198" s="2" t="s">
        <v>202</v>
      </c>
      <c r="G198" s="3">
        <v>32.2787745</v>
      </c>
      <c r="H198" s="3">
        <v>-106.7479059</v>
      </c>
    </row>
    <row r="199">
      <c r="A199" s="2" t="s">
        <v>203</v>
      </c>
      <c r="B199" s="1">
        <v>360.0</v>
      </c>
      <c r="C199" s="1" t="s">
        <v>11</v>
      </c>
      <c r="E199" s="1">
        <v>198.0</v>
      </c>
      <c r="F199" s="2" t="s">
        <v>203</v>
      </c>
      <c r="G199" s="3">
        <v>30.028658</v>
      </c>
      <c r="H199" s="3">
        <v>-90.065928</v>
      </c>
    </row>
    <row r="200">
      <c r="A200" s="2" t="s">
        <v>204</v>
      </c>
      <c r="B200" s="1">
        <v>434.0</v>
      </c>
      <c r="E200" s="1">
        <v>199.0</v>
      </c>
      <c r="F200" s="2" t="s">
        <v>204</v>
      </c>
      <c r="G200" s="3">
        <v>43.1369816</v>
      </c>
      <c r="H200" s="3">
        <v>-79.0349955</v>
      </c>
    </row>
    <row r="201">
      <c r="A201" s="2" t="s">
        <v>205</v>
      </c>
      <c r="B201" s="1" t="s">
        <v>4</v>
      </c>
      <c r="E201" s="1">
        <v>200.0</v>
      </c>
      <c r="F201" s="2" t="s">
        <v>205</v>
      </c>
      <c r="G201" s="3">
        <v>29.7907128</v>
      </c>
      <c r="H201" s="3">
        <v>-90.80286989999999</v>
      </c>
    </row>
    <row r="202">
      <c r="A202" s="2" t="s">
        <v>206</v>
      </c>
      <c r="B202" s="1" t="s">
        <v>4</v>
      </c>
      <c r="E202" s="1">
        <v>201.0</v>
      </c>
      <c r="F202" s="2" t="s">
        <v>206</v>
      </c>
      <c r="G202" s="3">
        <v>36.8480161</v>
      </c>
      <c r="H202" s="3">
        <v>-76.262085</v>
      </c>
    </row>
    <row r="203">
      <c r="A203" s="2" t="s">
        <v>207</v>
      </c>
      <c r="B203" s="1">
        <v>432.0</v>
      </c>
      <c r="E203" s="1">
        <v>202.0</v>
      </c>
      <c r="F203" s="2" t="s">
        <v>207</v>
      </c>
      <c r="G203" s="3">
        <v>36.0770034</v>
      </c>
      <c r="H203" s="3">
        <v>-79.7718199</v>
      </c>
    </row>
    <row r="204">
      <c r="A204" s="2" t="s">
        <v>208</v>
      </c>
      <c r="B204" s="1">
        <v>1.0001792E7</v>
      </c>
      <c r="E204" s="1">
        <v>203.0</v>
      </c>
      <c r="F204" s="2" t="s">
        <v>208</v>
      </c>
      <c r="G204" s="3">
        <v>35.6164875</v>
      </c>
      <c r="H204" s="3">
        <v>-82.56650820000002</v>
      </c>
    </row>
    <row r="205">
      <c r="A205" s="2" t="s">
        <v>209</v>
      </c>
      <c r="B205" s="1" t="s">
        <v>4</v>
      </c>
      <c r="E205" s="1">
        <v>204.0</v>
      </c>
      <c r="F205" s="2" t="s">
        <v>209</v>
      </c>
      <c r="G205" s="3">
        <v>35.9752487</v>
      </c>
      <c r="H205" s="3">
        <v>-78.899654</v>
      </c>
    </row>
    <row r="206">
      <c r="A206" s="2" t="s">
        <v>210</v>
      </c>
      <c r="B206" s="1">
        <v>60.0</v>
      </c>
      <c r="E206" s="1">
        <v>205.0</v>
      </c>
      <c r="F206" s="2" t="s">
        <v>210</v>
      </c>
      <c r="G206" s="3">
        <v>35.9049122</v>
      </c>
      <c r="H206" s="3">
        <v>-79.0469134</v>
      </c>
    </row>
    <row r="207">
      <c r="A207" s="2" t="s">
        <v>211</v>
      </c>
      <c r="B207" s="1" t="s">
        <v>4</v>
      </c>
      <c r="E207" s="1">
        <v>206.0</v>
      </c>
      <c r="F207" s="2" t="s">
        <v>211</v>
      </c>
      <c r="G207" s="3">
        <v>35.3070929</v>
      </c>
      <c r="H207" s="3">
        <v>-80.735164</v>
      </c>
    </row>
    <row r="208">
      <c r="A208" s="2" t="s">
        <v>212</v>
      </c>
      <c r="B208" s="1" t="s">
        <v>4</v>
      </c>
      <c r="E208" s="1">
        <v>207.0</v>
      </c>
      <c r="F208" s="2" t="s">
        <v>212</v>
      </c>
      <c r="G208" s="3">
        <v>36.0689296</v>
      </c>
      <c r="H208" s="3">
        <v>-79.8101976</v>
      </c>
    </row>
    <row r="209">
      <c r="A209" s="2" t="s">
        <v>213</v>
      </c>
      <c r="B209" s="1">
        <v>394.0</v>
      </c>
      <c r="E209" s="1">
        <v>208.0</v>
      </c>
      <c r="F209" s="2" t="s">
        <v>213</v>
      </c>
      <c r="G209" s="3">
        <v>35.7846633</v>
      </c>
      <c r="H209" s="3">
        <v>-78.6820946</v>
      </c>
    </row>
    <row r="210">
      <c r="A210" s="2" t="s">
        <v>214</v>
      </c>
      <c r="B210" s="1">
        <v>395.0</v>
      </c>
      <c r="E210" s="1">
        <v>209.0</v>
      </c>
      <c r="F210" s="2" t="s">
        <v>214</v>
      </c>
      <c r="G210" s="3">
        <v>34.223874</v>
      </c>
      <c r="H210" s="3">
        <v>-77.8696036</v>
      </c>
    </row>
    <row r="211">
      <c r="A211" s="2" t="s">
        <v>215</v>
      </c>
      <c r="B211" s="1">
        <v>106.0</v>
      </c>
      <c r="E211" s="1">
        <v>210.0</v>
      </c>
      <c r="F211" s="2" t="s">
        <v>215</v>
      </c>
      <c r="G211" s="3">
        <v>47.922891</v>
      </c>
      <c r="H211" s="3">
        <v>-97.0768014</v>
      </c>
    </row>
    <row r="212">
      <c r="A212" s="2" t="s">
        <v>216</v>
      </c>
      <c r="B212" s="1" t="s">
        <v>4</v>
      </c>
      <c r="E212" s="1">
        <v>211.0</v>
      </c>
      <c r="F212" s="2" t="s">
        <v>216</v>
      </c>
      <c r="G212" s="3">
        <v>46.8977528</v>
      </c>
      <c r="H212" s="3">
        <v>-96.8024367</v>
      </c>
    </row>
    <row r="213">
      <c r="A213" s="2" t="s">
        <v>217</v>
      </c>
      <c r="B213" s="1">
        <v>521.0</v>
      </c>
      <c r="E213" s="1">
        <v>212.0</v>
      </c>
      <c r="F213" s="2" t="s">
        <v>217</v>
      </c>
      <c r="G213" s="3">
        <v>30.2661204</v>
      </c>
      <c r="H213" s="3">
        <v>-81.50723140000001</v>
      </c>
    </row>
    <row r="214">
      <c r="A214" s="2" t="s">
        <v>218</v>
      </c>
      <c r="B214" s="1">
        <v>397.0</v>
      </c>
      <c r="E214" s="1">
        <v>213.0</v>
      </c>
      <c r="F214" s="2" t="s">
        <v>218</v>
      </c>
      <c r="G214" s="3">
        <v>33.207488</v>
      </c>
      <c r="H214" s="3">
        <v>-97.1525862</v>
      </c>
    </row>
    <row r="215">
      <c r="A215" s="2" t="s">
        <v>219</v>
      </c>
      <c r="B215" s="1">
        <v>18.0</v>
      </c>
      <c r="E215" s="1">
        <v>214.0</v>
      </c>
      <c r="F215" s="2" t="s">
        <v>219</v>
      </c>
      <c r="G215" s="3">
        <v>42.3398067</v>
      </c>
      <c r="H215" s="3">
        <v>-71.0891717</v>
      </c>
    </row>
    <row r="216">
      <c r="A216" s="2" t="s">
        <v>220</v>
      </c>
      <c r="B216" s="1">
        <v>398.0</v>
      </c>
      <c r="E216" s="1">
        <v>215.0</v>
      </c>
      <c r="F216" s="2" t="s">
        <v>220</v>
      </c>
      <c r="G216" s="3">
        <v>35.1804402</v>
      </c>
      <c r="H216" s="3">
        <v>-111.6539683</v>
      </c>
    </row>
    <row r="217">
      <c r="A217" s="2" t="s">
        <v>221</v>
      </c>
      <c r="B217" s="1">
        <v>399.0</v>
      </c>
      <c r="E217" s="1">
        <v>216.0</v>
      </c>
      <c r="F217" s="2" t="s">
        <v>221</v>
      </c>
      <c r="G217" s="3">
        <v>40.4032798</v>
      </c>
      <c r="H217" s="3">
        <v>-104.7002313</v>
      </c>
    </row>
    <row r="218">
      <c r="A218" s="2" t="s">
        <v>222</v>
      </c>
      <c r="B218" s="1">
        <v>1.0002667E7</v>
      </c>
      <c r="C218" s="1" t="s">
        <v>11</v>
      </c>
      <c r="E218" s="1">
        <v>217.0</v>
      </c>
      <c r="F218" s="2" t="s">
        <v>222</v>
      </c>
      <c r="G218" s="3">
        <v>41.934233</v>
      </c>
      <c r="H218" s="3">
        <v>-88.774069</v>
      </c>
    </row>
    <row r="219">
      <c r="A219" s="2" t="s">
        <v>223</v>
      </c>
      <c r="B219" s="1">
        <v>400.0</v>
      </c>
      <c r="E219" s="1">
        <v>218.0</v>
      </c>
      <c r="F219" s="2" t="s">
        <v>223</v>
      </c>
      <c r="G219" s="3">
        <v>42.5121517</v>
      </c>
      <c r="H219" s="3">
        <v>-92.46464689999999</v>
      </c>
    </row>
    <row r="220">
      <c r="A220" s="2" t="s">
        <v>224</v>
      </c>
      <c r="B220" s="1" t="s">
        <v>4</v>
      </c>
      <c r="E220" s="1">
        <v>219.0</v>
      </c>
      <c r="F220" s="2" t="s">
        <v>224</v>
      </c>
      <c r="G220" s="3">
        <v>39.0319664</v>
      </c>
      <c r="H220" s="3">
        <v>-84.4645836</v>
      </c>
    </row>
    <row r="221">
      <c r="A221" s="2" t="s">
        <v>225</v>
      </c>
      <c r="B221" s="1">
        <v>401.0</v>
      </c>
      <c r="E221" s="1">
        <v>220.0</v>
      </c>
      <c r="F221" s="2" t="s">
        <v>225</v>
      </c>
      <c r="G221" s="3">
        <v>42.0564594</v>
      </c>
      <c r="H221" s="3">
        <v>-87.67526699999999</v>
      </c>
    </row>
    <row r="222">
      <c r="A222" s="2" t="s">
        <v>226</v>
      </c>
      <c r="B222" s="1" t="s">
        <v>4</v>
      </c>
      <c r="E222" s="1">
        <v>221.0</v>
      </c>
      <c r="F222" s="2" t="s">
        <v>226</v>
      </c>
      <c r="G222" s="3">
        <v>31.7503566</v>
      </c>
      <c r="H222" s="3">
        <v>-93.0974451</v>
      </c>
    </row>
    <row r="223">
      <c r="A223" s="2" t="s">
        <v>227</v>
      </c>
      <c r="B223" s="1">
        <v>53.0</v>
      </c>
      <c r="E223" s="1">
        <v>222.0</v>
      </c>
      <c r="F223" s="2" t="s">
        <v>227</v>
      </c>
      <c r="G223" s="3">
        <v>41.7055716</v>
      </c>
      <c r="H223" s="3">
        <v>-86.2353388</v>
      </c>
    </row>
    <row r="224">
      <c r="A224" s="2" t="s">
        <v>228</v>
      </c>
      <c r="B224" s="1">
        <v>21.0</v>
      </c>
      <c r="E224" s="1">
        <v>223.0</v>
      </c>
      <c r="F224" s="2" t="s">
        <v>228</v>
      </c>
      <c r="G224" s="3">
        <v>42.6679486</v>
      </c>
      <c r="H224" s="3">
        <v>-83.2081632</v>
      </c>
    </row>
    <row r="225">
      <c r="A225" s="2" t="s">
        <v>229</v>
      </c>
      <c r="B225" s="1">
        <v>408.0</v>
      </c>
      <c r="E225" s="1">
        <v>224.0</v>
      </c>
      <c r="F225" s="2" t="s">
        <v>229</v>
      </c>
      <c r="G225" s="3">
        <v>39.324358</v>
      </c>
      <c r="H225" s="3">
        <v>-82.10138889999999</v>
      </c>
    </row>
    <row r="226">
      <c r="A226" s="2" t="s">
        <v>230</v>
      </c>
      <c r="B226" s="1">
        <v>393.0</v>
      </c>
      <c r="E226" s="1">
        <v>225.0</v>
      </c>
      <c r="F226" s="2" t="s">
        <v>230</v>
      </c>
      <c r="G226" s="3">
        <v>40.0066723</v>
      </c>
      <c r="H226" s="3">
        <v>-83.0304546</v>
      </c>
    </row>
    <row r="227">
      <c r="A227" s="2" t="s">
        <v>231</v>
      </c>
      <c r="B227" s="1">
        <v>1.0002669E7</v>
      </c>
      <c r="C227" s="1" t="s">
        <v>11</v>
      </c>
      <c r="E227" s="1">
        <v>226.0</v>
      </c>
      <c r="F227" s="2" t="s">
        <v>231</v>
      </c>
      <c r="G227" s="3">
        <v>35.2058936</v>
      </c>
      <c r="H227" s="3">
        <v>-97.4457137</v>
      </c>
    </row>
    <row r="228">
      <c r="A228" s="2" t="s">
        <v>232</v>
      </c>
      <c r="B228" s="1">
        <v>1.0002669E7</v>
      </c>
      <c r="C228" s="1" t="s">
        <v>11</v>
      </c>
      <c r="E228" s="1">
        <v>227.0</v>
      </c>
      <c r="F228" s="2" t="s">
        <v>232</v>
      </c>
      <c r="G228" s="3">
        <v>36.1270236</v>
      </c>
      <c r="H228" s="3">
        <v>-97.07372219999999</v>
      </c>
    </row>
    <row r="229">
      <c r="A229" s="2" t="s">
        <v>233</v>
      </c>
      <c r="B229" s="1">
        <v>410.0</v>
      </c>
      <c r="E229" s="1">
        <v>228.0</v>
      </c>
      <c r="F229" s="2" t="s">
        <v>233</v>
      </c>
      <c r="G229" s="3">
        <v>36.8858594</v>
      </c>
      <c r="H229" s="3">
        <v>-76.3057051</v>
      </c>
    </row>
    <row r="230">
      <c r="A230" s="2" t="s">
        <v>234</v>
      </c>
      <c r="B230" s="1">
        <v>1.0009612E7</v>
      </c>
      <c r="C230" s="1" t="s">
        <v>11</v>
      </c>
      <c r="E230" s="1">
        <v>229.0</v>
      </c>
      <c r="F230" s="2" t="s">
        <v>234</v>
      </c>
      <c r="G230" s="3">
        <v>36.0507991</v>
      </c>
      <c r="H230" s="3">
        <v>-95.9536715</v>
      </c>
    </row>
    <row r="231">
      <c r="A231" s="2" t="s">
        <v>235</v>
      </c>
      <c r="B231" s="1">
        <v>1.000267E7</v>
      </c>
      <c r="C231" s="1" t="s">
        <v>11</v>
      </c>
      <c r="E231" s="1">
        <v>230.0</v>
      </c>
      <c r="F231" s="2" t="s">
        <v>235</v>
      </c>
      <c r="G231" s="3">
        <v>44.0448302</v>
      </c>
      <c r="H231" s="3">
        <v>-123.0726055</v>
      </c>
    </row>
    <row r="232">
      <c r="A232" s="2" t="s">
        <v>236</v>
      </c>
      <c r="B232" s="1">
        <v>68.0</v>
      </c>
      <c r="C232" s="1" t="s">
        <v>11</v>
      </c>
      <c r="E232" s="1">
        <v>231.0</v>
      </c>
      <c r="F232" s="2" t="s">
        <v>236</v>
      </c>
      <c r="G232" s="3">
        <v>44.5637806</v>
      </c>
      <c r="H232" s="3">
        <v>-123.2794443</v>
      </c>
    </row>
    <row r="233">
      <c r="A233" s="2" t="s">
        <v>237</v>
      </c>
      <c r="B233" s="1">
        <v>413.0</v>
      </c>
      <c r="E233" s="1">
        <v>232.0</v>
      </c>
      <c r="F233" s="2" t="s">
        <v>237</v>
      </c>
      <c r="G233" s="3">
        <v>37.9798869</v>
      </c>
      <c r="H233" s="3">
        <v>-121.3128577</v>
      </c>
    </row>
    <row r="234">
      <c r="A234" s="2" t="s">
        <v>238</v>
      </c>
      <c r="B234" s="1">
        <v>416.0</v>
      </c>
      <c r="E234" s="1">
        <v>233.0</v>
      </c>
      <c r="F234" s="2" t="s">
        <v>238</v>
      </c>
      <c r="G234" s="3">
        <v>39.9522188</v>
      </c>
      <c r="H234" s="3">
        <v>-75.1932137</v>
      </c>
    </row>
    <row r="235">
      <c r="A235" s="2" t="s">
        <v>239</v>
      </c>
      <c r="B235" s="1">
        <v>82.0</v>
      </c>
      <c r="E235" s="1">
        <v>234.0</v>
      </c>
      <c r="F235" s="2" t="s">
        <v>239</v>
      </c>
      <c r="G235" s="3">
        <v>40.7982133</v>
      </c>
      <c r="H235" s="3">
        <v>-77.8599084</v>
      </c>
    </row>
    <row r="236">
      <c r="A236" s="2" t="s">
        <v>240</v>
      </c>
      <c r="B236" s="1">
        <v>417.0</v>
      </c>
      <c r="E236" s="1">
        <v>235.0</v>
      </c>
      <c r="F236" s="2" t="s">
        <v>240</v>
      </c>
      <c r="G236" s="3">
        <v>34.0414045</v>
      </c>
      <c r="H236" s="3">
        <v>-118.7095814</v>
      </c>
    </row>
    <row r="237">
      <c r="A237" s="2" t="s">
        <v>241</v>
      </c>
      <c r="B237" s="1">
        <v>405.0</v>
      </c>
      <c r="E237" s="1">
        <v>236.0</v>
      </c>
      <c r="F237" s="2" t="s">
        <v>241</v>
      </c>
      <c r="G237" s="3">
        <v>40.4443533</v>
      </c>
      <c r="H237" s="3">
        <v>-79.960835</v>
      </c>
    </row>
    <row r="238">
      <c r="A238" s="2" t="s">
        <v>242</v>
      </c>
      <c r="B238" s="1" t="s">
        <v>4</v>
      </c>
      <c r="E238" s="1">
        <v>237.0</v>
      </c>
      <c r="F238" s="2" t="s">
        <v>242</v>
      </c>
      <c r="G238" s="3">
        <v>45.5732046</v>
      </c>
      <c r="H238" s="3">
        <v>-122.7275712</v>
      </c>
    </row>
    <row r="239">
      <c r="A239" s="2" t="s">
        <v>243</v>
      </c>
      <c r="B239" s="1">
        <v>1.0007648E7</v>
      </c>
      <c r="C239" s="1" t="s">
        <v>11</v>
      </c>
      <c r="E239" s="1">
        <v>238.0</v>
      </c>
      <c r="F239" s="2" t="s">
        <v>243</v>
      </c>
      <c r="G239" s="3">
        <v>45.5111471</v>
      </c>
      <c r="H239" s="3">
        <v>-122.6834235</v>
      </c>
    </row>
    <row r="240">
      <c r="A240" s="2" t="s">
        <v>244</v>
      </c>
      <c r="B240" s="1" t="s">
        <v>4</v>
      </c>
      <c r="E240" s="1">
        <v>239.0</v>
      </c>
      <c r="F240" s="2" t="s">
        <v>244</v>
      </c>
      <c r="G240" s="3">
        <v>30.0939175</v>
      </c>
      <c r="H240" s="3">
        <v>-95.98989639999999</v>
      </c>
    </row>
    <row r="241">
      <c r="A241" s="2" t="s">
        <v>245</v>
      </c>
      <c r="B241" s="1" t="s">
        <v>4</v>
      </c>
      <c r="E241" s="1">
        <v>240.0</v>
      </c>
      <c r="F241" s="2" t="s">
        <v>245</v>
      </c>
      <c r="G241" s="3">
        <v>34.465182</v>
      </c>
      <c r="H241" s="3">
        <v>-81.87755899999999</v>
      </c>
    </row>
    <row r="242">
      <c r="A242" s="2" t="s">
        <v>246</v>
      </c>
      <c r="B242" s="1">
        <v>477.0</v>
      </c>
      <c r="E242" s="1">
        <v>241.0</v>
      </c>
      <c r="F242" s="2" t="s">
        <v>246</v>
      </c>
      <c r="G242" s="3">
        <v>40.3430942</v>
      </c>
      <c r="H242" s="3">
        <v>-74.65507389999999</v>
      </c>
    </row>
    <row r="243">
      <c r="A243" s="2" t="s">
        <v>247</v>
      </c>
      <c r="B243" s="1">
        <v>479.0</v>
      </c>
      <c r="E243" s="1">
        <v>242.0</v>
      </c>
      <c r="F243" s="2" t="s">
        <v>247</v>
      </c>
      <c r="G243" s="3">
        <v>41.84387030000001</v>
      </c>
      <c r="H243" s="3">
        <v>-71.4349215</v>
      </c>
    </row>
    <row r="244">
      <c r="A244" s="2" t="s">
        <v>248</v>
      </c>
      <c r="B244" s="1">
        <v>27.0</v>
      </c>
      <c r="E244" s="1">
        <v>243.0</v>
      </c>
      <c r="F244" s="2" t="s">
        <v>248</v>
      </c>
      <c r="G244" s="3">
        <v>40.4237054</v>
      </c>
      <c r="H244" s="3">
        <v>-86.92119459999999</v>
      </c>
    </row>
    <row r="245">
      <c r="A245" s="4" t="s">
        <v>249</v>
      </c>
      <c r="B245" s="1" t="s">
        <v>4</v>
      </c>
      <c r="E245" s="1">
        <v>244.0</v>
      </c>
      <c r="F245" s="4" t="s">
        <v>249</v>
      </c>
      <c r="G245" s="3">
        <v>41.1173345</v>
      </c>
      <c r="H245" s="3">
        <v>-85.1077816</v>
      </c>
    </row>
    <row r="246">
      <c r="A246" s="2" t="s">
        <v>250</v>
      </c>
      <c r="B246" s="1" t="s">
        <v>4</v>
      </c>
      <c r="E246" s="1">
        <v>245.0</v>
      </c>
      <c r="F246" s="2" t="s">
        <v>250</v>
      </c>
      <c r="G246" s="3">
        <v>41.4189262</v>
      </c>
      <c r="H246" s="3">
        <v>-72.89364929999999</v>
      </c>
    </row>
    <row r="247">
      <c r="A247" s="2" t="s">
        <v>251</v>
      </c>
      <c r="B247" s="1">
        <v>518.0</v>
      </c>
      <c r="C247" s="1" t="s">
        <v>11</v>
      </c>
      <c r="E247" s="1">
        <v>246.0</v>
      </c>
      <c r="F247" s="2" t="s">
        <v>251</v>
      </c>
      <c r="G247" s="3">
        <v>37.1395334</v>
      </c>
      <c r="H247" s="3">
        <v>-80.5511003</v>
      </c>
    </row>
    <row r="248">
      <c r="A248" s="2" t="s">
        <v>252</v>
      </c>
      <c r="B248" s="1">
        <v>482.0</v>
      </c>
      <c r="E248" s="1">
        <v>247.0</v>
      </c>
      <c r="F248" s="2" t="s">
        <v>252</v>
      </c>
      <c r="G248" s="3">
        <v>41.4860647</v>
      </c>
      <c r="H248" s="3">
        <v>-71.5308537</v>
      </c>
    </row>
    <row r="249">
      <c r="A249" s="2" t="s">
        <v>253</v>
      </c>
      <c r="B249" s="1">
        <v>483.0</v>
      </c>
      <c r="E249" s="1">
        <v>248.0</v>
      </c>
      <c r="F249" s="2" t="s">
        <v>253</v>
      </c>
      <c r="G249" s="3">
        <v>29.7173941</v>
      </c>
      <c r="H249" s="3">
        <v>-95.40183119999999</v>
      </c>
    </row>
    <row r="250">
      <c r="A250" s="2" t="s">
        <v>254</v>
      </c>
      <c r="B250" s="1">
        <v>37.0</v>
      </c>
      <c r="E250" s="1">
        <v>249.0</v>
      </c>
      <c r="F250" s="2" t="s">
        <v>254</v>
      </c>
      <c r="G250" s="3">
        <v>37.5751669</v>
      </c>
      <c r="H250" s="3">
        <v>-77.5407146</v>
      </c>
    </row>
    <row r="251">
      <c r="A251" s="2" t="s">
        <v>255</v>
      </c>
      <c r="B251" s="1">
        <v>484.0</v>
      </c>
      <c r="E251" s="1">
        <v>250.0</v>
      </c>
      <c r="F251" s="2" t="s">
        <v>255</v>
      </c>
      <c r="G251" s="3">
        <v>40.2788009</v>
      </c>
      <c r="H251" s="3">
        <v>-74.73798839999999</v>
      </c>
    </row>
    <row r="252">
      <c r="A252" s="2" t="s">
        <v>256</v>
      </c>
      <c r="B252" s="1">
        <v>629.0</v>
      </c>
      <c r="C252" s="1" t="s">
        <v>11</v>
      </c>
      <c r="E252" s="1">
        <v>251.0</v>
      </c>
      <c r="F252" s="2" t="s">
        <v>256</v>
      </c>
      <c r="G252" s="3">
        <v>40.5215511</v>
      </c>
      <c r="H252" s="3">
        <v>-80.2119216</v>
      </c>
    </row>
    <row r="253">
      <c r="A253" s="2" t="s">
        <v>257</v>
      </c>
      <c r="B253" s="1">
        <v>43.0</v>
      </c>
      <c r="E253" s="1">
        <v>252.0</v>
      </c>
      <c r="F253" s="2" t="s">
        <v>257</v>
      </c>
      <c r="G253" s="3">
        <v>40.5008186</v>
      </c>
      <c r="H253" s="3">
        <v>-74.44739910000001</v>
      </c>
    </row>
    <row r="254">
      <c r="A254" s="2" t="s">
        <v>258</v>
      </c>
      <c r="B254" s="1">
        <v>475.0</v>
      </c>
      <c r="E254" s="1">
        <v>253.0</v>
      </c>
      <c r="F254" s="2" t="s">
        <v>258</v>
      </c>
      <c r="G254" s="3">
        <v>41.22046539999999</v>
      </c>
      <c r="H254" s="3">
        <v>-73.2431786</v>
      </c>
    </row>
    <row r="255">
      <c r="A255" s="2" t="s">
        <v>259</v>
      </c>
      <c r="B255" s="1">
        <v>457.0</v>
      </c>
      <c r="E255" s="1">
        <v>254.0</v>
      </c>
      <c r="F255" s="2" t="s">
        <v>259</v>
      </c>
      <c r="G255" s="3">
        <v>42.0794875</v>
      </c>
      <c r="H255" s="3">
        <v>-78.48427029999999</v>
      </c>
    </row>
    <row r="256">
      <c r="A256" s="2" t="s">
        <v>260</v>
      </c>
      <c r="B256" s="1">
        <v>459.0</v>
      </c>
      <c r="E256" s="1">
        <v>255.0</v>
      </c>
      <c r="F256" s="2" t="s">
        <v>260</v>
      </c>
      <c r="G256" s="3">
        <v>40.6932296</v>
      </c>
      <c r="H256" s="3">
        <v>-73.9921646</v>
      </c>
    </row>
    <row r="257">
      <c r="A257" s="2" t="s">
        <v>261</v>
      </c>
      <c r="B257" s="1">
        <v>474.0</v>
      </c>
      <c r="E257" s="1">
        <v>256.0</v>
      </c>
      <c r="F257" s="2" t="s">
        <v>261</v>
      </c>
      <c r="G257" s="3">
        <v>40.50382</v>
      </c>
      <c r="H257" s="3">
        <v>-78.6376191</v>
      </c>
    </row>
    <row r="258">
      <c r="A258" s="2" t="s">
        <v>262</v>
      </c>
      <c r="B258" s="1" t="s">
        <v>4</v>
      </c>
      <c r="E258" s="1">
        <v>257.0</v>
      </c>
      <c r="F258" s="2" t="s">
        <v>262</v>
      </c>
      <c r="G258" s="3">
        <v>40.7220627</v>
      </c>
      <c r="H258" s="3">
        <v>-73.79421119999999</v>
      </c>
    </row>
    <row r="259">
      <c r="A259" s="2" t="s">
        <v>263</v>
      </c>
      <c r="B259" s="1" t="s">
        <v>4</v>
      </c>
      <c r="E259" s="1">
        <v>258.0</v>
      </c>
      <c r="F259" s="2" t="s">
        <v>263</v>
      </c>
      <c r="G259" s="3">
        <v>39.9951217</v>
      </c>
      <c r="H259" s="3">
        <v>-75.23993279999999</v>
      </c>
    </row>
    <row r="260">
      <c r="A260" s="2" t="s">
        <v>264</v>
      </c>
      <c r="B260" s="1">
        <v>491.0</v>
      </c>
      <c r="E260" s="1">
        <v>259.0</v>
      </c>
      <c r="F260" s="2" t="s">
        <v>264</v>
      </c>
      <c r="G260" s="3">
        <v>38.6346955</v>
      </c>
      <c r="H260" s="3">
        <v>-90.23405869999999</v>
      </c>
    </row>
    <row r="261">
      <c r="A261" s="2" t="s">
        <v>265</v>
      </c>
      <c r="B261" s="1">
        <v>1.0009635E7</v>
      </c>
      <c r="C261" s="1" t="s">
        <v>11</v>
      </c>
      <c r="E261" s="1">
        <v>260.0</v>
      </c>
      <c r="F261" s="2" t="s">
        <v>265</v>
      </c>
      <c r="G261" s="3">
        <v>37.8413472</v>
      </c>
      <c r="H261" s="3">
        <v>-122.1101354</v>
      </c>
    </row>
    <row r="262">
      <c r="A262" s="2" t="s">
        <v>266</v>
      </c>
      <c r="B262" s="1">
        <v>468.0</v>
      </c>
      <c r="E262" s="1">
        <v>261.0</v>
      </c>
      <c r="F262" s="2" t="s">
        <v>266</v>
      </c>
      <c r="G262" s="3">
        <v>40.7272231</v>
      </c>
      <c r="H262" s="3">
        <v>-74.0715029</v>
      </c>
    </row>
    <row r="263">
      <c r="A263" s="2" t="s">
        <v>267</v>
      </c>
      <c r="B263" s="1" t="s">
        <v>4</v>
      </c>
      <c r="E263" s="1">
        <v>262.0</v>
      </c>
      <c r="F263" s="2" t="s">
        <v>267</v>
      </c>
      <c r="G263" s="3">
        <v>30.7129974</v>
      </c>
      <c r="H263" s="3">
        <v>-95.5472905</v>
      </c>
    </row>
    <row r="264">
      <c r="A264" s="2" t="s">
        <v>268</v>
      </c>
      <c r="B264" s="1" t="s">
        <v>4</v>
      </c>
      <c r="E264" s="1">
        <v>263.0</v>
      </c>
      <c r="F264" s="2" t="s">
        <v>268</v>
      </c>
      <c r="G264" s="3">
        <v>33.4655869</v>
      </c>
      <c r="H264" s="3">
        <v>-86.7915197</v>
      </c>
    </row>
    <row r="265">
      <c r="A265" s="2" t="s">
        <v>269</v>
      </c>
      <c r="B265" s="1">
        <v>497.0</v>
      </c>
      <c r="E265" s="1">
        <v>264.0</v>
      </c>
      <c r="F265" s="2" t="s">
        <v>269</v>
      </c>
      <c r="G265" s="3">
        <v>32.7719191</v>
      </c>
      <c r="H265" s="3">
        <v>-117.188213</v>
      </c>
    </row>
    <row r="266">
      <c r="A266" s="2" t="s">
        <v>270</v>
      </c>
      <c r="B266" s="1">
        <v>496.0</v>
      </c>
      <c r="E266" s="1">
        <v>265.0</v>
      </c>
      <c r="F266" s="2" t="s">
        <v>270</v>
      </c>
      <c r="G266" s="3">
        <v>32.7759894</v>
      </c>
      <c r="H266" s="3">
        <v>-117.0712533</v>
      </c>
    </row>
    <row r="267">
      <c r="A267" s="2" t="s">
        <v>271</v>
      </c>
      <c r="B267" s="1" t="s">
        <v>4</v>
      </c>
      <c r="E267" s="1">
        <v>266.0</v>
      </c>
      <c r="F267" s="2" t="s">
        <v>271</v>
      </c>
      <c r="G267" s="3">
        <v>37.7765643</v>
      </c>
      <c r="H267" s="3">
        <v>-122.4507187</v>
      </c>
    </row>
    <row r="268">
      <c r="A268" s="2" t="s">
        <v>272</v>
      </c>
      <c r="B268" s="1">
        <v>499.0</v>
      </c>
      <c r="E268" s="1">
        <v>267.0</v>
      </c>
      <c r="F268" s="2" t="s">
        <v>272</v>
      </c>
      <c r="G268" s="3">
        <v>37.3351874</v>
      </c>
      <c r="H268" s="3">
        <v>-121.8810715</v>
      </c>
    </row>
    <row r="269">
      <c r="A269" s="2" t="s">
        <v>273</v>
      </c>
      <c r="B269" s="1">
        <v>1.0002674E7</v>
      </c>
      <c r="C269" s="1" t="s">
        <v>11</v>
      </c>
      <c r="E269" s="1">
        <v>268.0</v>
      </c>
      <c r="F269" s="2" t="s">
        <v>273</v>
      </c>
      <c r="G269" s="3">
        <v>37.3496418</v>
      </c>
      <c r="H269" s="3">
        <v>-121.9389875</v>
      </c>
    </row>
    <row r="270">
      <c r="A270" s="2" t="s">
        <v>274</v>
      </c>
      <c r="B270" s="1">
        <v>90.0</v>
      </c>
      <c r="E270" s="1">
        <v>269.0</v>
      </c>
      <c r="F270" s="2" t="s">
        <v>274</v>
      </c>
      <c r="G270" s="3">
        <v>47.6091765</v>
      </c>
      <c r="H270" s="3">
        <v>-122.3178465</v>
      </c>
    </row>
    <row r="271">
      <c r="A271" s="2" t="s">
        <v>275</v>
      </c>
      <c r="B271" s="1">
        <v>462.0</v>
      </c>
      <c r="E271" s="1">
        <v>270.0</v>
      </c>
      <c r="F271" s="2" t="s">
        <v>275</v>
      </c>
      <c r="G271" s="3">
        <v>40.7433773</v>
      </c>
      <c r="H271" s="3">
        <v>-74.2465446</v>
      </c>
    </row>
    <row r="272">
      <c r="A272" s="2" t="s">
        <v>276</v>
      </c>
      <c r="B272" s="1">
        <v>489.0</v>
      </c>
      <c r="E272" s="1">
        <v>271.0</v>
      </c>
      <c r="F272" s="2" t="s">
        <v>276</v>
      </c>
      <c r="G272" s="3">
        <v>42.716635</v>
      </c>
      <c r="H272" s="3">
        <v>-73.7523365</v>
      </c>
    </row>
    <row r="273">
      <c r="A273" s="2" t="s">
        <v>277</v>
      </c>
      <c r="B273" s="1" t="s">
        <v>4</v>
      </c>
      <c r="E273" s="1">
        <v>272.0</v>
      </c>
      <c r="F273" s="2" t="s">
        <v>277</v>
      </c>
      <c r="G273" s="3">
        <v>30.6959406</v>
      </c>
      <c r="H273" s="3">
        <v>-88.184236</v>
      </c>
    </row>
    <row r="274">
      <c r="A274" s="2" t="s">
        <v>278</v>
      </c>
      <c r="B274" s="1">
        <v>95.0</v>
      </c>
      <c r="E274" s="1">
        <v>273.0</v>
      </c>
      <c r="F274" s="2" t="s">
        <v>278</v>
      </c>
      <c r="G274" s="3">
        <v>33.9937575</v>
      </c>
      <c r="H274" s="3">
        <v>-81.0299186</v>
      </c>
    </row>
    <row r="275">
      <c r="A275" s="2" t="s">
        <v>279</v>
      </c>
      <c r="B275" s="1" t="s">
        <v>4</v>
      </c>
      <c r="E275" s="1">
        <v>274.0</v>
      </c>
      <c r="F275" s="2" t="s">
        <v>279</v>
      </c>
      <c r="G275" s="3">
        <v>33.4983441</v>
      </c>
      <c r="H275" s="3">
        <v>-80.85014919999999</v>
      </c>
    </row>
    <row r="276">
      <c r="A276" s="2" t="s">
        <v>280</v>
      </c>
      <c r="B276" s="1" t="s">
        <v>4</v>
      </c>
      <c r="E276" s="1">
        <v>275.0</v>
      </c>
      <c r="F276" s="2" t="s">
        <v>280</v>
      </c>
      <c r="G276" s="3">
        <v>34.9996102</v>
      </c>
      <c r="H276" s="3">
        <v>-81.9711555</v>
      </c>
    </row>
    <row r="277">
      <c r="A277" s="2" t="s">
        <v>281</v>
      </c>
      <c r="B277" s="1">
        <v>83.0</v>
      </c>
      <c r="E277" s="1">
        <v>276.0</v>
      </c>
      <c r="F277" s="2" t="s">
        <v>281</v>
      </c>
      <c r="G277" s="3">
        <v>42.7883015</v>
      </c>
      <c r="H277" s="3">
        <v>-96.92533809999999</v>
      </c>
    </row>
    <row r="278">
      <c r="A278" s="2" t="s">
        <v>282</v>
      </c>
      <c r="B278" s="1">
        <v>451.0</v>
      </c>
      <c r="E278" s="1">
        <v>277.0</v>
      </c>
      <c r="F278" s="2" t="s">
        <v>282</v>
      </c>
      <c r="G278" s="3">
        <v>44.3219388</v>
      </c>
      <c r="H278" s="3">
        <v>-96.7837411</v>
      </c>
    </row>
    <row r="279">
      <c r="A279" s="2" t="s">
        <v>283</v>
      </c>
      <c r="B279" s="1">
        <v>1.0007652E7</v>
      </c>
      <c r="C279" s="1" t="s">
        <v>11</v>
      </c>
      <c r="E279" s="1">
        <v>278.0</v>
      </c>
      <c r="F279" s="2" t="s">
        <v>283</v>
      </c>
      <c r="G279" s="3">
        <v>28.0587031</v>
      </c>
      <c r="H279" s="3">
        <v>-82.41385389999999</v>
      </c>
    </row>
    <row r="280">
      <c r="A280" s="2" t="s">
        <v>284</v>
      </c>
      <c r="B280" s="1">
        <v>1.0007653E7</v>
      </c>
      <c r="C280" s="1" t="s">
        <v>11</v>
      </c>
      <c r="E280" s="1">
        <v>279.0</v>
      </c>
      <c r="F280" s="2" t="s">
        <v>284</v>
      </c>
      <c r="G280" s="3">
        <v>37.3148783</v>
      </c>
      <c r="H280" s="3">
        <v>-89.52804379999999</v>
      </c>
    </row>
    <row r="281">
      <c r="A281" s="2" t="s">
        <v>285</v>
      </c>
      <c r="B281" s="1" t="s">
        <v>4</v>
      </c>
      <c r="E281" s="1">
        <v>280.0</v>
      </c>
      <c r="F281" s="2" t="s">
        <v>285</v>
      </c>
      <c r="G281" s="3">
        <v>30.5173159</v>
      </c>
      <c r="H281" s="3">
        <v>-90.4688572</v>
      </c>
    </row>
    <row r="282">
      <c r="A282" s="2" t="s">
        <v>286</v>
      </c>
      <c r="B282" s="1" t="s">
        <v>4</v>
      </c>
      <c r="E282" s="1">
        <v>281.0</v>
      </c>
      <c r="F282" s="2" t="s">
        <v>286</v>
      </c>
      <c r="G282" s="3">
        <v>30.5265222</v>
      </c>
      <c r="H282" s="3">
        <v>-91.1929407</v>
      </c>
    </row>
    <row r="283">
      <c r="A283" s="2" t="s">
        <v>287</v>
      </c>
      <c r="B283" s="1">
        <v>102.0</v>
      </c>
      <c r="E283" s="1">
        <v>282.0</v>
      </c>
      <c r="F283" s="2" t="s">
        <v>287</v>
      </c>
      <c r="G283" s="3">
        <v>34.0223519</v>
      </c>
      <c r="H283" s="3">
        <v>-118.285117</v>
      </c>
    </row>
    <row r="284">
      <c r="A284" s="2" t="s">
        <v>288</v>
      </c>
      <c r="B284" s="1">
        <v>453.0</v>
      </c>
      <c r="E284" s="1">
        <v>283.0</v>
      </c>
      <c r="F284" s="2" t="s">
        <v>288</v>
      </c>
      <c r="G284" s="3">
        <v>37.7079717</v>
      </c>
      <c r="H284" s="3">
        <v>-89.2229983</v>
      </c>
    </row>
    <row r="285">
      <c r="A285" s="2" t="s">
        <v>289</v>
      </c>
      <c r="B285" s="1" t="s">
        <v>4</v>
      </c>
      <c r="E285" s="1">
        <v>284.0</v>
      </c>
      <c r="F285" s="2" t="s">
        <v>289</v>
      </c>
      <c r="G285" s="3">
        <v>38.7930524</v>
      </c>
      <c r="H285" s="3">
        <v>-89.99613649999999</v>
      </c>
    </row>
    <row r="286">
      <c r="A286" s="2" t="s">
        <v>290</v>
      </c>
      <c r="B286" s="1">
        <v>75.0</v>
      </c>
      <c r="E286" s="1">
        <v>285.0</v>
      </c>
      <c r="F286" s="2" t="s">
        <v>290</v>
      </c>
      <c r="G286" s="3">
        <v>32.8412178</v>
      </c>
      <c r="H286" s="3">
        <v>-96.78451749999999</v>
      </c>
    </row>
    <row r="287">
      <c r="A287" s="2" t="s">
        <v>291</v>
      </c>
      <c r="B287" s="1" t="s">
        <v>4</v>
      </c>
      <c r="E287" s="1">
        <v>286.0</v>
      </c>
      <c r="F287" s="2" t="s">
        <v>291</v>
      </c>
      <c r="G287" s="3">
        <v>31.3298668</v>
      </c>
      <c r="H287" s="3">
        <v>-89.33345349999999</v>
      </c>
    </row>
    <row r="288">
      <c r="A288" s="2" t="s">
        <v>292</v>
      </c>
      <c r="B288" s="1" t="s">
        <v>4</v>
      </c>
      <c r="E288" s="1">
        <v>287.0</v>
      </c>
      <c r="F288" s="2" t="s">
        <v>292</v>
      </c>
      <c r="G288" s="3">
        <v>37.6764461</v>
      </c>
      <c r="H288" s="3">
        <v>-113.0713001</v>
      </c>
    </row>
    <row r="289">
      <c r="A289" s="2" t="s">
        <v>293</v>
      </c>
      <c r="B289" s="1">
        <v>112.0</v>
      </c>
      <c r="E289" s="1">
        <v>288.0</v>
      </c>
      <c r="F289" s="2" t="s">
        <v>293</v>
      </c>
      <c r="G289" s="3">
        <v>37.4274745</v>
      </c>
      <c r="H289" s="3">
        <v>-122.169719</v>
      </c>
    </row>
    <row r="290">
      <c r="A290" s="2" t="s">
        <v>294</v>
      </c>
      <c r="B290" s="1" t="s">
        <v>4</v>
      </c>
      <c r="E290" s="1">
        <v>289.0</v>
      </c>
      <c r="F290" s="2" t="s">
        <v>294</v>
      </c>
      <c r="G290" s="3">
        <v>31.6206018</v>
      </c>
      <c r="H290" s="3">
        <v>-94.64506019999999</v>
      </c>
    </row>
    <row r="291">
      <c r="A291" s="2" t="s">
        <v>295</v>
      </c>
      <c r="B291" s="1" t="s">
        <v>4</v>
      </c>
      <c r="E291" s="1">
        <v>290.0</v>
      </c>
      <c r="F291" s="2" t="s">
        <v>295</v>
      </c>
      <c r="G291" s="3">
        <v>29.0349641</v>
      </c>
      <c r="H291" s="3">
        <v>-81.3032406</v>
      </c>
    </row>
    <row r="292">
      <c r="A292" s="2" t="s">
        <v>296</v>
      </c>
      <c r="B292" s="1">
        <v>418.0</v>
      </c>
      <c r="E292" s="1">
        <v>291.0</v>
      </c>
      <c r="F292" s="2" t="s">
        <v>296</v>
      </c>
      <c r="G292" s="3">
        <v>40.9123761</v>
      </c>
      <c r="H292" s="3">
        <v>-73.1233889</v>
      </c>
    </row>
    <row r="293">
      <c r="A293" s="2" t="s">
        <v>297</v>
      </c>
      <c r="B293" s="1">
        <v>317.0</v>
      </c>
      <c r="C293" s="1" t="s">
        <v>11</v>
      </c>
      <c r="E293" s="1">
        <v>292.0</v>
      </c>
      <c r="F293" s="2" t="s">
        <v>297</v>
      </c>
      <c r="G293" s="3">
        <v>43.0391534</v>
      </c>
      <c r="H293" s="3">
        <v>-76.1351158</v>
      </c>
    </row>
    <row r="294">
      <c r="A294" s="2" t="s">
        <v>298</v>
      </c>
      <c r="B294" s="1">
        <v>1.0002679E7</v>
      </c>
      <c r="C294" s="1" t="s">
        <v>11</v>
      </c>
      <c r="E294" s="1">
        <v>293.0</v>
      </c>
      <c r="F294" s="2" t="s">
        <v>298</v>
      </c>
      <c r="G294" s="3">
        <v>39.9805942</v>
      </c>
      <c r="H294" s="3">
        <v>-75.1557376</v>
      </c>
    </row>
    <row r="295">
      <c r="A295" s="2" t="s">
        <v>299</v>
      </c>
      <c r="B295" s="1">
        <v>44.0</v>
      </c>
      <c r="E295" s="1">
        <v>294.0</v>
      </c>
      <c r="F295" s="2" t="s">
        <v>299</v>
      </c>
      <c r="G295" s="3">
        <v>35.9544013</v>
      </c>
      <c r="H295" s="3">
        <v>-83.92945639999999</v>
      </c>
    </row>
    <row r="296">
      <c r="A296" s="2" t="s">
        <v>300</v>
      </c>
      <c r="B296" s="1" t="s">
        <v>4</v>
      </c>
      <c r="E296" s="1">
        <v>295.0</v>
      </c>
      <c r="F296" s="2" t="s">
        <v>300</v>
      </c>
      <c r="G296" s="3">
        <v>35.0458509</v>
      </c>
      <c r="H296" s="3">
        <v>-85.2953072</v>
      </c>
    </row>
    <row r="297">
      <c r="A297" s="2" t="s">
        <v>301</v>
      </c>
      <c r="B297" s="1" t="s">
        <v>4</v>
      </c>
      <c r="E297" s="1">
        <v>296.0</v>
      </c>
      <c r="F297" s="2" t="s">
        <v>301</v>
      </c>
      <c r="G297" s="3">
        <v>36.343177</v>
      </c>
      <c r="H297" s="3">
        <v>-88.86445379999999</v>
      </c>
    </row>
    <row r="298">
      <c r="A298" s="2" t="s">
        <v>302</v>
      </c>
      <c r="B298" s="1" t="s">
        <v>4</v>
      </c>
      <c r="E298" s="1">
        <v>297.0</v>
      </c>
      <c r="F298" s="2" t="s">
        <v>302</v>
      </c>
      <c r="G298" s="3">
        <v>36.1674308</v>
      </c>
      <c r="H298" s="3">
        <v>-86.8211364</v>
      </c>
    </row>
    <row r="299">
      <c r="A299" s="2" t="s">
        <v>303</v>
      </c>
      <c r="B299" s="1" t="s">
        <v>4</v>
      </c>
      <c r="E299" s="1">
        <v>298.0</v>
      </c>
      <c r="F299" s="2" t="s">
        <v>303</v>
      </c>
      <c r="G299" s="3">
        <v>36.1757592</v>
      </c>
      <c r="H299" s="3">
        <v>-85.5086374</v>
      </c>
    </row>
    <row r="300">
      <c r="A300" s="2" t="s">
        <v>304</v>
      </c>
      <c r="B300" s="1">
        <v>80.0</v>
      </c>
      <c r="E300" s="1">
        <v>299.0</v>
      </c>
      <c r="F300" s="2" t="s">
        <v>304</v>
      </c>
      <c r="G300" s="3">
        <v>30.6187558</v>
      </c>
      <c r="H300" s="3">
        <v>-96.33647719999999</v>
      </c>
    </row>
    <row r="301">
      <c r="A301" s="2" t="s">
        <v>305</v>
      </c>
      <c r="B301" s="1" t="s">
        <v>4</v>
      </c>
      <c r="E301" s="1">
        <v>300.0</v>
      </c>
      <c r="F301" s="2" t="s">
        <v>305</v>
      </c>
      <c r="G301" s="3">
        <v>27.7127448</v>
      </c>
      <c r="H301" s="3">
        <v>-97.32414329999999</v>
      </c>
    </row>
    <row r="302">
      <c r="A302" s="2" t="s">
        <v>306</v>
      </c>
      <c r="B302" s="1">
        <v>1.0002682E7</v>
      </c>
      <c r="C302" s="1" t="s">
        <v>11</v>
      </c>
      <c r="E302" s="1">
        <v>301.0</v>
      </c>
      <c r="F302" s="2" t="s">
        <v>306</v>
      </c>
      <c r="G302" s="3">
        <v>32.7292117</v>
      </c>
      <c r="H302" s="3">
        <v>-97.11519709999999</v>
      </c>
    </row>
    <row r="303">
      <c r="A303" s="2" t="s">
        <v>307</v>
      </c>
      <c r="B303" s="1">
        <v>105.0</v>
      </c>
      <c r="E303" s="1">
        <v>302.0</v>
      </c>
      <c r="F303" s="2" t="s">
        <v>307</v>
      </c>
      <c r="G303" s="3">
        <v>30.2849185</v>
      </c>
      <c r="H303" s="3">
        <v>-97.7340567</v>
      </c>
    </row>
    <row r="304">
      <c r="A304" s="2" t="s">
        <v>308</v>
      </c>
      <c r="B304" s="1">
        <v>318.0</v>
      </c>
      <c r="E304" s="1">
        <v>303.0</v>
      </c>
      <c r="F304" s="2" t="s">
        <v>308</v>
      </c>
      <c r="G304" s="3">
        <v>32.7095936</v>
      </c>
      <c r="H304" s="3">
        <v>-97.3635602</v>
      </c>
    </row>
    <row r="305">
      <c r="A305" s="2" t="s">
        <v>309</v>
      </c>
      <c r="B305" s="1">
        <v>1.0009624E7</v>
      </c>
      <c r="C305" s="1" t="s">
        <v>11</v>
      </c>
      <c r="E305" s="1">
        <v>304.0</v>
      </c>
      <c r="F305" s="2" t="s">
        <v>309</v>
      </c>
      <c r="G305" s="3">
        <v>31.7709368</v>
      </c>
      <c r="H305" s="3">
        <v>-106.5046405</v>
      </c>
    </row>
    <row r="306">
      <c r="A306" s="2" t="s">
        <v>310</v>
      </c>
      <c r="B306" s="1" t="s">
        <v>4</v>
      </c>
      <c r="E306" s="1">
        <v>305.0</v>
      </c>
      <c r="F306" s="2" t="s">
        <v>310</v>
      </c>
      <c r="G306" s="3">
        <v>26.3074672</v>
      </c>
      <c r="H306" s="3">
        <v>-98.174185</v>
      </c>
    </row>
    <row r="307">
      <c r="A307" s="2" t="s">
        <v>311</v>
      </c>
      <c r="B307" s="1" t="s">
        <v>4</v>
      </c>
      <c r="E307" s="1">
        <v>306.0</v>
      </c>
      <c r="F307" s="2" t="s">
        <v>311</v>
      </c>
      <c r="G307" s="3">
        <v>29.5827351</v>
      </c>
      <c r="H307" s="3">
        <v>-98.6189053</v>
      </c>
    </row>
    <row r="308">
      <c r="A308" s="2" t="s">
        <v>312</v>
      </c>
      <c r="B308" s="1" t="s">
        <v>4</v>
      </c>
      <c r="E308" s="1">
        <v>307.0</v>
      </c>
      <c r="F308" s="2" t="s">
        <v>312</v>
      </c>
      <c r="G308" s="3">
        <v>29.7214214</v>
      </c>
      <c r="H308" s="3">
        <v>-95.35926909999999</v>
      </c>
    </row>
    <row r="309">
      <c r="A309" s="2" t="s">
        <v>313</v>
      </c>
      <c r="B309" s="1">
        <v>1.000268E7</v>
      </c>
      <c r="C309" s="1" t="s">
        <v>11</v>
      </c>
      <c r="E309" s="1">
        <v>308.0</v>
      </c>
      <c r="F309" s="2" t="s">
        <v>313</v>
      </c>
      <c r="G309" s="3">
        <v>29.888411</v>
      </c>
      <c r="H309" s="3">
        <v>-97.938351</v>
      </c>
    </row>
    <row r="310">
      <c r="A310" s="2" t="s">
        <v>314</v>
      </c>
      <c r="B310" s="1">
        <v>1.0007654E7</v>
      </c>
      <c r="C310" s="1" t="s">
        <v>11</v>
      </c>
      <c r="E310" s="1">
        <v>309.0</v>
      </c>
      <c r="F310" s="2" t="s">
        <v>314</v>
      </c>
      <c r="G310" s="3">
        <v>33.5842591</v>
      </c>
      <c r="H310" s="3">
        <v>-101.8782822</v>
      </c>
    </row>
    <row r="311">
      <c r="A311" s="2" t="s">
        <v>315</v>
      </c>
      <c r="B311" s="1">
        <v>319.0</v>
      </c>
      <c r="E311" s="1">
        <v>310.0</v>
      </c>
      <c r="F311" s="2" t="s">
        <v>315</v>
      </c>
      <c r="G311" s="3">
        <v>41.6578804</v>
      </c>
      <c r="H311" s="3">
        <v>-83.6142374</v>
      </c>
    </row>
    <row r="312">
      <c r="A312" s="2" t="s">
        <v>316</v>
      </c>
      <c r="B312" s="1">
        <v>320.0</v>
      </c>
      <c r="E312" s="1">
        <v>311.0</v>
      </c>
      <c r="F312" s="2" t="s">
        <v>316</v>
      </c>
      <c r="G312" s="3">
        <v>39.3925121</v>
      </c>
      <c r="H312" s="3">
        <v>-76.61263919999999</v>
      </c>
    </row>
    <row r="313">
      <c r="A313" s="2" t="s">
        <v>317</v>
      </c>
      <c r="B313" s="1" t="s">
        <v>4</v>
      </c>
      <c r="E313" s="1">
        <v>312.0</v>
      </c>
      <c r="F313" s="2" t="s">
        <v>317</v>
      </c>
      <c r="G313" s="3">
        <v>31.8010955</v>
      </c>
      <c r="H313" s="3">
        <v>-85.9572999</v>
      </c>
    </row>
    <row r="314">
      <c r="A314" s="2" t="s">
        <v>318</v>
      </c>
      <c r="B314" s="1">
        <v>349.0</v>
      </c>
      <c r="E314" s="1">
        <v>313.0</v>
      </c>
      <c r="F314" s="2" t="s">
        <v>318</v>
      </c>
      <c r="G314" s="3">
        <v>29.9407282</v>
      </c>
      <c r="H314" s="3">
        <v>-90.12031669999999</v>
      </c>
    </row>
    <row r="315">
      <c r="A315" s="2" t="s">
        <v>319</v>
      </c>
      <c r="B315" s="1" t="s">
        <v>4</v>
      </c>
      <c r="E315" s="1">
        <v>314.0</v>
      </c>
      <c r="F315" s="2" t="s">
        <v>319</v>
      </c>
      <c r="G315" s="3">
        <v>36.1520526</v>
      </c>
      <c r="H315" s="3">
        <v>-95.94607529999999</v>
      </c>
    </row>
    <row r="316">
      <c r="A316" s="2" t="s">
        <v>320</v>
      </c>
      <c r="B316" s="1">
        <v>337.0</v>
      </c>
      <c r="E316" s="1">
        <v>315.0</v>
      </c>
      <c r="F316" s="2" t="s">
        <v>320</v>
      </c>
      <c r="G316" s="3">
        <v>38.9983094</v>
      </c>
      <c r="H316" s="3">
        <v>-104.8613176</v>
      </c>
    </row>
    <row r="317">
      <c r="A317" s="2" t="s">
        <v>321</v>
      </c>
      <c r="B317" s="1">
        <v>326.0</v>
      </c>
      <c r="E317" s="1">
        <v>316.0</v>
      </c>
      <c r="F317" s="2" t="s">
        <v>321</v>
      </c>
      <c r="G317" s="3">
        <v>41.3918372</v>
      </c>
      <c r="H317" s="3">
        <v>-73.9625033</v>
      </c>
    </row>
    <row r="318">
      <c r="A318" s="2" t="s">
        <v>322</v>
      </c>
      <c r="B318" s="1">
        <v>327.0</v>
      </c>
      <c r="E318" s="1">
        <v>317.0</v>
      </c>
      <c r="F318" s="2" t="s">
        <v>322</v>
      </c>
      <c r="G318" s="3">
        <v>38.98206580000001</v>
      </c>
      <c r="H318" s="3">
        <v>-76.4839405</v>
      </c>
    </row>
    <row r="319">
      <c r="A319" s="2" t="s">
        <v>323</v>
      </c>
      <c r="B319" s="1">
        <v>330.0</v>
      </c>
      <c r="E319" s="1">
        <v>318.0</v>
      </c>
      <c r="F319" s="2" t="s">
        <v>323</v>
      </c>
      <c r="G319" s="3">
        <v>40.7649368</v>
      </c>
      <c r="H319" s="3">
        <v>-111.8421021</v>
      </c>
    </row>
    <row r="320">
      <c r="A320" s="2" t="s">
        <v>324</v>
      </c>
      <c r="B320" s="1" t="s">
        <v>4</v>
      </c>
      <c r="E320" s="1">
        <v>319.0</v>
      </c>
      <c r="F320" s="2" t="s">
        <v>324</v>
      </c>
      <c r="G320" s="3">
        <v>41.745161</v>
      </c>
      <c r="H320" s="3">
        <v>-111.8097425</v>
      </c>
    </row>
    <row r="321">
      <c r="A321" s="2" t="s">
        <v>325</v>
      </c>
      <c r="B321" s="1" t="s">
        <v>4</v>
      </c>
      <c r="E321" s="1">
        <v>320.0</v>
      </c>
      <c r="F321" s="2" t="s">
        <v>325</v>
      </c>
      <c r="G321" s="3">
        <v>40.2787626</v>
      </c>
      <c r="H321" s="3">
        <v>-111.7153739</v>
      </c>
    </row>
    <row r="322">
      <c r="A322" s="2" t="s">
        <v>326</v>
      </c>
      <c r="B322" s="1">
        <v>332.0</v>
      </c>
      <c r="E322" s="1">
        <v>321.0</v>
      </c>
      <c r="F322" s="2" t="s">
        <v>326</v>
      </c>
      <c r="G322" s="3">
        <v>41.4639394</v>
      </c>
      <c r="H322" s="3">
        <v>-87.04388929999999</v>
      </c>
    </row>
    <row r="323">
      <c r="A323" s="2" t="s">
        <v>327</v>
      </c>
      <c r="B323" s="1">
        <v>532.0</v>
      </c>
      <c r="E323" s="1">
        <v>322.0</v>
      </c>
      <c r="F323" s="2" t="s">
        <v>327</v>
      </c>
      <c r="G323" s="3">
        <v>36.1447034</v>
      </c>
      <c r="H323" s="3">
        <v>-86.8026551</v>
      </c>
    </row>
    <row r="324">
      <c r="A324" s="2" t="s">
        <v>328</v>
      </c>
      <c r="B324" s="1">
        <v>334.0</v>
      </c>
      <c r="E324" s="1">
        <v>323.0</v>
      </c>
      <c r="F324" s="2" t="s">
        <v>328</v>
      </c>
      <c r="G324" s="3">
        <v>44.4778528</v>
      </c>
      <c r="H324" s="3">
        <v>-73.1964637</v>
      </c>
    </row>
    <row r="325">
      <c r="A325" s="2" t="s">
        <v>329</v>
      </c>
      <c r="B325" s="1">
        <v>32.0</v>
      </c>
      <c r="E325" s="1">
        <v>324.0</v>
      </c>
      <c r="F325" s="2" t="s">
        <v>329</v>
      </c>
      <c r="G325" s="3">
        <v>40.0378952</v>
      </c>
      <c r="H325" s="3">
        <v>-75.34333149999999</v>
      </c>
    </row>
    <row r="326">
      <c r="A326" s="2" t="s">
        <v>330</v>
      </c>
      <c r="B326" s="1">
        <v>73.0</v>
      </c>
      <c r="E326" s="1">
        <v>325.0</v>
      </c>
      <c r="F326" s="2" t="s">
        <v>330</v>
      </c>
      <c r="G326" s="3">
        <v>38.0335529</v>
      </c>
      <c r="H326" s="3">
        <v>-78.5079772</v>
      </c>
    </row>
    <row r="327">
      <c r="A327" s="2" t="s">
        <v>331</v>
      </c>
      <c r="B327" s="1">
        <v>1.0002683E7</v>
      </c>
      <c r="C327" s="1" t="s">
        <v>11</v>
      </c>
      <c r="E327" s="1">
        <v>326.0</v>
      </c>
      <c r="F327" s="2" t="s">
        <v>331</v>
      </c>
      <c r="G327" s="3">
        <v>37.5483122</v>
      </c>
      <c r="H327" s="3">
        <v>-77.4526805</v>
      </c>
    </row>
    <row r="328">
      <c r="A328" s="2" t="s">
        <v>332</v>
      </c>
      <c r="B328" s="1">
        <v>335.0</v>
      </c>
      <c r="E328" s="1">
        <v>327.0</v>
      </c>
      <c r="F328" s="2" t="s">
        <v>332</v>
      </c>
      <c r="G328" s="3">
        <v>37.79151</v>
      </c>
      <c r="H328" s="3">
        <v>-79.435352</v>
      </c>
    </row>
    <row r="329">
      <c r="A329" s="4" t="s">
        <v>333</v>
      </c>
      <c r="B329" s="1">
        <v>336.0</v>
      </c>
      <c r="E329" s="1">
        <v>328.0</v>
      </c>
      <c r="F329" s="4" t="s">
        <v>333</v>
      </c>
      <c r="G329" s="3">
        <v>37.22838429999999</v>
      </c>
      <c r="H329" s="3">
        <v>-80.42341669999999</v>
      </c>
    </row>
    <row r="330">
      <c r="A330" s="2" t="s">
        <v>334</v>
      </c>
      <c r="B330" s="1">
        <v>296.0</v>
      </c>
      <c r="E330" s="1">
        <v>329.0</v>
      </c>
      <c r="F330" s="2" t="s">
        <v>334</v>
      </c>
      <c r="G330" s="3">
        <v>40.6149557</v>
      </c>
      <c r="H330" s="3">
        <v>-74.09438229999999</v>
      </c>
    </row>
    <row r="331">
      <c r="A331" s="2" t="s">
        <v>335</v>
      </c>
      <c r="B331" s="1">
        <v>1.0009182E7</v>
      </c>
      <c r="C331" s="1" t="s">
        <v>11</v>
      </c>
      <c r="E331" s="1">
        <v>330.0</v>
      </c>
      <c r="F331" s="2" t="s">
        <v>335</v>
      </c>
      <c r="G331" s="3">
        <v>36.1355052</v>
      </c>
      <c r="H331" s="3">
        <v>-80.2791958</v>
      </c>
    </row>
    <row r="332">
      <c r="A332" s="2" t="s">
        <v>336</v>
      </c>
      <c r="B332" s="1">
        <v>288.0</v>
      </c>
      <c r="C332" s="1" t="s">
        <v>11</v>
      </c>
      <c r="E332" s="1">
        <v>331.0</v>
      </c>
      <c r="F332" s="2" t="s">
        <v>336</v>
      </c>
      <c r="G332" s="3">
        <v>47.65533509999999</v>
      </c>
      <c r="H332" s="3">
        <v>-122.3035199</v>
      </c>
    </row>
    <row r="333">
      <c r="A333" s="2" t="s">
        <v>337</v>
      </c>
      <c r="B333" s="1">
        <v>287.0</v>
      </c>
      <c r="E333" s="1">
        <v>332.0</v>
      </c>
      <c r="F333" s="2" t="s">
        <v>337</v>
      </c>
      <c r="G333" s="3">
        <v>46.7319225</v>
      </c>
      <c r="H333" s="3">
        <v>-117.1542121</v>
      </c>
    </row>
    <row r="334">
      <c r="A334" s="2" t="s">
        <v>338</v>
      </c>
      <c r="B334" s="1" t="s">
        <v>4</v>
      </c>
      <c r="E334" s="1">
        <v>333.0</v>
      </c>
      <c r="F334" s="2" t="s">
        <v>338</v>
      </c>
      <c r="G334" s="3">
        <v>41.1916133</v>
      </c>
      <c r="H334" s="3">
        <v>-111.9440945</v>
      </c>
    </row>
    <row r="335">
      <c r="A335" s="2" t="s">
        <v>339</v>
      </c>
      <c r="B335" s="1">
        <v>294.0</v>
      </c>
      <c r="E335" s="1">
        <v>334.0</v>
      </c>
      <c r="F335" s="2" t="s">
        <v>339</v>
      </c>
      <c r="G335" s="3">
        <v>39.6480359</v>
      </c>
      <c r="H335" s="3">
        <v>-79.9697147</v>
      </c>
    </row>
    <row r="336">
      <c r="A336" s="2" t="s">
        <v>340</v>
      </c>
      <c r="B336" s="1" t="s">
        <v>4</v>
      </c>
      <c r="E336" s="1">
        <v>335.0</v>
      </c>
      <c r="F336" s="2" t="s">
        <v>340</v>
      </c>
      <c r="G336" s="3">
        <v>35.3090108</v>
      </c>
      <c r="H336" s="3">
        <v>-83.1863612</v>
      </c>
    </row>
    <row r="337">
      <c r="A337" s="2" t="s">
        <v>341</v>
      </c>
      <c r="B337" s="1">
        <v>297.0</v>
      </c>
      <c r="E337" s="1">
        <v>336.0</v>
      </c>
      <c r="F337" s="2" t="s">
        <v>341</v>
      </c>
      <c r="G337" s="3">
        <v>40.4766148</v>
      </c>
      <c r="H337" s="3">
        <v>-90.68435989999999</v>
      </c>
    </row>
    <row r="338">
      <c r="A338" s="2" t="s">
        <v>342</v>
      </c>
      <c r="B338" s="1">
        <v>284.0</v>
      </c>
      <c r="C338" s="1" t="s">
        <v>11</v>
      </c>
      <c r="E338" s="1">
        <v>337.0</v>
      </c>
      <c r="F338" s="2" t="s">
        <v>342</v>
      </c>
      <c r="G338" s="3">
        <v>36.9847167</v>
      </c>
      <c r="H338" s="3">
        <v>-86.456</v>
      </c>
    </row>
    <row r="339">
      <c r="A339" s="2" t="s">
        <v>343</v>
      </c>
      <c r="B339" s="1">
        <v>1.0009628E7</v>
      </c>
      <c r="C339" s="1" t="s">
        <v>11</v>
      </c>
      <c r="E339" s="1">
        <v>338.0</v>
      </c>
      <c r="F339" s="2" t="s">
        <v>343</v>
      </c>
      <c r="G339" s="3">
        <v>42.2826709</v>
      </c>
      <c r="H339" s="3">
        <v>-85.6146739</v>
      </c>
    </row>
    <row r="340">
      <c r="A340" s="2" t="s">
        <v>344</v>
      </c>
      <c r="B340" s="1" t="s">
        <v>4</v>
      </c>
      <c r="E340" s="1">
        <v>339.0</v>
      </c>
      <c r="F340" s="2" t="s">
        <v>344</v>
      </c>
      <c r="G340" s="3">
        <v>37.7186367</v>
      </c>
      <c r="H340" s="3">
        <v>-97.29414140000002</v>
      </c>
    </row>
    <row r="341">
      <c r="A341" s="2" t="s">
        <v>345</v>
      </c>
      <c r="B341" s="1">
        <v>350.0</v>
      </c>
      <c r="E341" s="1">
        <v>340.0</v>
      </c>
      <c r="F341" s="2" t="s">
        <v>345</v>
      </c>
      <c r="G341" s="3">
        <v>37.2710803</v>
      </c>
      <c r="H341" s="3">
        <v>-76.71628910000001</v>
      </c>
    </row>
    <row r="342">
      <c r="A342" s="2" t="s">
        <v>346</v>
      </c>
      <c r="B342" s="1" t="s">
        <v>4</v>
      </c>
      <c r="E342" s="1">
        <v>341.0</v>
      </c>
      <c r="F342" s="2" t="s">
        <v>346</v>
      </c>
      <c r="G342" s="3">
        <v>34.9395941</v>
      </c>
      <c r="H342" s="3">
        <v>-81.0316686</v>
      </c>
    </row>
    <row r="343">
      <c r="A343" s="2" t="s">
        <v>347</v>
      </c>
      <c r="B343" s="1">
        <v>368.0</v>
      </c>
      <c r="E343" s="1">
        <v>342.0</v>
      </c>
      <c r="F343" s="2" t="s">
        <v>347</v>
      </c>
      <c r="G343" s="3">
        <v>44.531177</v>
      </c>
      <c r="H343" s="3">
        <v>-87.9210686</v>
      </c>
    </row>
    <row r="344">
      <c r="A344" s="2" t="s">
        <v>348</v>
      </c>
      <c r="B344" s="1">
        <v>98.0</v>
      </c>
      <c r="E344" s="1">
        <v>343.0</v>
      </c>
      <c r="F344" s="2" t="s">
        <v>348</v>
      </c>
      <c r="G344" s="3">
        <v>43.076592</v>
      </c>
      <c r="H344" s="3">
        <v>-89.4124875</v>
      </c>
    </row>
    <row r="345">
      <c r="A345" s="2" t="s">
        <v>349</v>
      </c>
      <c r="B345" s="1">
        <v>369.0</v>
      </c>
      <c r="E345" s="1">
        <v>344.0</v>
      </c>
      <c r="F345" s="2" t="s">
        <v>349</v>
      </c>
      <c r="G345" s="3">
        <v>43.078263</v>
      </c>
      <c r="H345" s="3">
        <v>-87.8819686</v>
      </c>
    </row>
    <row r="346">
      <c r="A346" s="2" t="s">
        <v>350</v>
      </c>
      <c r="B346" s="1" t="s">
        <v>4</v>
      </c>
      <c r="E346" s="1">
        <v>345.0</v>
      </c>
      <c r="F346" s="2" t="s">
        <v>350</v>
      </c>
      <c r="G346" s="3">
        <v>34.9611666</v>
      </c>
      <c r="H346" s="3">
        <v>-81.93456599999999</v>
      </c>
    </row>
    <row r="347">
      <c r="A347" s="2" t="s">
        <v>351</v>
      </c>
      <c r="B347" s="1">
        <v>373.0</v>
      </c>
      <c r="E347" s="1">
        <v>346.0</v>
      </c>
      <c r="F347" s="2" t="s">
        <v>351</v>
      </c>
      <c r="G347" s="3">
        <v>39.7846274</v>
      </c>
      <c r="H347" s="3">
        <v>-84.0587338</v>
      </c>
    </row>
    <row r="348">
      <c r="A348" s="2" t="s">
        <v>352</v>
      </c>
      <c r="B348" s="1">
        <v>374.0</v>
      </c>
      <c r="E348" s="1">
        <v>347.0</v>
      </c>
      <c r="F348" s="2" t="s">
        <v>352</v>
      </c>
      <c r="G348" s="3">
        <v>41.3148754</v>
      </c>
      <c r="H348" s="3">
        <v>-105.5665744</v>
      </c>
    </row>
    <row r="349">
      <c r="A349" s="2" t="s">
        <v>353</v>
      </c>
      <c r="B349" s="1">
        <v>375.0</v>
      </c>
      <c r="E349" s="1">
        <v>348.0</v>
      </c>
      <c r="F349" s="2" t="s">
        <v>353</v>
      </c>
      <c r="G349" s="3">
        <v>29.9641088</v>
      </c>
      <c r="H349" s="3">
        <v>-90.107647</v>
      </c>
    </row>
    <row r="350">
      <c r="A350" s="2" t="s">
        <v>354</v>
      </c>
      <c r="B350" s="1">
        <v>376.0</v>
      </c>
      <c r="E350" s="1">
        <v>349.0</v>
      </c>
      <c r="F350" s="2" t="s">
        <v>354</v>
      </c>
      <c r="G350" s="3">
        <v>41.3163244</v>
      </c>
      <c r="H350" s="3">
        <v>-72.92234309999999</v>
      </c>
    </row>
    <row r="351">
      <c r="A351" s="2" t="s">
        <v>355</v>
      </c>
      <c r="B351" s="1">
        <v>378.0</v>
      </c>
      <c r="E351" s="1">
        <v>350.0</v>
      </c>
      <c r="F351" s="2" t="s">
        <v>355</v>
      </c>
      <c r="G351" s="3">
        <v>41.1066413</v>
      </c>
      <c r="H351" s="3">
        <v>-80.6480952</v>
      </c>
    </row>
  </sheetData>
  <hyperlinks>
    <hyperlink r:id="rId1" ref="A2"/>
    <hyperlink r:id="rId2" ref="F2"/>
    <hyperlink r:id="rId3" ref="A3"/>
    <hyperlink r:id="rId4" ref="F3"/>
    <hyperlink r:id="rId5" ref="A4"/>
    <hyperlink r:id="rId6" ref="F4"/>
    <hyperlink r:id="rId7" ref="A5"/>
    <hyperlink r:id="rId8" ref="F5"/>
    <hyperlink r:id="rId9" ref="A6"/>
    <hyperlink r:id="rId10" ref="F6"/>
    <hyperlink r:id="rId11" ref="A7"/>
    <hyperlink r:id="rId12" ref="F7"/>
    <hyperlink r:id="rId13" ref="A8"/>
    <hyperlink r:id="rId14" ref="F8"/>
    <hyperlink r:id="rId15" ref="A9"/>
    <hyperlink r:id="rId16" ref="F9"/>
    <hyperlink r:id="rId17" ref="A10"/>
    <hyperlink r:id="rId18" ref="F10"/>
    <hyperlink r:id="rId19" ref="A11"/>
    <hyperlink r:id="rId20" ref="F11"/>
    <hyperlink r:id="rId21" ref="A12"/>
    <hyperlink r:id="rId22" ref="F12"/>
    <hyperlink r:id="rId23" ref="A13"/>
    <hyperlink r:id="rId24" ref="F13"/>
    <hyperlink r:id="rId25" ref="A14"/>
    <hyperlink r:id="rId26" ref="F14"/>
    <hyperlink r:id="rId27" ref="A15"/>
    <hyperlink r:id="rId28" ref="F15"/>
    <hyperlink r:id="rId29" ref="A16"/>
    <hyperlink r:id="rId30" ref="F16"/>
    <hyperlink r:id="rId31" ref="A17"/>
    <hyperlink r:id="rId32" ref="F17"/>
    <hyperlink r:id="rId33" ref="A18"/>
    <hyperlink r:id="rId34" ref="F18"/>
    <hyperlink r:id="rId35" ref="A19"/>
    <hyperlink r:id="rId36" ref="F19"/>
    <hyperlink r:id="rId37" ref="A20"/>
    <hyperlink r:id="rId38" ref="F20"/>
    <hyperlink r:id="rId39" ref="A21"/>
    <hyperlink r:id="rId40" ref="F21"/>
    <hyperlink r:id="rId41" ref="A22"/>
    <hyperlink r:id="rId42" ref="F22"/>
    <hyperlink r:id="rId43" ref="A23"/>
    <hyperlink r:id="rId44" ref="F23"/>
    <hyperlink r:id="rId45" ref="A24"/>
    <hyperlink r:id="rId46" ref="F24"/>
    <hyperlink r:id="rId47" ref="A25"/>
    <hyperlink r:id="rId48" ref="F25"/>
    <hyperlink r:id="rId49" ref="A26"/>
    <hyperlink r:id="rId50" ref="F26"/>
    <hyperlink r:id="rId51" ref="A27"/>
    <hyperlink r:id="rId52" ref="F27"/>
    <hyperlink r:id="rId53" ref="A28"/>
    <hyperlink r:id="rId54" ref="F28"/>
    <hyperlink r:id="rId55" ref="A29"/>
    <hyperlink r:id="rId56" ref="F29"/>
    <hyperlink r:id="rId57" ref="A30"/>
    <hyperlink r:id="rId58" ref="F30"/>
    <hyperlink r:id="rId59" ref="A31"/>
    <hyperlink r:id="rId60" ref="F31"/>
    <hyperlink r:id="rId61" ref="A32"/>
    <hyperlink r:id="rId62" ref="F32"/>
    <hyperlink r:id="rId63" ref="A33"/>
    <hyperlink r:id="rId64" ref="F33"/>
    <hyperlink r:id="rId65" ref="A34"/>
    <hyperlink r:id="rId66" ref="F34"/>
    <hyperlink r:id="rId67" ref="A35"/>
    <hyperlink r:id="rId68" ref="F35"/>
    <hyperlink r:id="rId69" ref="A36"/>
    <hyperlink r:id="rId70" ref="F36"/>
    <hyperlink r:id="rId71" ref="A37"/>
    <hyperlink r:id="rId72" ref="F37"/>
    <hyperlink r:id="rId73" ref="A38"/>
    <hyperlink r:id="rId74" ref="F38"/>
    <hyperlink r:id="rId75" ref="A39"/>
    <hyperlink r:id="rId76" ref="F39"/>
    <hyperlink r:id="rId77" ref="A40"/>
    <hyperlink r:id="rId78" ref="F40"/>
    <hyperlink r:id="rId79" ref="A41"/>
    <hyperlink r:id="rId80" ref="F41"/>
    <hyperlink r:id="rId81" ref="A42"/>
    <hyperlink r:id="rId82" ref="F42"/>
    <hyperlink r:id="rId83" ref="A43"/>
    <hyperlink r:id="rId84" ref="F43"/>
    <hyperlink r:id="rId85" ref="A44"/>
    <hyperlink r:id="rId86" ref="F44"/>
    <hyperlink r:id="rId87" ref="A45"/>
    <hyperlink r:id="rId88" ref="F45"/>
    <hyperlink r:id="rId89" ref="A46"/>
    <hyperlink r:id="rId90" ref="F46"/>
    <hyperlink r:id="rId91" ref="A47"/>
    <hyperlink r:id="rId92" ref="F47"/>
    <hyperlink r:id="rId93" ref="A48"/>
    <hyperlink r:id="rId94" ref="F48"/>
    <hyperlink r:id="rId95" ref="A49"/>
    <hyperlink r:id="rId96" ref="F49"/>
    <hyperlink r:id="rId97" ref="A50"/>
    <hyperlink r:id="rId98" ref="F50"/>
    <hyperlink r:id="rId99" ref="A51"/>
    <hyperlink r:id="rId100" ref="F51"/>
    <hyperlink r:id="rId101" ref="A52"/>
    <hyperlink r:id="rId102" ref="F52"/>
    <hyperlink r:id="rId103" ref="A53"/>
    <hyperlink r:id="rId104" ref="F53"/>
    <hyperlink r:id="rId105" ref="A54"/>
    <hyperlink r:id="rId106" ref="F54"/>
    <hyperlink r:id="rId107" ref="A55"/>
    <hyperlink r:id="rId108" ref="F55"/>
    <hyperlink r:id="rId109" ref="A56"/>
    <hyperlink r:id="rId110" ref="F56"/>
    <hyperlink r:id="rId111" ref="A57"/>
    <hyperlink r:id="rId112" ref="F57"/>
    <hyperlink r:id="rId113" ref="A58"/>
    <hyperlink r:id="rId114" ref="F58"/>
    <hyperlink r:id="rId115" ref="A59"/>
    <hyperlink r:id="rId116" ref="F59"/>
    <hyperlink r:id="rId117" ref="A60"/>
    <hyperlink r:id="rId118" ref="F60"/>
    <hyperlink r:id="rId119" ref="A61"/>
    <hyperlink r:id="rId120" ref="F61"/>
    <hyperlink r:id="rId121" ref="A62"/>
    <hyperlink r:id="rId122" ref="F62"/>
    <hyperlink r:id="rId123" ref="A63"/>
    <hyperlink r:id="rId124" ref="F63"/>
    <hyperlink r:id="rId125" ref="A64"/>
    <hyperlink r:id="rId126" ref="F64"/>
    <hyperlink r:id="rId127" ref="A65"/>
    <hyperlink r:id="rId128" ref="F65"/>
    <hyperlink r:id="rId129" ref="A66"/>
    <hyperlink r:id="rId130" ref="F66"/>
    <hyperlink r:id="rId131" ref="A67"/>
    <hyperlink r:id="rId132" ref="F67"/>
    <hyperlink r:id="rId133" ref="A68"/>
    <hyperlink r:id="rId134" ref="F68"/>
    <hyperlink r:id="rId135" ref="A69"/>
    <hyperlink r:id="rId136" ref="F69"/>
    <hyperlink r:id="rId137" ref="A70"/>
    <hyperlink r:id="rId138" ref="F70"/>
    <hyperlink r:id="rId139" ref="A71"/>
    <hyperlink r:id="rId140" ref="F71"/>
    <hyperlink r:id="rId141" ref="A72"/>
    <hyperlink r:id="rId142" ref="F72"/>
    <hyperlink r:id="rId143" ref="A73"/>
    <hyperlink r:id="rId144" ref="F73"/>
    <hyperlink r:id="rId145" ref="A74"/>
    <hyperlink r:id="rId146" ref="F74"/>
    <hyperlink r:id="rId147" ref="A75"/>
    <hyperlink r:id="rId148" ref="F75"/>
    <hyperlink r:id="rId149" ref="A76"/>
    <hyperlink r:id="rId150" ref="F76"/>
    <hyperlink r:id="rId151" ref="A77"/>
    <hyperlink r:id="rId152" ref="F77"/>
    <hyperlink r:id="rId153" ref="A78"/>
    <hyperlink r:id="rId154" ref="F78"/>
    <hyperlink r:id="rId155" ref="A79"/>
    <hyperlink r:id="rId156" ref="F79"/>
    <hyperlink r:id="rId157" ref="A80"/>
    <hyperlink r:id="rId158" ref="F80"/>
    <hyperlink r:id="rId159" ref="A81"/>
    <hyperlink r:id="rId160" ref="F81"/>
    <hyperlink r:id="rId161" ref="A82"/>
    <hyperlink r:id="rId162" ref="F82"/>
    <hyperlink r:id="rId163" ref="A83"/>
    <hyperlink r:id="rId164" ref="F83"/>
    <hyperlink r:id="rId165" ref="A84"/>
    <hyperlink r:id="rId166" ref="F84"/>
    <hyperlink r:id="rId167" ref="A85"/>
    <hyperlink r:id="rId168" ref="F85"/>
    <hyperlink r:id="rId169" ref="A86"/>
    <hyperlink r:id="rId170" ref="F86"/>
    <hyperlink r:id="rId171" ref="A87"/>
    <hyperlink r:id="rId172" ref="F87"/>
    <hyperlink r:id="rId173" ref="A88"/>
    <hyperlink r:id="rId174" ref="F88"/>
    <hyperlink r:id="rId175" ref="A89"/>
    <hyperlink r:id="rId176" ref="F89"/>
    <hyperlink r:id="rId177" ref="A90"/>
    <hyperlink r:id="rId178" ref="F90"/>
    <hyperlink r:id="rId179" ref="A91"/>
    <hyperlink r:id="rId180" ref="F91"/>
    <hyperlink r:id="rId181" ref="A92"/>
    <hyperlink r:id="rId182" ref="F92"/>
    <hyperlink r:id="rId183" ref="A93"/>
    <hyperlink r:id="rId184" ref="F93"/>
    <hyperlink r:id="rId185" ref="A94"/>
    <hyperlink r:id="rId186" ref="F94"/>
    <hyperlink r:id="rId187" ref="A95"/>
    <hyperlink r:id="rId188" ref="F95"/>
    <hyperlink r:id="rId189" ref="A96"/>
    <hyperlink r:id="rId190" ref="F96"/>
    <hyperlink r:id="rId191" ref="A97"/>
    <hyperlink r:id="rId192" ref="F97"/>
    <hyperlink r:id="rId193" ref="A98"/>
    <hyperlink r:id="rId194" ref="F98"/>
    <hyperlink r:id="rId195" ref="A99"/>
    <hyperlink r:id="rId196" ref="F99"/>
    <hyperlink r:id="rId197" ref="A100"/>
    <hyperlink r:id="rId198" ref="F100"/>
    <hyperlink r:id="rId199" ref="A101"/>
    <hyperlink r:id="rId200" ref="F101"/>
    <hyperlink r:id="rId201" ref="A102"/>
    <hyperlink r:id="rId202" ref="F102"/>
    <hyperlink r:id="rId203" ref="A103"/>
    <hyperlink r:id="rId204" ref="F103"/>
    <hyperlink r:id="rId205" ref="A104"/>
    <hyperlink r:id="rId206" ref="F104"/>
    <hyperlink r:id="rId207" ref="A105"/>
    <hyperlink r:id="rId208" ref="F105"/>
    <hyperlink r:id="rId209" ref="A106"/>
    <hyperlink r:id="rId210" ref="F106"/>
    <hyperlink r:id="rId211" ref="A107"/>
    <hyperlink r:id="rId212" ref="F107"/>
    <hyperlink r:id="rId213" ref="A108"/>
    <hyperlink r:id="rId214" ref="F108"/>
    <hyperlink r:id="rId215" ref="A109"/>
    <hyperlink r:id="rId216" ref="F109"/>
    <hyperlink r:id="rId217" ref="A110"/>
    <hyperlink r:id="rId218" ref="F110"/>
    <hyperlink r:id="rId219" ref="A111"/>
    <hyperlink r:id="rId220" ref="F111"/>
    <hyperlink r:id="rId221" ref="A112"/>
    <hyperlink r:id="rId222" ref="F112"/>
    <hyperlink r:id="rId223" ref="A113"/>
    <hyperlink r:id="rId224" ref="F113"/>
    <hyperlink r:id="rId225" ref="A114"/>
    <hyperlink r:id="rId226" ref="F114"/>
    <hyperlink r:id="rId227" ref="A115"/>
    <hyperlink r:id="rId228" ref="F115"/>
    <hyperlink r:id="rId229" ref="A116"/>
    <hyperlink r:id="rId230" ref="F116"/>
    <hyperlink r:id="rId231" ref="A117"/>
    <hyperlink r:id="rId232" ref="F117"/>
    <hyperlink r:id="rId233" ref="A118"/>
    <hyperlink r:id="rId234" ref="F118"/>
    <hyperlink r:id="rId235" ref="A119"/>
    <hyperlink r:id="rId236" ref="F119"/>
    <hyperlink r:id="rId237" ref="A120"/>
    <hyperlink r:id="rId238" ref="F120"/>
    <hyperlink r:id="rId239" ref="A121"/>
    <hyperlink r:id="rId240" ref="F121"/>
    <hyperlink r:id="rId241" ref="A122"/>
    <hyperlink r:id="rId242" ref="F122"/>
    <hyperlink r:id="rId243" ref="A123"/>
    <hyperlink r:id="rId244" ref="F123"/>
    <hyperlink r:id="rId245" ref="A124"/>
    <hyperlink r:id="rId246" ref="F124"/>
    <hyperlink r:id="rId247" ref="A125"/>
    <hyperlink r:id="rId248" ref="F125"/>
    <hyperlink r:id="rId249" ref="A126"/>
    <hyperlink r:id="rId250" ref="F126"/>
    <hyperlink r:id="rId251" ref="A127"/>
    <hyperlink r:id="rId252" ref="F127"/>
    <hyperlink r:id="rId253" ref="A128"/>
    <hyperlink r:id="rId254" ref="F128"/>
    <hyperlink r:id="rId255" ref="A129"/>
    <hyperlink r:id="rId256" ref="F129"/>
    <hyperlink r:id="rId257" ref="A130"/>
    <hyperlink r:id="rId258" ref="F130"/>
    <hyperlink r:id="rId259" ref="A131"/>
    <hyperlink r:id="rId260" ref="F131"/>
    <hyperlink r:id="rId261" ref="A132"/>
    <hyperlink r:id="rId262" ref="F132"/>
    <hyperlink r:id="rId263" ref="A133"/>
    <hyperlink r:id="rId264" ref="F133"/>
    <hyperlink r:id="rId265" ref="A134"/>
    <hyperlink r:id="rId266" ref="F134"/>
    <hyperlink r:id="rId267" ref="A135"/>
    <hyperlink r:id="rId268" ref="F135"/>
    <hyperlink r:id="rId269" ref="A136"/>
    <hyperlink r:id="rId270" ref="F136"/>
    <hyperlink r:id="rId271" ref="A137"/>
    <hyperlink r:id="rId272" ref="F137"/>
    <hyperlink r:id="rId273" ref="A138"/>
    <hyperlink r:id="rId274" ref="F138"/>
    <hyperlink r:id="rId275" ref="A139"/>
    <hyperlink r:id="rId276" ref="F139"/>
    <hyperlink r:id="rId277" ref="A140"/>
    <hyperlink r:id="rId278" ref="F140"/>
    <hyperlink r:id="rId279" ref="A141"/>
    <hyperlink r:id="rId280" ref="F141"/>
    <hyperlink r:id="rId281" ref="A142"/>
    <hyperlink r:id="rId282" ref="F142"/>
    <hyperlink r:id="rId283" ref="A143"/>
    <hyperlink r:id="rId284" ref="F143"/>
    <hyperlink r:id="rId285" ref="A144"/>
    <hyperlink r:id="rId286" ref="F144"/>
    <hyperlink r:id="rId287" ref="A145"/>
    <hyperlink r:id="rId288" ref="F145"/>
    <hyperlink r:id="rId289" ref="A146"/>
    <hyperlink r:id="rId290" ref="F146"/>
    <hyperlink r:id="rId291" ref="A147"/>
    <hyperlink r:id="rId292" ref="F147"/>
    <hyperlink r:id="rId293" ref="A148"/>
    <hyperlink r:id="rId294" ref="F148"/>
    <hyperlink r:id="rId295" ref="A149"/>
    <hyperlink r:id="rId296" ref="F149"/>
    <hyperlink r:id="rId297" ref="A150"/>
    <hyperlink r:id="rId298" ref="F150"/>
    <hyperlink r:id="rId299" ref="A151"/>
    <hyperlink r:id="rId300" ref="F151"/>
    <hyperlink r:id="rId301" ref="A152"/>
    <hyperlink r:id="rId302" ref="F152"/>
    <hyperlink r:id="rId303" ref="A153"/>
    <hyperlink r:id="rId304" ref="F153"/>
    <hyperlink r:id="rId305" ref="A154"/>
    <hyperlink r:id="rId306" ref="F154"/>
    <hyperlink r:id="rId307" ref="A155"/>
    <hyperlink r:id="rId308" ref="F155"/>
    <hyperlink r:id="rId309" ref="A156"/>
    <hyperlink r:id="rId310" ref="F156"/>
    <hyperlink r:id="rId311" ref="A157"/>
    <hyperlink r:id="rId312" ref="F157"/>
    <hyperlink r:id="rId313" ref="A158"/>
    <hyperlink r:id="rId314" ref="F158"/>
    <hyperlink r:id="rId315" ref="A159"/>
    <hyperlink r:id="rId316" ref="F159"/>
    <hyperlink r:id="rId317" ref="A160"/>
    <hyperlink r:id="rId318" ref="F160"/>
    <hyperlink r:id="rId319" ref="A161"/>
    <hyperlink r:id="rId320" ref="F161"/>
    <hyperlink r:id="rId321" ref="A162"/>
    <hyperlink r:id="rId322" ref="F162"/>
    <hyperlink r:id="rId323" ref="A163"/>
    <hyperlink r:id="rId324" ref="F163"/>
    <hyperlink r:id="rId325" ref="A164"/>
    <hyperlink r:id="rId326" ref="F164"/>
    <hyperlink r:id="rId327" ref="A165"/>
    <hyperlink r:id="rId328" ref="F165"/>
    <hyperlink r:id="rId329" ref="A166"/>
    <hyperlink r:id="rId330" ref="F166"/>
    <hyperlink r:id="rId331" ref="A167"/>
    <hyperlink r:id="rId332" ref="F167"/>
    <hyperlink r:id="rId333" ref="A168"/>
    <hyperlink r:id="rId334" ref="F168"/>
    <hyperlink r:id="rId335" ref="A169"/>
    <hyperlink r:id="rId336" ref="F169"/>
    <hyperlink r:id="rId337" ref="A170"/>
    <hyperlink r:id="rId338" ref="F170"/>
    <hyperlink r:id="rId339" ref="A171"/>
    <hyperlink r:id="rId340" ref="F171"/>
    <hyperlink r:id="rId341" ref="A172"/>
    <hyperlink r:id="rId342" ref="F172"/>
    <hyperlink r:id="rId343" ref="A173"/>
    <hyperlink r:id="rId344" ref="F173"/>
    <hyperlink r:id="rId345" ref="A174"/>
    <hyperlink r:id="rId346" ref="F174"/>
    <hyperlink r:id="rId347" ref="A175"/>
    <hyperlink r:id="rId348" ref="F175"/>
    <hyperlink r:id="rId349" ref="A176"/>
    <hyperlink r:id="rId350" ref="F176"/>
    <hyperlink r:id="rId351" ref="A177"/>
    <hyperlink r:id="rId352" ref="F177"/>
    <hyperlink r:id="rId353" ref="A178"/>
    <hyperlink r:id="rId354" ref="F178"/>
    <hyperlink r:id="rId355" ref="A179"/>
    <hyperlink r:id="rId356" ref="F179"/>
    <hyperlink r:id="rId357" ref="A180"/>
    <hyperlink r:id="rId358" ref="F180"/>
    <hyperlink r:id="rId359" ref="A181"/>
    <hyperlink r:id="rId360" ref="F181"/>
    <hyperlink r:id="rId361" ref="A182"/>
    <hyperlink r:id="rId362" ref="F182"/>
    <hyperlink r:id="rId363" ref="A183"/>
    <hyperlink r:id="rId364" ref="F183"/>
    <hyperlink r:id="rId365" ref="A184"/>
    <hyperlink r:id="rId366" ref="F184"/>
    <hyperlink r:id="rId367" ref="A185"/>
    <hyperlink r:id="rId368" ref="F185"/>
    <hyperlink r:id="rId369" ref="A186"/>
    <hyperlink r:id="rId370" ref="F186"/>
    <hyperlink r:id="rId371" ref="A187"/>
    <hyperlink r:id="rId372" ref="F187"/>
    <hyperlink r:id="rId373" ref="A188"/>
    <hyperlink r:id="rId374" ref="F188"/>
    <hyperlink r:id="rId375" ref="A189"/>
    <hyperlink r:id="rId376" ref="F189"/>
    <hyperlink r:id="rId377" ref="A190"/>
    <hyperlink r:id="rId378" ref="F190"/>
    <hyperlink r:id="rId379" ref="A191"/>
    <hyperlink r:id="rId380" ref="F191"/>
    <hyperlink r:id="rId381" ref="A192"/>
    <hyperlink r:id="rId382" ref="F192"/>
    <hyperlink r:id="rId383" ref="A193"/>
    <hyperlink r:id="rId384" ref="F193"/>
    <hyperlink r:id="rId385" ref="A194"/>
    <hyperlink r:id="rId386" ref="F194"/>
    <hyperlink r:id="rId387" ref="A195"/>
    <hyperlink r:id="rId388" ref="F195"/>
    <hyperlink r:id="rId389" ref="A196"/>
    <hyperlink r:id="rId390" ref="F196"/>
    <hyperlink r:id="rId391" ref="A197"/>
    <hyperlink r:id="rId392" ref="F197"/>
    <hyperlink r:id="rId393" ref="A198"/>
    <hyperlink r:id="rId394" ref="F198"/>
    <hyperlink r:id="rId395" ref="A199"/>
    <hyperlink r:id="rId396" ref="F199"/>
    <hyperlink r:id="rId397" ref="A200"/>
    <hyperlink r:id="rId398" ref="F200"/>
    <hyperlink r:id="rId399" ref="A201"/>
    <hyperlink r:id="rId400" ref="F201"/>
    <hyperlink r:id="rId401" ref="A202"/>
    <hyperlink r:id="rId402" ref="F202"/>
    <hyperlink r:id="rId403" ref="A203"/>
    <hyperlink r:id="rId404" ref="F203"/>
    <hyperlink r:id="rId405" ref="A204"/>
    <hyperlink r:id="rId406" ref="F204"/>
    <hyperlink r:id="rId407" ref="A205"/>
    <hyperlink r:id="rId408" ref="F205"/>
    <hyperlink r:id="rId409" ref="A206"/>
    <hyperlink r:id="rId410" ref="F206"/>
    <hyperlink r:id="rId411" ref="A207"/>
    <hyperlink r:id="rId412" ref="F207"/>
    <hyperlink r:id="rId413" ref="A208"/>
    <hyperlink r:id="rId414" ref="F208"/>
    <hyperlink r:id="rId415" ref="A209"/>
    <hyperlink r:id="rId416" ref="F209"/>
    <hyperlink r:id="rId417" ref="A210"/>
    <hyperlink r:id="rId418" ref="F210"/>
    <hyperlink r:id="rId419" ref="A211"/>
    <hyperlink r:id="rId420" ref="F211"/>
    <hyperlink r:id="rId421" ref="A212"/>
    <hyperlink r:id="rId422" ref="F212"/>
    <hyperlink r:id="rId423" ref="A213"/>
    <hyperlink r:id="rId424" ref="F213"/>
    <hyperlink r:id="rId425" ref="A214"/>
    <hyperlink r:id="rId426" ref="F214"/>
    <hyperlink r:id="rId427" ref="A215"/>
    <hyperlink r:id="rId428" ref="F215"/>
    <hyperlink r:id="rId429" ref="A216"/>
    <hyperlink r:id="rId430" ref="F216"/>
    <hyperlink r:id="rId431" ref="A217"/>
    <hyperlink r:id="rId432" ref="F217"/>
    <hyperlink r:id="rId433" ref="A218"/>
    <hyperlink r:id="rId434" ref="F218"/>
    <hyperlink r:id="rId435" ref="A219"/>
    <hyperlink r:id="rId436" ref="F219"/>
    <hyperlink r:id="rId437" ref="A220"/>
    <hyperlink r:id="rId438" ref="F220"/>
    <hyperlink r:id="rId439" ref="A221"/>
    <hyperlink r:id="rId440" ref="F221"/>
    <hyperlink r:id="rId441" ref="A222"/>
    <hyperlink r:id="rId442" ref="F222"/>
    <hyperlink r:id="rId443" ref="A223"/>
    <hyperlink r:id="rId444" ref="F223"/>
    <hyperlink r:id="rId445" ref="A224"/>
    <hyperlink r:id="rId446" ref="F224"/>
    <hyperlink r:id="rId447" ref="A225"/>
    <hyperlink r:id="rId448" ref="F225"/>
    <hyperlink r:id="rId449" ref="A226"/>
    <hyperlink r:id="rId450" ref="F226"/>
    <hyperlink r:id="rId451" ref="A227"/>
    <hyperlink r:id="rId452" ref="F227"/>
    <hyperlink r:id="rId453" ref="A228"/>
    <hyperlink r:id="rId454" ref="F228"/>
    <hyperlink r:id="rId455" ref="A229"/>
    <hyperlink r:id="rId456" ref="F229"/>
    <hyperlink r:id="rId457" ref="A230"/>
    <hyperlink r:id="rId458" ref="F230"/>
    <hyperlink r:id="rId459" ref="A231"/>
    <hyperlink r:id="rId460" ref="F231"/>
    <hyperlink r:id="rId461" ref="A232"/>
    <hyperlink r:id="rId462" ref="F232"/>
    <hyperlink r:id="rId463" ref="A233"/>
    <hyperlink r:id="rId464" ref="F233"/>
    <hyperlink r:id="rId465" ref="A234"/>
    <hyperlink r:id="rId466" ref="F234"/>
    <hyperlink r:id="rId467" ref="A235"/>
    <hyperlink r:id="rId468" ref="F235"/>
    <hyperlink r:id="rId469" ref="A236"/>
    <hyperlink r:id="rId470" ref="F236"/>
    <hyperlink r:id="rId471" ref="A237"/>
    <hyperlink r:id="rId472" ref="F237"/>
    <hyperlink r:id="rId473" ref="A238"/>
    <hyperlink r:id="rId474" ref="F238"/>
    <hyperlink r:id="rId475" ref="A239"/>
    <hyperlink r:id="rId476" ref="F239"/>
    <hyperlink r:id="rId477" ref="A240"/>
    <hyperlink r:id="rId478" ref="F240"/>
    <hyperlink r:id="rId479" ref="A241"/>
    <hyperlink r:id="rId480" ref="F241"/>
    <hyperlink r:id="rId481" ref="A242"/>
    <hyperlink r:id="rId482" ref="F242"/>
    <hyperlink r:id="rId483" ref="A243"/>
    <hyperlink r:id="rId484" ref="F243"/>
    <hyperlink r:id="rId485" ref="A244"/>
    <hyperlink r:id="rId486" ref="F244"/>
    <hyperlink r:id="rId487" ref="A245"/>
    <hyperlink r:id="rId488" ref="F245"/>
    <hyperlink r:id="rId489" ref="A246"/>
    <hyperlink r:id="rId490" ref="F246"/>
    <hyperlink r:id="rId491" ref="A247"/>
    <hyperlink r:id="rId492" ref="F247"/>
    <hyperlink r:id="rId493" ref="A248"/>
    <hyperlink r:id="rId494" ref="F248"/>
    <hyperlink r:id="rId495" ref="A249"/>
    <hyperlink r:id="rId496" ref="F249"/>
    <hyperlink r:id="rId497" ref="A250"/>
    <hyperlink r:id="rId498" ref="F250"/>
    <hyperlink r:id="rId499" ref="A251"/>
    <hyperlink r:id="rId500" ref="F251"/>
    <hyperlink r:id="rId501" ref="A252"/>
    <hyperlink r:id="rId502" ref="F252"/>
    <hyperlink r:id="rId503" ref="A253"/>
    <hyperlink r:id="rId504" ref="F253"/>
    <hyperlink r:id="rId505" ref="A254"/>
    <hyperlink r:id="rId506" ref="F254"/>
    <hyperlink r:id="rId507" ref="A255"/>
    <hyperlink r:id="rId508" ref="F255"/>
    <hyperlink r:id="rId509" ref="A256"/>
    <hyperlink r:id="rId510" ref="F256"/>
    <hyperlink r:id="rId511" ref="A257"/>
    <hyperlink r:id="rId512" ref="F257"/>
    <hyperlink r:id="rId513" ref="A258"/>
    <hyperlink r:id="rId514" ref="F258"/>
    <hyperlink r:id="rId515" ref="A259"/>
    <hyperlink r:id="rId516" ref="F259"/>
    <hyperlink r:id="rId517" ref="A260"/>
    <hyperlink r:id="rId518" ref="F260"/>
    <hyperlink r:id="rId519" ref="A261"/>
    <hyperlink r:id="rId520" ref="F261"/>
    <hyperlink r:id="rId521" ref="A262"/>
    <hyperlink r:id="rId522" ref="F262"/>
    <hyperlink r:id="rId523" ref="A263"/>
    <hyperlink r:id="rId524" ref="F263"/>
    <hyperlink r:id="rId525" ref="A264"/>
    <hyperlink r:id="rId526" ref="F264"/>
    <hyperlink r:id="rId527" ref="A265"/>
    <hyperlink r:id="rId528" ref="F265"/>
    <hyperlink r:id="rId529" ref="A266"/>
    <hyperlink r:id="rId530" ref="F266"/>
    <hyperlink r:id="rId531" ref="A267"/>
    <hyperlink r:id="rId532" ref="F267"/>
    <hyperlink r:id="rId533" ref="A268"/>
    <hyperlink r:id="rId534" ref="F268"/>
    <hyperlink r:id="rId535" ref="A269"/>
    <hyperlink r:id="rId536" ref="F269"/>
    <hyperlink r:id="rId537" ref="A270"/>
    <hyperlink r:id="rId538" ref="F270"/>
    <hyperlink r:id="rId539" ref="A271"/>
    <hyperlink r:id="rId540" ref="F271"/>
    <hyperlink r:id="rId541" ref="A272"/>
    <hyperlink r:id="rId542" ref="F272"/>
    <hyperlink r:id="rId543" ref="A273"/>
    <hyperlink r:id="rId544" ref="F273"/>
    <hyperlink r:id="rId545" ref="A274"/>
    <hyperlink r:id="rId546" ref="F274"/>
    <hyperlink r:id="rId547" ref="A275"/>
    <hyperlink r:id="rId548" ref="F275"/>
    <hyperlink r:id="rId549" ref="A276"/>
    <hyperlink r:id="rId550" ref="F276"/>
    <hyperlink r:id="rId551" ref="A277"/>
    <hyperlink r:id="rId552" ref="F277"/>
    <hyperlink r:id="rId553" ref="A278"/>
    <hyperlink r:id="rId554" ref="F278"/>
    <hyperlink r:id="rId555" ref="A279"/>
    <hyperlink r:id="rId556" ref="F279"/>
    <hyperlink r:id="rId557" ref="A280"/>
    <hyperlink r:id="rId558" ref="F280"/>
    <hyperlink r:id="rId559" ref="A281"/>
    <hyperlink r:id="rId560" ref="F281"/>
    <hyperlink r:id="rId561" ref="A282"/>
    <hyperlink r:id="rId562" ref="F282"/>
    <hyperlink r:id="rId563" ref="A283"/>
    <hyperlink r:id="rId564" ref="F283"/>
    <hyperlink r:id="rId565" ref="A284"/>
    <hyperlink r:id="rId566" ref="F284"/>
    <hyperlink r:id="rId567" ref="A285"/>
    <hyperlink r:id="rId568" ref="F285"/>
    <hyperlink r:id="rId569" ref="A286"/>
    <hyperlink r:id="rId570" ref="F286"/>
    <hyperlink r:id="rId571" ref="A287"/>
    <hyperlink r:id="rId572" ref="F287"/>
    <hyperlink r:id="rId573" ref="A288"/>
    <hyperlink r:id="rId574" ref="F288"/>
    <hyperlink r:id="rId575" ref="A289"/>
    <hyperlink r:id="rId576" ref="F289"/>
    <hyperlink r:id="rId577" ref="A290"/>
    <hyperlink r:id="rId578" ref="F290"/>
    <hyperlink r:id="rId579" ref="A291"/>
    <hyperlink r:id="rId580" ref="F291"/>
    <hyperlink r:id="rId581" ref="A292"/>
    <hyperlink r:id="rId582" ref="F292"/>
    <hyperlink r:id="rId583" ref="A293"/>
    <hyperlink r:id="rId584" ref="F293"/>
    <hyperlink r:id="rId585" ref="A294"/>
    <hyperlink r:id="rId586" ref="F294"/>
    <hyperlink r:id="rId587" ref="A295"/>
    <hyperlink r:id="rId588" ref="F295"/>
    <hyperlink r:id="rId589" ref="A296"/>
    <hyperlink r:id="rId590" ref="F296"/>
    <hyperlink r:id="rId591" ref="A297"/>
    <hyperlink r:id="rId592" ref="F297"/>
    <hyperlink r:id="rId593" ref="A298"/>
    <hyperlink r:id="rId594" ref="F298"/>
    <hyperlink r:id="rId595" ref="A299"/>
    <hyperlink r:id="rId596" ref="F299"/>
    <hyperlink r:id="rId597" ref="A300"/>
    <hyperlink r:id="rId598" ref="F300"/>
    <hyperlink r:id="rId599" ref="A301"/>
    <hyperlink r:id="rId600" ref="F301"/>
    <hyperlink r:id="rId601" ref="A302"/>
    <hyperlink r:id="rId602" ref="F302"/>
    <hyperlink r:id="rId603" ref="A303"/>
    <hyperlink r:id="rId604" ref="F303"/>
    <hyperlink r:id="rId605" ref="A304"/>
    <hyperlink r:id="rId606" ref="F304"/>
    <hyperlink r:id="rId607" ref="A305"/>
    <hyperlink r:id="rId608" ref="F305"/>
    <hyperlink r:id="rId609" ref="A306"/>
    <hyperlink r:id="rId610" ref="F306"/>
    <hyperlink r:id="rId611" ref="A307"/>
    <hyperlink r:id="rId612" ref="F307"/>
    <hyperlink r:id="rId613" ref="A308"/>
    <hyperlink r:id="rId614" ref="F308"/>
    <hyperlink r:id="rId615" ref="A309"/>
    <hyperlink r:id="rId616" ref="F309"/>
    <hyperlink r:id="rId617" ref="A310"/>
    <hyperlink r:id="rId618" ref="F310"/>
    <hyperlink r:id="rId619" ref="A311"/>
    <hyperlink r:id="rId620" ref="F311"/>
    <hyperlink r:id="rId621" ref="A312"/>
    <hyperlink r:id="rId622" ref="F312"/>
    <hyperlink r:id="rId623" ref="A313"/>
    <hyperlink r:id="rId624" ref="F313"/>
    <hyperlink r:id="rId625" ref="A314"/>
    <hyperlink r:id="rId626" ref="F314"/>
    <hyperlink r:id="rId627" ref="A315"/>
    <hyperlink r:id="rId628" ref="F315"/>
    <hyperlink r:id="rId629" ref="A316"/>
    <hyperlink r:id="rId630" ref="F316"/>
    <hyperlink r:id="rId631" ref="A317"/>
    <hyperlink r:id="rId632" ref="F317"/>
    <hyperlink r:id="rId633" ref="A318"/>
    <hyperlink r:id="rId634" ref="F318"/>
    <hyperlink r:id="rId635" ref="A319"/>
    <hyperlink r:id="rId636" ref="F319"/>
    <hyperlink r:id="rId637" ref="A320"/>
    <hyperlink r:id="rId638" ref="F320"/>
    <hyperlink r:id="rId639" ref="A321"/>
    <hyperlink r:id="rId640" ref="F321"/>
    <hyperlink r:id="rId641" ref="A322"/>
    <hyperlink r:id="rId642" ref="F322"/>
    <hyperlink r:id="rId643" ref="A323"/>
    <hyperlink r:id="rId644" ref="F323"/>
    <hyperlink r:id="rId645" ref="A324"/>
    <hyperlink r:id="rId646" ref="F324"/>
    <hyperlink r:id="rId647" ref="A325"/>
    <hyperlink r:id="rId648" ref="F325"/>
    <hyperlink r:id="rId649" ref="A326"/>
    <hyperlink r:id="rId650" ref="F326"/>
    <hyperlink r:id="rId651" ref="A327"/>
    <hyperlink r:id="rId652" ref="F327"/>
    <hyperlink r:id="rId653" ref="A328"/>
    <hyperlink r:id="rId654" ref="F328"/>
    <hyperlink r:id="rId655" ref="A329"/>
    <hyperlink r:id="rId656" ref="F329"/>
    <hyperlink r:id="rId657" ref="A330"/>
    <hyperlink r:id="rId658" ref="F330"/>
    <hyperlink r:id="rId659" ref="A331"/>
    <hyperlink r:id="rId660" ref="F331"/>
    <hyperlink r:id="rId661" ref="A332"/>
    <hyperlink r:id="rId662" ref="F332"/>
    <hyperlink r:id="rId663" ref="A333"/>
    <hyperlink r:id="rId664" ref="F333"/>
    <hyperlink r:id="rId665" ref="A334"/>
    <hyperlink r:id="rId666" ref="F334"/>
    <hyperlink r:id="rId667" ref="A335"/>
    <hyperlink r:id="rId668" ref="F335"/>
    <hyperlink r:id="rId669" ref="A336"/>
    <hyperlink r:id="rId670" ref="F336"/>
    <hyperlink r:id="rId671" ref="A337"/>
    <hyperlink r:id="rId672" ref="F337"/>
    <hyperlink r:id="rId673" ref="A338"/>
    <hyperlink r:id="rId674" ref="F338"/>
    <hyperlink r:id="rId675" ref="A339"/>
    <hyperlink r:id="rId676" ref="F339"/>
    <hyperlink r:id="rId677" ref="A340"/>
    <hyperlink r:id="rId678" ref="F340"/>
    <hyperlink r:id="rId679" ref="A341"/>
    <hyperlink r:id="rId680" ref="F341"/>
    <hyperlink r:id="rId681" ref="A342"/>
    <hyperlink r:id="rId682" ref="F342"/>
    <hyperlink r:id="rId683" ref="A343"/>
    <hyperlink r:id="rId684" ref="F343"/>
    <hyperlink r:id="rId685" ref="A344"/>
    <hyperlink r:id="rId686" ref="F344"/>
    <hyperlink r:id="rId687" ref="A345"/>
    <hyperlink r:id="rId688" ref="F345"/>
    <hyperlink r:id="rId689" ref="A346"/>
    <hyperlink r:id="rId690" ref="F346"/>
    <hyperlink r:id="rId691" ref="A347"/>
    <hyperlink r:id="rId692" ref="F347"/>
    <hyperlink r:id="rId693" ref="A348"/>
    <hyperlink r:id="rId694" ref="F348"/>
    <hyperlink r:id="rId695" ref="A349"/>
    <hyperlink r:id="rId696" ref="F349"/>
    <hyperlink r:id="rId697" ref="A350"/>
    <hyperlink r:id="rId698" ref="F350"/>
    <hyperlink r:id="rId699" ref="A351"/>
    <hyperlink r:id="rId700" ref="F351"/>
  </hyperlinks>
  <drawing r:id="rId7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356</v>
      </c>
    </row>
    <row r="2">
      <c r="A2" s="5" t="s">
        <v>357</v>
      </c>
      <c r="D2" s="1" t="s">
        <v>358</v>
      </c>
      <c r="E2" s="1">
        <v>150.0</v>
      </c>
      <c r="F2" s="1">
        <v>1100.0</v>
      </c>
      <c r="G2" s="1">
        <v>1200.0</v>
      </c>
      <c r="H2" s="1">
        <v>1500.0</v>
      </c>
      <c r="I2" s="1">
        <v>11000.0</v>
      </c>
      <c r="J2" s="1">
        <v>11650.0</v>
      </c>
      <c r="K2" s="1">
        <v>2100.0</v>
      </c>
      <c r="L2" s="1">
        <v>2200.0</v>
      </c>
      <c r="M2" s="1">
        <v>3100.0</v>
      </c>
      <c r="N2" s="1">
        <v>3200.0</v>
      </c>
      <c r="O2" s="1">
        <v>4100.0</v>
      </c>
      <c r="P2" s="1">
        <v>4200.0</v>
      </c>
      <c r="Q2" s="1">
        <v>5200.0</v>
      </c>
      <c r="R2" s="1">
        <v>5400.0</v>
      </c>
    </row>
    <row r="3">
      <c r="A3" s="1" t="s">
        <v>359</v>
      </c>
      <c r="B3" s="1" t="s">
        <v>360</v>
      </c>
      <c r="C3" s="6" t="s">
        <v>0</v>
      </c>
      <c r="D3" s="6" t="s">
        <v>1</v>
      </c>
      <c r="E3" s="6" t="s">
        <v>361</v>
      </c>
      <c r="F3" s="6" t="s">
        <v>362</v>
      </c>
      <c r="G3" s="6" t="s">
        <v>363</v>
      </c>
      <c r="H3" s="6" t="s">
        <v>364</v>
      </c>
      <c r="I3" s="6" t="s">
        <v>365</v>
      </c>
      <c r="J3" s="6" t="s">
        <v>366</v>
      </c>
      <c r="K3" s="6" t="s">
        <v>367</v>
      </c>
      <c r="L3" s="6" t="s">
        <v>368</v>
      </c>
      <c r="M3" s="6" t="s">
        <v>369</v>
      </c>
      <c r="N3" s="6" t="s">
        <v>370</v>
      </c>
      <c r="O3" s="6" t="s">
        <v>371</v>
      </c>
      <c r="P3" s="6" t="s">
        <v>372</v>
      </c>
      <c r="Q3" s="6" t="s">
        <v>373</v>
      </c>
      <c r="R3" s="6" t="s">
        <v>374</v>
      </c>
    </row>
    <row r="4">
      <c r="A4" s="1" t="s">
        <v>375</v>
      </c>
      <c r="B4" s="1">
        <v>2.0</v>
      </c>
      <c r="C4" s="7" t="s">
        <v>5</v>
      </c>
      <c r="D4" s="6">
        <v>209.0</v>
      </c>
      <c r="E4" s="8" t="str">
        <f>IFERROR(__xludf.DUMMYFUNCTION("IF(COUNT(INDEX(ARRAYFORMULA(split(SORTN(IMPORTXML(CONCATENATE($A$2,$D4,$A$4, E$2, $A$8),""//td[5]""),$A$6),"":"")), 1))=1,AVERAGE(ARRAYFORMULA(split(SORTN(IMPORTXML(CONCATENATE($A$2,$D4,$A$4, E$2, $A$8),""//td[5]""),$A$6),"":""))),AVERAGE(ARRAYFORMULA(60*"&amp;"INDEX(ARRAYFORMULA(split(SORTN(IMPORTXML(CONCATENATE($A$2,$D4,$A$4, E$2, $A$8),""//td[5]""),$A$6),"":"")),0,1)+INDEX(ARRAYFORMULA(split(SORTN(IMPORTXML(CONCATENATE($A$2,$D4,$A$4, E$2, $A$8),""//td[5]""),$A$6),"":"")),0,2))))"),"#N/A")</f>
        <v>#N/A</v>
      </c>
      <c r="F4" s="8" t="str">
        <f>IFERROR(__xludf.DUMMYFUNCTION("IF(COUNT(INDEX(ARRAYFORMULA(split(SORTN(IMPORTXML(CONCATENATE($A$2,$D4,$A$4, F$2, $A$8),""//td[5]""),$A$6),"":"")), 1))=1,AVERAGE(ARRAYFORMULA(split(SORTN(IMPORTXML(CONCATENATE($A$2,$D4,$A$4, F$2, $A$8),""//td[5]""),$A$6),"":""))),AVERAGE(ARRAYFORMULA(60*"&amp;"INDEX(ARRAYFORMULA(split(SORTN(IMPORTXML(CONCATENATE($A$2,$D4,$A$4, F$2, $A$8),""//td[5]""),$A$6),"":"")),0,1)+INDEX(ARRAYFORMULA(split(SORTN(IMPORTXML(CONCATENATE($A$2,$D4,$A$4, F$2, $A$8),""//td[5]""),$A$6),"":"")),0,2))))"),"#N/A")</f>
        <v>#N/A</v>
      </c>
      <c r="G4" s="8" t="str">
        <f>IFERROR(__xludf.DUMMYFUNCTION("IF(COUNT(INDEX(ARRAYFORMULA(split(SORTN(IMPORTXML(CONCATENATE($A$2,$D4,$A$4, G$2, $A$8),""//td[5]""),$A$6),"":"")), 1))=1,AVERAGE(ARRAYFORMULA(split(SORTN(IMPORTXML(CONCATENATE($A$2,$D4,$A$4, G$2, $A$8),""//td[5]""),$A$6),"":""))),AVERAGE(ARRAYFORMULA(60*"&amp;"INDEX(ARRAYFORMULA(split(SORTN(IMPORTXML(CONCATENATE($A$2,$D4,$A$4, G$2, $A$8),""//td[5]""),$A$6),"":"")),0,1)+INDEX(ARRAYFORMULA(split(SORTN(IMPORTXML(CONCATENATE($A$2,$D4,$A$4, G$2, $A$8),""//td[5]""),$A$6),"":"")),0,2))))"),"#N/A")</f>
        <v>#N/A</v>
      </c>
      <c r="H4" s="8" t="str">
        <f>IFERROR(__xludf.DUMMYFUNCTION("IF(COUNT(INDEX(ARRAYFORMULA(split(SORTN(IMPORTXML(CONCATENATE($A$2,$D4,$A$4, H$2, $A$8),""//td[5]""),$A$6),"":"")), 1))=1,AVERAGE(ARRAYFORMULA(split(SORTN(IMPORTXML(CONCATENATE($A$2,$D4,$A$4, H$2, $A$8),""//td[5]""),$A$6),"":""))),AVERAGE(ARRAYFORMULA(60*"&amp;"INDEX(ARRAYFORMULA(split(SORTN(IMPORTXML(CONCATENATE($A$2,$D4,$A$4, H$2, $A$8),""//td[5]""),$A$6),"":"")),0,1)+INDEX(ARRAYFORMULA(split(SORTN(IMPORTXML(CONCATENATE($A$2,$D4,$A$4, H$2, $A$8),""//td[5]""),$A$6),"":"")),0,2))))"),"#N/A")</f>
        <v>#N/A</v>
      </c>
      <c r="I4" s="8" t="str">
        <f>IFERROR(__xludf.DUMMYFUNCTION("IF(COUNT(INDEX(ARRAYFORMULA(split(SORTN(IMPORTXML(CONCATENATE($A$2,$D4,$A$4, I$2, $A$8),""//td[5]""),$A$6),"":"")), 1))=1,AVERAGE(ARRAYFORMULA(split(SORTN(IMPORTXML(CONCATENATE($A$2,$D4,$A$4, I$2, $A$8),""//td[5]""),$A$6),"":""))),AVERAGE(ARRAYFORMULA(60*"&amp;"INDEX(ARRAYFORMULA(split(SORTN(IMPORTXML(CONCATENATE($A$2,$D4,$A$4, I$2, $A$8),""//td[5]""),$A$6),"":"")),0,1)+INDEX(ARRAYFORMULA(split(SORTN(IMPORTXML(CONCATENATE($A$2,$D4,$A$4, I$2, $A$8),""//td[5]""),$A$6),"":"")),0,2))))"),"#N/A")</f>
        <v>#N/A</v>
      </c>
      <c r="J4" s="8" t="str">
        <f>IFERROR(__xludf.DUMMYFUNCTION("IF(COUNT(INDEX(ARRAYFORMULA(split(SORTN(IMPORTXML(CONCATENATE($A$2,$D4,$A$4, J$2, $A$8),""//td[5]""),$A$6),"":"")), 1))=1,AVERAGE(ARRAYFORMULA(split(SORTN(IMPORTXML(CONCATENATE($A$2,$D4,$A$4, J$2, $A$8),""//td[5]""),$A$6),"":""))),AVERAGE(ARRAYFORMULA(60*"&amp;"INDEX(ARRAYFORMULA(split(SORTN(IMPORTXML(CONCATENATE($A$2,$D4,$A$4, J$2, $A$8),""//td[5]""),$A$6),"":"")),0,1)+INDEX(ARRAYFORMULA(split(SORTN(IMPORTXML(CONCATENATE($A$2,$D4,$A$4, J$2, $A$8),""//td[5]""),$A$6),"":"")),0,2))))"),"#N/A")</f>
        <v>#N/A</v>
      </c>
      <c r="K4" s="8" t="str">
        <f>IFERROR(__xludf.DUMMYFUNCTION("IF(COUNT(INDEX(ARRAYFORMULA(split(SORTN(IMPORTXML(CONCATENATE($A$2,$D4,$A$4, K$2, $A$8),""//td[5]""),$A$6),"":"")), 1))=1,AVERAGE(ARRAYFORMULA(split(SORTN(IMPORTXML(CONCATENATE($A$2,$D4,$A$4, K$2, $A$8),""//td[5]""),$A$6),"":""))),AVERAGE(ARRAYFORMULA(60*"&amp;"INDEX(ARRAYFORMULA(split(SORTN(IMPORTXML(CONCATENATE($A$2,$D4,$A$4, K$2, $A$8),""//td[5]""),$A$6),"":"")),0,1)+INDEX(ARRAYFORMULA(split(SORTN(IMPORTXML(CONCATENATE($A$2,$D4,$A$4, K$2, $A$8),""//td[5]""),$A$6),"":"")),0,2))))"),"#N/A")</f>
        <v>#N/A</v>
      </c>
      <c r="L4" s="8" t="str">
        <f>IFERROR(__xludf.DUMMYFUNCTION("IF(COUNT(INDEX(ARRAYFORMULA(split(SORTN(IMPORTXML(CONCATENATE($A$2,$D4,$A$4, L$2, $A$8),""//td[5]""),$A$6),"":"")), 1))=1,AVERAGE(ARRAYFORMULA(split(SORTN(IMPORTXML(CONCATENATE($A$2,$D4,$A$4, L$2, $A$8),""//td[5]""),$A$6),"":""))),AVERAGE(ARRAYFORMULA(60*"&amp;"INDEX(ARRAYFORMULA(split(SORTN(IMPORTXML(CONCATENATE($A$2,$D4,$A$4, L$2, $A$8),""//td[5]""),$A$6),"":"")),0,1)+INDEX(ARRAYFORMULA(split(SORTN(IMPORTXML(CONCATENATE($A$2,$D4,$A$4, L$2, $A$8),""//td[5]""),$A$6),"":"")),0,2))))"),"#N/A")</f>
        <v>#N/A</v>
      </c>
      <c r="M4" s="8" t="str">
        <f>IFERROR(__xludf.DUMMYFUNCTION("IF(COUNT(INDEX(ARRAYFORMULA(split(SORTN(IMPORTXML(CONCATENATE($A$2,$D4,$A$4, M$2, $A$8),""//td[5]""),$A$6),"":"")), 1))=1,AVERAGE(ARRAYFORMULA(split(SORTN(IMPORTXML(CONCATENATE($A$2,$D4,$A$4, M$2, $A$8),""//td[5]""),$A$6),"":""))),AVERAGE(ARRAYFORMULA(60*"&amp;"INDEX(ARRAYFORMULA(split(SORTN(IMPORTXML(CONCATENATE($A$2,$D4,$A$4, M$2, $A$8),""//td[5]""),$A$6),"":"")),0,1)+INDEX(ARRAYFORMULA(split(SORTN(IMPORTXML(CONCATENATE($A$2,$D4,$A$4, M$2, $A$8),""//td[5]""),$A$6),"":"")),0,2))))"),"#N/A")</f>
        <v>#N/A</v>
      </c>
      <c r="N4" s="8" t="str">
        <f>IFERROR(__xludf.DUMMYFUNCTION("IF(COUNT(INDEX(ARRAYFORMULA(split(SORTN(IMPORTXML(CONCATENATE($A$2,$D4,$A$4, N$2, $A$8),""//td[5]""),$A$6),"":"")), 1))=1,AVERAGE(ARRAYFORMULA(split(SORTN(IMPORTXML(CONCATENATE($A$2,$D4,$A$4, N$2, $A$8),""//td[5]""),$A$6),"":""))),AVERAGE(ARRAYFORMULA(60*"&amp;"INDEX(ARRAYFORMULA(split(SORTN(IMPORTXML(CONCATENATE($A$2,$D4,$A$4, N$2, $A$8),""//td[5]""),$A$6),"":"")),0,1)+INDEX(ARRAYFORMULA(split(SORTN(IMPORTXML(CONCATENATE($A$2,$D4,$A$4, N$2, $A$8),""//td[5]""),$A$6),"":"")),0,2))))"),"#N/A")</f>
        <v>#N/A</v>
      </c>
      <c r="O4" s="8" t="str">
        <f>IFERROR(__xludf.DUMMYFUNCTION("IF(COUNT(INDEX(ARRAYFORMULA(split(SORTN(IMPORTXML(CONCATENATE($A$2,$D4,$A$4, O$2, $A$8),""//td[5]""),$A$6),"":"")), 1))=1,AVERAGE(ARRAYFORMULA(split(SORTN(IMPORTXML(CONCATENATE($A$2,$D4,$A$4, O$2, $A$8),""//td[5]""),$A$6),"":""))),AVERAGE(ARRAYFORMULA(60*"&amp;"INDEX(ARRAYFORMULA(split(SORTN(IMPORTXML(CONCATENATE($A$2,$D4,$A$4, O$2, $A$8),""//td[5]""),$A$6),"":"")),0,1)+INDEX(ARRAYFORMULA(split(SORTN(IMPORTXML(CONCATENATE($A$2,$D4,$A$4, O$2, $A$8),""//td[5]""),$A$6),"":"")),0,2))))"),"#N/A")</f>
        <v>#N/A</v>
      </c>
      <c r="P4" s="8" t="str">
        <f>IFERROR(__xludf.DUMMYFUNCTION("IF(COUNT(INDEX(ARRAYFORMULA(split(SORTN(IMPORTXML(CONCATENATE($A$2,$D4,$A$4, P$2, $A$8),""//td[5]""),$A$6),"":"")), 1))=1,AVERAGE(ARRAYFORMULA(split(SORTN(IMPORTXML(CONCATENATE($A$2,$D4,$A$4, P$2, $A$8),""//td[5]""),$A$6),"":""))),AVERAGE(ARRAYFORMULA(60*"&amp;"INDEX(ARRAYFORMULA(split(SORTN(IMPORTXML(CONCATENATE($A$2,$D4,$A$4, P$2, $A$8),""//td[5]""),$A$6),"":"")),0,1)+INDEX(ARRAYFORMULA(split(SORTN(IMPORTXML(CONCATENATE($A$2,$D4,$A$4, P$2, $A$8),""//td[5]""),$A$6),"":"")),0,2))))"),"#N/A")</f>
        <v>#N/A</v>
      </c>
      <c r="Q4" s="8" t="str">
        <f>IFERROR(__xludf.DUMMYFUNCTION("IF(COUNT(INDEX(ARRAYFORMULA(split(SORTN(IMPORTXML(CONCATENATE($A$2,$D4,$A$4, Q$2, $A$8),""//td[5]""),$A$6),"":"")), 1))=1,AVERAGE(ARRAYFORMULA(split(SORTN(IMPORTXML(CONCATENATE($A$2,$D4,$A$4, Q$2, $A$8),""//td[5]""),$A$6),"":""))),AVERAGE(ARRAYFORMULA(60*"&amp;"INDEX(ARRAYFORMULA(split(SORTN(IMPORTXML(CONCATENATE($A$2,$D4,$A$4, Q$2, $A$8),""//td[5]""),$A$6),"":"")),0,1)+INDEX(ARRAYFORMULA(split(SORTN(IMPORTXML(CONCATENATE($A$2,$D4,$A$4, Q$2, $A$8),""//td[5]""),$A$6),"":"")),0,2))))"),"#N/A")</f>
        <v>#N/A</v>
      </c>
      <c r="R4" s="8" t="str">
        <f>IFERROR(__xludf.DUMMYFUNCTION("IF(COUNT(INDEX(ARRAYFORMULA(split(SORTN(IMPORTXML(CONCATENATE($A$2,$D4,$A$4, R$2, $A$8),""//td[5]""),$A$6),"":"")), 1))=1,AVERAGE(ARRAYFORMULA(split(SORTN(IMPORTXML(CONCATENATE($A$2,$D4,$A$4, R$2, $A$8),""//td[5]""),$A$6),"":""))),AVERAGE(ARRAYFORMULA(60*"&amp;"INDEX(ARRAYFORMULA(split(SORTN(IMPORTXML(CONCATENATE($A$2,$D4,$A$4, R$2, $A$8),""//td[5]""),$A$6),"":"")),0,1)+INDEX(ARRAYFORMULA(split(SORTN(IMPORTXML(CONCATENATE($A$2,$D4,$A$4, R$2, $A$8),""//td[5]""),$A$6),"":"")),0,2))))"),"#N/A")</f>
        <v>#N/A</v>
      </c>
    </row>
    <row r="5">
      <c r="A5" s="1" t="s">
        <v>376</v>
      </c>
      <c r="B5" s="1">
        <v>3.0</v>
      </c>
      <c r="C5" s="7" t="s">
        <v>6</v>
      </c>
      <c r="D5" s="6">
        <v>65.0</v>
      </c>
      <c r="E5" s="8">
        <f>IFERROR(__xludf.DUMMYFUNCTION("IF(COUNT(INDEX(ARRAYFORMULA(split(SORTN(IMPORTXML(CONCATENATE($A$2,$D5,$A$4, E$2, $A$8),""//td[5]""),$A$6),"":"")), 1))=1,AVERAGE(ARRAYFORMULA(split(SORTN(IMPORTXML(CONCATENATE($A$2,$D5,$A$4, E$2, $A$8),""//td[5]""),$A$6),"":""))),AVERAGE(ARRAYFORMULA(60*"&amp;"INDEX(ARRAYFORMULA(split(SORTN(IMPORTXML(CONCATENATE($A$2,$D5,$A$4, E$2, $A$8),""//td[5]""),$A$6),"":"")),0,1)+INDEX(ARRAYFORMULA(split(SORTN(IMPORTXML(CONCATENATE($A$2,$D5,$A$4, E$2, $A$8),""//td[5]""),$A$6),"":"")),0,2))))"),19.12333333333333)</f>
        <v>19.12333333</v>
      </c>
      <c r="F5" s="8">
        <f>IFERROR(__xludf.DUMMYFUNCTION("IF(COUNT(INDEX(ARRAYFORMULA(split(SORTN(IMPORTXML(CONCATENATE($A$2,$D5,$A$4, F$2, $A$8),""//td[5]""),$A$6),"":"")), 1))=1,AVERAGE(ARRAYFORMULA(split(SORTN(IMPORTXML(CONCATENATE($A$2,$D5,$A$4, F$2, $A$8),""//td[5]""),$A$6),"":""))),AVERAGE(ARRAYFORMULA(60*"&amp;"INDEX(ARRAYFORMULA(split(SORTN(IMPORTXML(CONCATENATE($A$2,$D5,$A$4, F$2, $A$8),""//td[5]""),$A$6),"":"")),0,1)+INDEX(ARRAYFORMULA(split(SORTN(IMPORTXML(CONCATENATE($A$2,$D5,$A$4, F$2, $A$8),""//td[5]""),$A$6),"":"")),0,2))))"),42.31666666666666)</f>
        <v>42.31666667</v>
      </c>
      <c r="G5" s="8">
        <f>IFERROR(__xludf.DUMMYFUNCTION("IF(COUNT(INDEX(ARRAYFORMULA(split(SORTN(IMPORTXML(CONCATENATE($A$2,$D5,$A$4, G$2, $A$8),""//td[5]""),$A$6),"":"")), 1))=1,AVERAGE(ARRAYFORMULA(split(SORTN(IMPORTXML(CONCATENATE($A$2,$D5,$A$4, G$2, $A$8),""//td[5]""),$A$6),"":""))),AVERAGE(ARRAYFORMULA(60*"&amp;"INDEX(ARRAYFORMULA(split(SORTN(IMPORTXML(CONCATENATE($A$2,$D5,$A$4, G$2, $A$8),""//td[5]""),$A$6),"":"")),0,1)+INDEX(ARRAYFORMULA(split(SORTN(IMPORTXML(CONCATENATE($A$2,$D5,$A$4, G$2, $A$8),""//td[5]""),$A$6),"":"")),0,2))))"),94.55666666666666)</f>
        <v>94.55666667</v>
      </c>
      <c r="H5" s="8">
        <f>IFERROR(__xludf.DUMMYFUNCTION("IF(COUNT(INDEX(ARRAYFORMULA(split(SORTN(IMPORTXML(CONCATENATE($A$2,$D5,$A$4, H$2, $A$8),""//td[5]""),$A$6),"":"")), 1))=1,AVERAGE(ARRAYFORMULA(split(SORTN(IMPORTXML(CONCATENATE($A$2,$D5,$A$4, H$2, $A$8),""//td[5]""),$A$6),"":""))),AVERAGE(ARRAYFORMULA(60*"&amp;"INDEX(ARRAYFORMULA(split(SORTN(IMPORTXML(CONCATENATE($A$2,$D5,$A$4, H$2, $A$8),""//td[5]""),$A$6),"":"")),0,1)+INDEX(ARRAYFORMULA(split(SORTN(IMPORTXML(CONCATENATE($A$2,$D5,$A$4, H$2, $A$8),""//td[5]""),$A$6),"":"")),0,2))))"),262.91)</f>
        <v>262.91</v>
      </c>
      <c r="I5" s="8">
        <f>IFERROR(__xludf.DUMMYFUNCTION("IF(COUNT(INDEX(ARRAYFORMULA(split(SORTN(IMPORTXML(CONCATENATE($A$2,$D5,$A$4, I$2, $A$8),""//td[5]""),$A$6),"":"")), 1))=1,AVERAGE(ARRAYFORMULA(split(SORTN(IMPORTXML(CONCATENATE($A$2,$D5,$A$4, I$2, $A$8),""//td[5]""),$A$6),"":""))),AVERAGE(ARRAYFORMULA(60*"&amp;"INDEX(ARRAYFORMULA(split(SORTN(IMPORTXML(CONCATENATE($A$2,$D5,$A$4, I$2, $A$8),""//td[5]""),$A$6),"":"")),0,1)+INDEX(ARRAYFORMULA(split(SORTN(IMPORTXML(CONCATENATE($A$2,$D5,$A$4, I$2, $A$8),""//td[5]""),$A$6),"":"")),0,2))))"),553.6966666666667)</f>
        <v>553.6966667</v>
      </c>
      <c r="J5" s="8">
        <f>IFERROR(__xludf.DUMMYFUNCTION("IF(COUNT(INDEX(ARRAYFORMULA(split(SORTN(IMPORTXML(CONCATENATE($A$2,$D5,$A$4, J$2, $A$8),""//td[5]""),$A$6),"":"")), 1))=1,AVERAGE(ARRAYFORMULA(split(SORTN(IMPORTXML(CONCATENATE($A$2,$D5,$A$4, J$2, $A$8),""//td[5]""),$A$6),"":""))),AVERAGE(ARRAYFORMULA(60*"&amp;"INDEX(ARRAYFORMULA(split(SORTN(IMPORTXML(CONCATENATE($A$2,$D5,$A$4, J$2, $A$8),""//td[5]""),$A$6),"":"")),0,1)+INDEX(ARRAYFORMULA(split(SORTN(IMPORTXML(CONCATENATE($A$2,$D5,$A$4, J$2, $A$8),""//td[5]""),$A$6),"":"")),0,2))))"),917.0866666666667)</f>
        <v>917.0866667</v>
      </c>
      <c r="K5" s="8">
        <f>IFERROR(__xludf.DUMMYFUNCTION("IF(COUNT(INDEX(ARRAYFORMULA(split(SORTN(IMPORTXML(CONCATENATE($A$2,$D5,$A$4, K$2, $A$8),""//td[5]""),$A$6),"":"")), 1))=1,AVERAGE(ARRAYFORMULA(split(SORTN(IMPORTXML(CONCATENATE($A$2,$D5,$A$4, K$2, $A$8),""//td[5]""),$A$6),"":""))),AVERAGE(ARRAYFORMULA(60*"&amp;"INDEX(ARRAYFORMULA(split(SORTN(IMPORTXML(CONCATENATE($A$2,$D5,$A$4, K$2, $A$8),""//td[5]""),$A$6),"":"")),0,1)+INDEX(ARRAYFORMULA(split(SORTN(IMPORTXML(CONCATENATE($A$2,$D5,$A$4, K$2, $A$8),""//td[5]""),$A$6),"":"")),0,2))))"),46.666666666666664)</f>
        <v>46.66666667</v>
      </c>
      <c r="L5" s="8">
        <f>IFERROR(__xludf.DUMMYFUNCTION("IF(COUNT(INDEX(ARRAYFORMULA(split(SORTN(IMPORTXML(CONCATENATE($A$2,$D5,$A$4, L$2, $A$8),""//td[5]""),$A$6),"":"")), 1))=1,AVERAGE(ARRAYFORMULA(split(SORTN(IMPORTXML(CONCATENATE($A$2,$D5,$A$4, L$2, $A$8),""//td[5]""),$A$6),"":""))),AVERAGE(ARRAYFORMULA(60*"&amp;"INDEX(ARRAYFORMULA(split(SORTN(IMPORTXML(CONCATENATE($A$2,$D5,$A$4, L$2, $A$8),""//td[5]""),$A$6),"":"")),0,1)+INDEX(ARRAYFORMULA(split(SORTN(IMPORTXML(CONCATENATE($A$2,$D5,$A$4, L$2, $A$8),""//td[5]""),$A$6),"":"")),0,2))))"),104.21)</f>
        <v>104.21</v>
      </c>
      <c r="M5" s="8">
        <f>IFERROR(__xludf.DUMMYFUNCTION("IF(COUNT(INDEX(ARRAYFORMULA(split(SORTN(IMPORTXML(CONCATENATE($A$2,$D5,$A$4, M$2, $A$8),""//td[5]""),$A$6),"":"")), 1))=1,AVERAGE(ARRAYFORMULA(split(SORTN(IMPORTXML(CONCATENATE($A$2,$D5,$A$4, M$2, $A$8),""//td[5]""),$A$6),"":""))),AVERAGE(ARRAYFORMULA(60*"&amp;"INDEX(ARRAYFORMULA(split(SORTN(IMPORTXML(CONCATENATE($A$2,$D5,$A$4, M$2, $A$8),""//td[5]""),$A$6),"":"")),0,1)+INDEX(ARRAYFORMULA(split(SORTN(IMPORTXML(CONCATENATE($A$2,$D5,$A$4, M$2, $A$8),""//td[5]""),$A$6),"":"")),0,2))))"),53.156666666666666)</f>
        <v>53.15666667</v>
      </c>
      <c r="N5" s="8">
        <f>IFERROR(__xludf.DUMMYFUNCTION("IF(COUNT(INDEX(ARRAYFORMULA(split(SORTN(IMPORTXML(CONCATENATE($A$2,$D5,$A$4, N$2, $A$8),""//td[5]""),$A$6),"":"")), 1))=1,AVERAGE(ARRAYFORMULA(split(SORTN(IMPORTXML(CONCATENATE($A$2,$D5,$A$4, N$2, $A$8),""//td[5]""),$A$6),"":""))),AVERAGE(ARRAYFORMULA(60*"&amp;"INDEX(ARRAYFORMULA(split(SORTN(IMPORTXML(CONCATENATE($A$2,$D5,$A$4, N$2, $A$8),""//td[5]""),$A$6),"":"")),0,1)+INDEX(ARRAYFORMULA(split(SORTN(IMPORTXML(CONCATENATE($A$2,$D5,$A$4, N$2, $A$8),""//td[5]""),$A$6),"":"")),0,2))))"),116.73666666666668)</f>
        <v>116.7366667</v>
      </c>
      <c r="O5" s="8">
        <f>IFERROR(__xludf.DUMMYFUNCTION("IF(COUNT(INDEX(ARRAYFORMULA(split(SORTN(IMPORTXML(CONCATENATE($A$2,$D5,$A$4, O$2, $A$8),""//td[5]""),$A$6),"":"")), 1))=1,AVERAGE(ARRAYFORMULA(split(SORTN(IMPORTXML(CONCATENATE($A$2,$D5,$A$4, O$2, $A$8),""//td[5]""),$A$6),"":""))),AVERAGE(ARRAYFORMULA(60*"&amp;"INDEX(ARRAYFORMULA(split(SORTN(IMPORTXML(CONCATENATE($A$2,$D5,$A$4, O$2, $A$8),""//td[5]""),$A$6),"":"")),0,1)+INDEX(ARRAYFORMULA(split(SORTN(IMPORTXML(CONCATENATE($A$2,$D5,$A$4, O$2, $A$8),""//td[5]""),$A$6),"":"")),0,2))))"),46.63333333333333)</f>
        <v>46.63333333</v>
      </c>
      <c r="P5" s="8">
        <f>IFERROR(__xludf.DUMMYFUNCTION("IF(COUNT(INDEX(ARRAYFORMULA(split(SORTN(IMPORTXML(CONCATENATE($A$2,$D5,$A$4, P$2, $A$8),""//td[5]""),$A$6),"":"")), 1))=1,AVERAGE(ARRAYFORMULA(split(SORTN(IMPORTXML(CONCATENATE($A$2,$D5,$A$4, P$2, $A$8),""//td[5]""),$A$6),"":""))),AVERAGE(ARRAYFORMULA(60*"&amp;"INDEX(ARRAYFORMULA(split(SORTN(IMPORTXML(CONCATENATE($A$2,$D5,$A$4, P$2, $A$8),""//td[5]""),$A$6),"":"")),0,1)+INDEX(ARRAYFORMULA(split(SORTN(IMPORTXML(CONCATENATE($A$2,$D5,$A$4, P$2, $A$8),""//td[5]""),$A$6),"":"")),0,2))))"),107.81666666666668)</f>
        <v>107.8166667</v>
      </c>
      <c r="Q5" s="8">
        <f>IFERROR(__xludf.DUMMYFUNCTION("IF(COUNT(INDEX(ARRAYFORMULA(split(SORTN(IMPORTXML(CONCATENATE($A$2,$D5,$A$4, Q$2, $A$8),""//td[5]""),$A$6),"":"")), 1))=1,AVERAGE(ARRAYFORMULA(split(SORTN(IMPORTXML(CONCATENATE($A$2,$D5,$A$4, Q$2, $A$8),""//td[5]""),$A$6),"":""))),AVERAGE(ARRAYFORMULA(60*"&amp;"INDEX(ARRAYFORMULA(split(SORTN(IMPORTXML(CONCATENATE($A$2,$D5,$A$4, Q$2, $A$8),""//td[5]""),$A$6),"":"")),0,1)+INDEX(ARRAYFORMULA(split(SORTN(IMPORTXML(CONCATENATE($A$2,$D5,$A$4, Q$2, $A$8),""//td[5]""),$A$6),"":"")),0,2))))"),105.62333333333333)</f>
        <v>105.6233333</v>
      </c>
      <c r="R5" s="8">
        <f>IFERROR(__xludf.DUMMYFUNCTION("IF(COUNT(INDEX(ARRAYFORMULA(split(SORTN(IMPORTXML(CONCATENATE($A$2,$D5,$A$4, R$2, $A$8),""//td[5]""),$A$6),"":"")), 1))=1,AVERAGE(ARRAYFORMULA(split(SORTN(IMPORTXML(CONCATENATE($A$2,$D5,$A$4, R$2, $A$8),""//td[5]""),$A$6),"":""))),AVERAGE(ARRAYFORMULA(60*"&amp;"INDEX(ARRAYFORMULA(split(SORTN(IMPORTXML(CONCATENATE($A$2,$D5,$A$4, R$2, $A$8),""//td[5]""),$A$6),"":"")),0,1)+INDEX(ARRAYFORMULA(split(SORTN(IMPORTXML(CONCATENATE($A$2,$D5,$A$4, R$2, $A$8),""//td[5]""),$A$6),"":"")),0,2))))"),227.48999999999998)</f>
        <v>227.49</v>
      </c>
    </row>
    <row r="6">
      <c r="A6" s="1">
        <v>3.0</v>
      </c>
      <c r="B6" s="1">
        <v>4.0</v>
      </c>
      <c r="C6" s="7" t="s">
        <v>7</v>
      </c>
      <c r="D6" s="6">
        <v>1.0002634E7</v>
      </c>
      <c r="E6" s="8" t="str">
        <f>IFERROR(__xludf.DUMMYFUNCTION("IF(COUNT(INDEX(ARRAYFORMULA(split(SORTN(IMPORTXML(CONCATENATE($A$2,$D6,$A$4, E$2, $A$8),""//td[5]""),$A$6),"":"")), 1))=1,AVERAGE(ARRAYFORMULA(split(SORTN(IMPORTXML(CONCATENATE($A$2,$D6,$A$4, E$2, $A$8),""//td[5]""),$A$6),"":""))),AVERAGE(ARRAYFORMULA(60*"&amp;"INDEX(ARRAYFORMULA(split(SORTN(IMPORTXML(CONCATENATE($A$2,$D6,$A$4, E$2, $A$8),""//td[5]""),$A$6),"":"")),0,1)+INDEX(ARRAYFORMULA(split(SORTN(IMPORTXML(CONCATENATE($A$2,$D6,$A$4, E$2, $A$8),""//td[5]""),$A$6),"":"")),0,2))))"),"#N/A")</f>
        <v>#N/A</v>
      </c>
      <c r="F6" s="8" t="str">
        <f>IFERROR(__xludf.DUMMYFUNCTION("IF(COUNT(INDEX(ARRAYFORMULA(split(SORTN(IMPORTXML(CONCATENATE($A$2,$D6,$A$4, F$2, $A$8),""//td[5]""),$A$6),"":"")), 1))=1,AVERAGE(ARRAYFORMULA(split(SORTN(IMPORTXML(CONCATENATE($A$2,$D6,$A$4, F$2, $A$8),""//td[5]""),$A$6),"":""))),AVERAGE(ARRAYFORMULA(60*"&amp;"INDEX(ARRAYFORMULA(split(SORTN(IMPORTXML(CONCATENATE($A$2,$D6,$A$4, F$2, $A$8),""//td[5]""),$A$6),"":"")),0,1)+INDEX(ARRAYFORMULA(split(SORTN(IMPORTXML(CONCATENATE($A$2,$D6,$A$4, F$2, $A$8),""//td[5]""),$A$6),"":"")),0,2))))"),"#N/A")</f>
        <v>#N/A</v>
      </c>
      <c r="G6" s="8" t="str">
        <f>IFERROR(__xludf.DUMMYFUNCTION("IF(COUNT(INDEX(ARRAYFORMULA(split(SORTN(IMPORTXML(CONCATENATE($A$2,$D6,$A$4, G$2, $A$8),""//td[5]""),$A$6),"":"")), 1))=1,AVERAGE(ARRAYFORMULA(split(SORTN(IMPORTXML(CONCATENATE($A$2,$D6,$A$4, G$2, $A$8),""//td[5]""),$A$6),"":""))),AVERAGE(ARRAYFORMULA(60*"&amp;"INDEX(ARRAYFORMULA(split(SORTN(IMPORTXML(CONCATENATE($A$2,$D6,$A$4, G$2, $A$8),""//td[5]""),$A$6),"":"")),0,1)+INDEX(ARRAYFORMULA(split(SORTN(IMPORTXML(CONCATENATE($A$2,$D6,$A$4, G$2, $A$8),""//td[5]""),$A$6),"":"")),0,2))))"),"#N/A")</f>
        <v>#N/A</v>
      </c>
      <c r="H6" s="8" t="str">
        <f>IFERROR(__xludf.DUMMYFUNCTION("IF(COUNT(INDEX(ARRAYFORMULA(split(SORTN(IMPORTXML(CONCATENATE($A$2,$D6,$A$4, H$2, $A$8),""//td[5]""),$A$6),"":"")), 1))=1,AVERAGE(ARRAYFORMULA(split(SORTN(IMPORTXML(CONCATENATE($A$2,$D6,$A$4, H$2, $A$8),""//td[5]""),$A$6),"":""))),AVERAGE(ARRAYFORMULA(60*"&amp;"INDEX(ARRAYFORMULA(split(SORTN(IMPORTXML(CONCATENATE($A$2,$D6,$A$4, H$2, $A$8),""//td[5]""),$A$6),"":"")),0,1)+INDEX(ARRAYFORMULA(split(SORTN(IMPORTXML(CONCATENATE($A$2,$D6,$A$4, H$2, $A$8),""//td[5]""),$A$6),"":"")),0,2))))"),"#N/A")</f>
        <v>#N/A</v>
      </c>
      <c r="I6" s="8" t="str">
        <f>IFERROR(__xludf.DUMMYFUNCTION("IF(COUNT(INDEX(ARRAYFORMULA(split(SORTN(IMPORTXML(CONCATENATE($A$2,$D6,$A$4, I$2, $A$8),""//td[5]""),$A$6),"":"")), 1))=1,AVERAGE(ARRAYFORMULA(split(SORTN(IMPORTXML(CONCATENATE($A$2,$D6,$A$4, I$2, $A$8),""//td[5]""),$A$6),"":""))),AVERAGE(ARRAYFORMULA(60*"&amp;"INDEX(ARRAYFORMULA(split(SORTN(IMPORTXML(CONCATENATE($A$2,$D6,$A$4, I$2, $A$8),""//td[5]""),$A$6),"":"")),0,1)+INDEX(ARRAYFORMULA(split(SORTN(IMPORTXML(CONCATENATE($A$2,$D6,$A$4, I$2, $A$8),""//td[5]""),$A$6),"":"")),0,2))))"),"#N/A")</f>
        <v>#N/A</v>
      </c>
      <c r="J6" s="8" t="str">
        <f>IFERROR(__xludf.DUMMYFUNCTION("IF(COUNT(INDEX(ARRAYFORMULA(split(SORTN(IMPORTXML(CONCATENATE($A$2,$D6,$A$4, J$2, $A$8),""//td[5]""),$A$6),"":"")), 1))=1,AVERAGE(ARRAYFORMULA(split(SORTN(IMPORTXML(CONCATENATE($A$2,$D6,$A$4, J$2, $A$8),""//td[5]""),$A$6),"":""))),AVERAGE(ARRAYFORMULA(60*"&amp;"INDEX(ARRAYFORMULA(split(SORTN(IMPORTXML(CONCATENATE($A$2,$D6,$A$4, J$2, $A$8),""//td[5]""),$A$6),"":"")),0,1)+INDEX(ARRAYFORMULA(split(SORTN(IMPORTXML(CONCATENATE($A$2,$D6,$A$4, J$2, $A$8),""//td[5]""),$A$6),"":"")),0,2))))"),"#N/A")</f>
        <v>#N/A</v>
      </c>
      <c r="K6" s="8" t="str">
        <f>IFERROR(__xludf.DUMMYFUNCTION("IF(COUNT(INDEX(ARRAYFORMULA(split(SORTN(IMPORTXML(CONCATENATE($A$2,$D6,$A$4, K$2, $A$8),""//td[5]""),$A$6),"":"")), 1))=1,AVERAGE(ARRAYFORMULA(split(SORTN(IMPORTXML(CONCATENATE($A$2,$D6,$A$4, K$2, $A$8),""//td[5]""),$A$6),"":""))),AVERAGE(ARRAYFORMULA(60*"&amp;"INDEX(ARRAYFORMULA(split(SORTN(IMPORTXML(CONCATENATE($A$2,$D6,$A$4, K$2, $A$8),""//td[5]""),$A$6),"":"")),0,1)+INDEX(ARRAYFORMULA(split(SORTN(IMPORTXML(CONCATENATE($A$2,$D6,$A$4, K$2, $A$8),""//td[5]""),$A$6),"":"")),0,2))))"),"#N/A")</f>
        <v>#N/A</v>
      </c>
      <c r="L6" s="8" t="str">
        <f>IFERROR(__xludf.DUMMYFUNCTION("IF(COUNT(INDEX(ARRAYFORMULA(split(SORTN(IMPORTXML(CONCATENATE($A$2,$D6,$A$4, L$2, $A$8),""//td[5]""),$A$6),"":"")), 1))=1,AVERAGE(ARRAYFORMULA(split(SORTN(IMPORTXML(CONCATENATE($A$2,$D6,$A$4, L$2, $A$8),""//td[5]""),$A$6),"":""))),AVERAGE(ARRAYFORMULA(60*"&amp;"INDEX(ARRAYFORMULA(split(SORTN(IMPORTXML(CONCATENATE($A$2,$D6,$A$4, L$2, $A$8),""//td[5]""),$A$6),"":"")),0,1)+INDEX(ARRAYFORMULA(split(SORTN(IMPORTXML(CONCATENATE($A$2,$D6,$A$4, L$2, $A$8),""//td[5]""),$A$6),"":"")),0,2))))"),"#N/A")</f>
        <v>#N/A</v>
      </c>
      <c r="M6" s="8" t="str">
        <f>IFERROR(__xludf.DUMMYFUNCTION("IF(COUNT(INDEX(ARRAYFORMULA(split(SORTN(IMPORTXML(CONCATENATE($A$2,$D6,$A$4, M$2, $A$8),""//td[5]""),$A$6),"":"")), 1))=1,AVERAGE(ARRAYFORMULA(split(SORTN(IMPORTXML(CONCATENATE($A$2,$D6,$A$4, M$2, $A$8),""//td[5]""),$A$6),"":""))),AVERAGE(ARRAYFORMULA(60*"&amp;"INDEX(ARRAYFORMULA(split(SORTN(IMPORTXML(CONCATENATE($A$2,$D6,$A$4, M$2, $A$8),""//td[5]""),$A$6),"":"")),0,1)+INDEX(ARRAYFORMULA(split(SORTN(IMPORTXML(CONCATENATE($A$2,$D6,$A$4, M$2, $A$8),""//td[5]""),$A$6),"":"")),0,2))))"),"#N/A")</f>
        <v>#N/A</v>
      </c>
      <c r="N6" s="8" t="str">
        <f>IFERROR(__xludf.DUMMYFUNCTION("IF(COUNT(INDEX(ARRAYFORMULA(split(SORTN(IMPORTXML(CONCATENATE($A$2,$D6,$A$4, N$2, $A$8),""//td[5]""),$A$6),"":"")), 1))=1,AVERAGE(ARRAYFORMULA(split(SORTN(IMPORTXML(CONCATENATE($A$2,$D6,$A$4, N$2, $A$8),""//td[5]""),$A$6),"":""))),AVERAGE(ARRAYFORMULA(60*"&amp;"INDEX(ARRAYFORMULA(split(SORTN(IMPORTXML(CONCATENATE($A$2,$D6,$A$4, N$2, $A$8),""//td[5]""),$A$6),"":"")),0,1)+INDEX(ARRAYFORMULA(split(SORTN(IMPORTXML(CONCATENATE($A$2,$D6,$A$4, N$2, $A$8),""//td[5]""),$A$6),"":"")),0,2))))"),"#N/A")</f>
        <v>#N/A</v>
      </c>
      <c r="O6" s="8" t="str">
        <f>IFERROR(__xludf.DUMMYFUNCTION("IF(COUNT(INDEX(ARRAYFORMULA(split(SORTN(IMPORTXML(CONCATENATE($A$2,$D6,$A$4, O$2, $A$8),""//td[5]""),$A$6),"":"")), 1))=1,AVERAGE(ARRAYFORMULA(split(SORTN(IMPORTXML(CONCATENATE($A$2,$D6,$A$4, O$2, $A$8),""//td[5]""),$A$6),"":""))),AVERAGE(ARRAYFORMULA(60*"&amp;"INDEX(ARRAYFORMULA(split(SORTN(IMPORTXML(CONCATENATE($A$2,$D6,$A$4, O$2, $A$8),""//td[5]""),$A$6),"":"")),0,1)+INDEX(ARRAYFORMULA(split(SORTN(IMPORTXML(CONCATENATE($A$2,$D6,$A$4, O$2, $A$8),""//td[5]""),$A$6),"":"")),0,2))))"),"#N/A")</f>
        <v>#N/A</v>
      </c>
      <c r="P6" s="8" t="str">
        <f>IFERROR(__xludf.DUMMYFUNCTION("IF(COUNT(INDEX(ARRAYFORMULA(split(SORTN(IMPORTXML(CONCATENATE($A$2,$D6,$A$4, P$2, $A$8),""//td[5]""),$A$6),"":"")), 1))=1,AVERAGE(ARRAYFORMULA(split(SORTN(IMPORTXML(CONCATENATE($A$2,$D6,$A$4, P$2, $A$8),""//td[5]""),$A$6),"":""))),AVERAGE(ARRAYFORMULA(60*"&amp;"INDEX(ARRAYFORMULA(split(SORTN(IMPORTXML(CONCATENATE($A$2,$D6,$A$4, P$2, $A$8),""//td[5]""),$A$6),"":"")),0,1)+INDEX(ARRAYFORMULA(split(SORTN(IMPORTXML(CONCATENATE($A$2,$D6,$A$4, P$2, $A$8),""//td[5]""),$A$6),"":"")),0,2))))"),"#N/A")</f>
        <v>#N/A</v>
      </c>
      <c r="Q6" s="8" t="str">
        <f>IFERROR(__xludf.DUMMYFUNCTION("IF(COUNT(INDEX(ARRAYFORMULA(split(SORTN(IMPORTXML(CONCATENATE($A$2,$D6,$A$4, Q$2, $A$8),""//td[5]""),$A$6),"":"")), 1))=1,AVERAGE(ARRAYFORMULA(split(SORTN(IMPORTXML(CONCATENATE($A$2,$D6,$A$4, Q$2, $A$8),""//td[5]""),$A$6),"":""))),AVERAGE(ARRAYFORMULA(60*"&amp;"INDEX(ARRAYFORMULA(split(SORTN(IMPORTXML(CONCATENATE($A$2,$D6,$A$4, Q$2, $A$8),""//td[5]""),$A$6),"":"")),0,1)+INDEX(ARRAYFORMULA(split(SORTN(IMPORTXML(CONCATENATE($A$2,$D6,$A$4, Q$2, $A$8),""//td[5]""),$A$6),"":"")),0,2))))"),"#N/A")</f>
        <v>#N/A</v>
      </c>
      <c r="R6" s="8" t="str">
        <f>IFERROR(__xludf.DUMMYFUNCTION("IF(COUNT(INDEX(ARRAYFORMULA(split(SORTN(IMPORTXML(CONCATENATE($A$2,$D6,$A$4, R$2, $A$8),""//td[5]""),$A$6),"":"")), 1))=1,AVERAGE(ARRAYFORMULA(split(SORTN(IMPORTXML(CONCATENATE($A$2,$D6,$A$4, R$2, $A$8),""//td[5]""),$A$6),"":""))),AVERAGE(ARRAYFORMULA(60*"&amp;"INDEX(ARRAYFORMULA(split(SORTN(IMPORTXML(CONCATENATE($A$2,$D6,$A$4, R$2, $A$8),""//td[5]""),$A$6),"":"")),0,1)+INDEX(ARRAYFORMULA(split(SORTN(IMPORTXML(CONCATENATE($A$2,$D6,$A$4, R$2, $A$8),""//td[5]""),$A$6),"":"")),0,2))))"),"#N/A")</f>
        <v>#N/A</v>
      </c>
    </row>
    <row r="7">
      <c r="A7" s="1" t="s">
        <v>377</v>
      </c>
      <c r="B7" s="1">
        <v>9.0</v>
      </c>
      <c r="C7" s="7" t="s">
        <v>13</v>
      </c>
      <c r="D7" s="6">
        <v>214.0</v>
      </c>
      <c r="E7" s="8">
        <f>IFERROR(__xludf.DUMMYFUNCTION("IF(COUNT(INDEX(ARRAYFORMULA(split(SORTN(IMPORTXML(CONCATENATE($A$2,$D7,$A$4, E$2, $A$8),""//td[5]""),$A$6),"":"")), 1))=1,AVERAGE(ARRAYFORMULA(split(SORTN(IMPORTXML(CONCATENATE($A$2,$D7,$A$4, E$2, $A$8),""//td[5]""),$A$6),"":""))),AVERAGE(ARRAYFORMULA(60*"&amp;"INDEX(ARRAYFORMULA(split(SORTN(IMPORTXML(CONCATENATE($A$2,$D7,$A$4, E$2, $A$8),""//td[5]""),$A$6),"":"")),0,1)+INDEX(ARRAYFORMULA(split(SORTN(IMPORTXML(CONCATENATE($A$2,$D7,$A$4, E$2, $A$8),""//td[5]""),$A$6),"":"")),0,2))))"),21.573333333333334)</f>
        <v>21.57333333</v>
      </c>
      <c r="F7" s="8">
        <f>IFERROR(__xludf.DUMMYFUNCTION("IF(COUNT(INDEX(ARRAYFORMULA(split(SORTN(IMPORTXML(CONCATENATE($A$2,$D7,$A$4, F$2, $A$8),""//td[5]""),$A$6),"":"")), 1))=1,AVERAGE(ARRAYFORMULA(split(SORTN(IMPORTXML(CONCATENATE($A$2,$D7,$A$4, F$2, $A$8),""//td[5]""),$A$6),"":""))),AVERAGE(ARRAYFORMULA(60*"&amp;"INDEX(ARRAYFORMULA(split(SORTN(IMPORTXML(CONCATENATE($A$2,$D7,$A$4, F$2, $A$8),""//td[5]""),$A$6),"":"")),0,1)+INDEX(ARRAYFORMULA(split(SORTN(IMPORTXML(CONCATENATE($A$2,$D7,$A$4, F$2, $A$8),""//td[5]""),$A$6),"":"")),0,2))))"),47.776666666666664)</f>
        <v>47.77666667</v>
      </c>
      <c r="G7" s="8">
        <f>IFERROR(__xludf.DUMMYFUNCTION("IF(COUNT(INDEX(ARRAYFORMULA(split(SORTN(IMPORTXML(CONCATENATE($A$2,$D7,$A$4, G$2, $A$8),""//td[5]""),$A$6),"":"")), 1))=1,AVERAGE(ARRAYFORMULA(split(SORTN(IMPORTXML(CONCATENATE($A$2,$D7,$A$4, G$2, $A$8),""//td[5]""),$A$6),"":""))),AVERAGE(ARRAYFORMULA(60*"&amp;"INDEX(ARRAYFORMULA(split(SORTN(IMPORTXML(CONCATENATE($A$2,$D7,$A$4, G$2, $A$8),""//td[5]""),$A$6),"":"")),0,1)+INDEX(ARRAYFORMULA(split(SORTN(IMPORTXML(CONCATENATE($A$2,$D7,$A$4, G$2, $A$8),""//td[5]""),$A$6),"":"")),0,2))))"),103.33)</f>
        <v>103.33</v>
      </c>
      <c r="H7" s="8">
        <f>IFERROR(__xludf.DUMMYFUNCTION("IF(COUNT(INDEX(ARRAYFORMULA(split(SORTN(IMPORTXML(CONCATENATE($A$2,$D7,$A$4, H$2, $A$8),""//td[5]""),$A$6),"":"")), 1))=1,AVERAGE(ARRAYFORMULA(split(SORTN(IMPORTXML(CONCATENATE($A$2,$D7,$A$4, H$2, $A$8),""//td[5]""),$A$6),"":""))),AVERAGE(ARRAYFORMULA(60*"&amp;"INDEX(ARRAYFORMULA(split(SORTN(IMPORTXML(CONCATENATE($A$2,$D7,$A$4, H$2, $A$8),""//td[5]""),$A$6),"":"")),0,1)+INDEX(ARRAYFORMULA(split(SORTN(IMPORTXML(CONCATENATE($A$2,$D7,$A$4, H$2, $A$8),""//td[5]""),$A$6),"":"")),0,2))))"),282.08666666666664)</f>
        <v>282.0866667</v>
      </c>
      <c r="I7" s="8">
        <f>IFERROR(__xludf.DUMMYFUNCTION("IF(COUNT(INDEX(ARRAYFORMULA(split(SORTN(IMPORTXML(CONCATENATE($A$2,$D7,$A$4, I$2, $A$8),""//td[5]""),$A$6),"":"")), 1))=1,AVERAGE(ARRAYFORMULA(split(SORTN(IMPORTXML(CONCATENATE($A$2,$D7,$A$4, I$2, $A$8),""//td[5]""),$A$6),"":""))),AVERAGE(ARRAYFORMULA(60*"&amp;"INDEX(ARRAYFORMULA(split(SORTN(IMPORTXML(CONCATENATE($A$2,$D7,$A$4, I$2, $A$8),""//td[5]""),$A$6),"":"")),0,1)+INDEX(ARRAYFORMULA(split(SORTN(IMPORTXML(CONCATENATE($A$2,$D7,$A$4, I$2, $A$8),""//td[5]""),$A$6),"":"")),0,2))))"),631.7533333333333)</f>
        <v>631.7533333</v>
      </c>
      <c r="J7" s="8">
        <f>IFERROR(__xludf.DUMMYFUNCTION("IF(COUNT(INDEX(ARRAYFORMULA(split(SORTN(IMPORTXML(CONCATENATE($A$2,$D7,$A$4, J$2, $A$8),""//td[5]""),$A$6),"":"")), 1))=1,AVERAGE(ARRAYFORMULA(split(SORTN(IMPORTXML(CONCATENATE($A$2,$D7,$A$4, J$2, $A$8),""//td[5]""),$A$6),"":""))),AVERAGE(ARRAYFORMULA(60*"&amp;"INDEX(ARRAYFORMULA(split(SORTN(IMPORTXML(CONCATENATE($A$2,$D7,$A$4, J$2, $A$8),""//td[5]""),$A$6),"":"")),0,1)+INDEX(ARRAYFORMULA(split(SORTN(IMPORTXML(CONCATENATE($A$2,$D7,$A$4, J$2, $A$8),""//td[5]""),$A$6),"":"")),0,2))))"),20.755000000000003)</f>
        <v>20.755</v>
      </c>
      <c r="K7" s="8">
        <f>IFERROR(__xludf.DUMMYFUNCTION("IF(COUNT(INDEX(ARRAYFORMULA(split(SORTN(IMPORTXML(CONCATENATE($A$2,$D7,$A$4, K$2, $A$8),""//td[5]""),$A$6),"":"")), 1))=1,AVERAGE(ARRAYFORMULA(split(SORTN(IMPORTXML(CONCATENATE($A$2,$D7,$A$4, K$2, $A$8),""//td[5]""),$A$6),"":""))),AVERAGE(ARRAYFORMULA(60*"&amp;"INDEX(ARRAYFORMULA(split(SORTN(IMPORTXML(CONCATENATE($A$2,$D7,$A$4, K$2, $A$8),""//td[5]""),$A$6),"":"")),0,1)+INDEX(ARRAYFORMULA(split(SORTN(IMPORTXML(CONCATENATE($A$2,$D7,$A$4, K$2, $A$8),""//td[5]""),$A$6),"":"")),0,2))))"),53.15)</f>
        <v>53.15</v>
      </c>
      <c r="L7" s="8">
        <f>IFERROR(__xludf.DUMMYFUNCTION("IF(COUNT(INDEX(ARRAYFORMULA(split(SORTN(IMPORTXML(CONCATENATE($A$2,$D7,$A$4, L$2, $A$8),""//td[5]""),$A$6),"":"")), 1))=1,AVERAGE(ARRAYFORMULA(split(SORTN(IMPORTXML(CONCATENATE($A$2,$D7,$A$4, L$2, $A$8),""//td[5]""),$A$6),"":""))),AVERAGE(ARRAYFORMULA(60*"&amp;"INDEX(ARRAYFORMULA(split(SORTN(IMPORTXML(CONCATENATE($A$2,$D7,$A$4, L$2, $A$8),""//td[5]""),$A$6),"":"")),0,1)+INDEX(ARRAYFORMULA(split(SORTN(IMPORTXML(CONCATENATE($A$2,$D7,$A$4, L$2, $A$8),""//td[5]""),$A$6),"":"")),0,2))))"),122.64333333333332)</f>
        <v>122.6433333</v>
      </c>
      <c r="M7" s="8">
        <f>IFERROR(__xludf.DUMMYFUNCTION("IF(COUNT(INDEX(ARRAYFORMULA(split(SORTN(IMPORTXML(CONCATENATE($A$2,$D7,$A$4, M$2, $A$8),""//td[5]""),$A$6),"":"")), 1))=1,AVERAGE(ARRAYFORMULA(split(SORTN(IMPORTXML(CONCATENATE($A$2,$D7,$A$4, M$2, $A$8),""//td[5]""),$A$6),"":""))),AVERAGE(ARRAYFORMULA(60*"&amp;"INDEX(ARRAYFORMULA(split(SORTN(IMPORTXML(CONCATENATE($A$2,$D7,$A$4, M$2, $A$8),""//td[5]""),$A$6),"":"")),0,1)+INDEX(ARRAYFORMULA(split(SORTN(IMPORTXML(CONCATENATE($A$2,$D7,$A$4, M$2, $A$8),""//td[5]""),$A$6),"":"")),0,2))))"),62.55666666666667)</f>
        <v>62.55666667</v>
      </c>
      <c r="N7" s="8">
        <f>IFERROR(__xludf.DUMMYFUNCTION("IF(COUNT(INDEX(ARRAYFORMULA(split(SORTN(IMPORTXML(CONCATENATE($A$2,$D7,$A$4, N$2, $A$8),""//td[5]""),$A$6),"":"")), 1))=1,AVERAGE(ARRAYFORMULA(split(SORTN(IMPORTXML(CONCATENATE($A$2,$D7,$A$4, N$2, $A$8),""//td[5]""),$A$6),"":""))),AVERAGE(ARRAYFORMULA(60*"&amp;"INDEX(ARRAYFORMULA(split(SORTN(IMPORTXML(CONCATENATE($A$2,$D7,$A$4, N$2, $A$8),""//td[5]""),$A$6),"":"")),0,1)+INDEX(ARRAYFORMULA(split(SORTN(IMPORTXML(CONCATENATE($A$2,$D7,$A$4, N$2, $A$8),""//td[5]""),$A$6),"":"")),0,2))))"),138.69)</f>
        <v>138.69</v>
      </c>
      <c r="O7" s="8">
        <f>IFERROR(__xludf.DUMMYFUNCTION("IF(COUNT(INDEX(ARRAYFORMULA(split(SORTN(IMPORTXML(CONCATENATE($A$2,$D7,$A$4, O$2, $A$8),""//td[5]""),$A$6),"":"")), 1))=1,AVERAGE(ARRAYFORMULA(split(SORTN(IMPORTXML(CONCATENATE($A$2,$D7,$A$4, O$2, $A$8),""//td[5]""),$A$6),"":""))),AVERAGE(ARRAYFORMULA(60*"&amp;"INDEX(ARRAYFORMULA(split(SORTN(IMPORTXML(CONCATENATE($A$2,$D7,$A$4, O$2, $A$8),""//td[5]""),$A$6),"":"")),0,1)+INDEX(ARRAYFORMULA(split(SORTN(IMPORTXML(CONCATENATE($A$2,$D7,$A$4, O$2, $A$8),""//td[5]""),$A$6),"":"")),0,2))))"),49.66333333333333)</f>
        <v>49.66333333</v>
      </c>
      <c r="P7" s="8">
        <f>IFERROR(__xludf.DUMMYFUNCTION("IF(COUNT(INDEX(ARRAYFORMULA(split(SORTN(IMPORTXML(CONCATENATE($A$2,$D7,$A$4, P$2, $A$8),""//td[5]""),$A$6),"":"")), 1))=1,AVERAGE(ARRAYFORMULA(split(SORTN(IMPORTXML(CONCATENATE($A$2,$D7,$A$4, P$2, $A$8),""//td[5]""),$A$6),"":""))),AVERAGE(ARRAYFORMULA(60*"&amp;"INDEX(ARRAYFORMULA(split(SORTN(IMPORTXML(CONCATENATE($A$2,$D7,$A$4, P$2, $A$8),""//td[5]""),$A$6),"":"")),0,1)+INDEX(ARRAYFORMULA(split(SORTN(IMPORTXML(CONCATENATE($A$2,$D7,$A$4, P$2, $A$8),""//td[5]""),$A$6),"":"")),0,2))))"),112.90333333333335)</f>
        <v>112.9033333</v>
      </c>
      <c r="Q7" s="8">
        <f>IFERROR(__xludf.DUMMYFUNCTION("IF(COUNT(INDEX(ARRAYFORMULA(split(SORTN(IMPORTXML(CONCATENATE($A$2,$D7,$A$4, Q$2, $A$8),""//td[5]""),$A$6),"":"")), 1))=1,AVERAGE(ARRAYFORMULA(split(SORTN(IMPORTXML(CONCATENATE($A$2,$D7,$A$4, Q$2, $A$8),""//td[5]""),$A$6),"":""))),AVERAGE(ARRAYFORMULA(60*"&amp;"INDEX(ARRAYFORMULA(split(SORTN(IMPORTXML(CONCATENATE($A$2,$D7,$A$4, Q$2, $A$8),""//td[5]""),$A$6),"":"")),0,1)+INDEX(ARRAYFORMULA(split(SORTN(IMPORTXML(CONCATENATE($A$2,$D7,$A$4, Q$2, $A$8),""//td[5]""),$A$6),"":"")),0,2))))"),117.73333333333333)</f>
        <v>117.7333333</v>
      </c>
      <c r="R7" s="8">
        <f>IFERROR(__xludf.DUMMYFUNCTION("IF(COUNT(INDEX(ARRAYFORMULA(split(SORTN(IMPORTXML(CONCATENATE($A$2,$D7,$A$4, R$2, $A$8),""//td[5]""),$A$6),"":"")), 1))=1,AVERAGE(ARRAYFORMULA(split(SORTN(IMPORTXML(CONCATENATE($A$2,$D7,$A$4, R$2, $A$8),""//td[5]""),$A$6),"":""))),AVERAGE(ARRAYFORMULA(60*"&amp;"INDEX(ARRAYFORMULA(split(SORTN(IMPORTXML(CONCATENATE($A$2,$D7,$A$4, R$2, $A$8),""//td[5]""),$A$6),"":"")),0,1)+INDEX(ARRAYFORMULA(split(SORTN(IMPORTXML(CONCATENATE($A$2,$D7,$A$4, R$2, $A$8),""//td[5]""),$A$6),"":"")),0,2))))"),256.275)</f>
        <v>256.275</v>
      </c>
    </row>
    <row r="8">
      <c r="A8" s="9" t="s">
        <v>378</v>
      </c>
      <c r="B8" s="1">
        <v>11.0</v>
      </c>
      <c r="C8" s="7" t="s">
        <v>15</v>
      </c>
      <c r="D8" s="6">
        <v>120.0</v>
      </c>
      <c r="E8" s="8">
        <f>IFERROR(__xludf.DUMMYFUNCTION("IF(COUNT(INDEX(ARRAYFORMULA(split(SORTN(IMPORTXML(CONCATENATE($A$2,$D8,$A$4, E$2, $A$8),""//td[5]""),$A$6),"":"")), 1))=1,AVERAGE(ARRAYFORMULA(split(SORTN(IMPORTXML(CONCATENATE($A$2,$D8,$A$4, E$2, $A$8),""//td[5]""),$A$6),"":""))),AVERAGE(ARRAYFORMULA(60*"&amp;"INDEX(ARRAYFORMULA(split(SORTN(IMPORTXML(CONCATENATE($A$2,$D8,$A$4, E$2, $A$8),""//td[5]""),$A$6),"":"")),0,1)+INDEX(ARRAYFORMULA(split(SORTN(IMPORTXML(CONCATENATE($A$2,$D8,$A$4, E$2, $A$8),""//td[5]""),$A$6),"":"")),0,2))))"),19.576666666666668)</f>
        <v>19.57666667</v>
      </c>
      <c r="F8" s="8">
        <f>IFERROR(__xludf.DUMMYFUNCTION("IF(COUNT(INDEX(ARRAYFORMULA(split(SORTN(IMPORTXML(CONCATENATE($A$2,$D8,$A$4, F$2, $A$8),""//td[5]""),$A$6),"":"")), 1))=1,AVERAGE(ARRAYFORMULA(split(SORTN(IMPORTXML(CONCATENATE($A$2,$D8,$A$4, F$2, $A$8),""//td[5]""),$A$6),"":""))),AVERAGE(ARRAYFORMULA(60*"&amp;"INDEX(ARRAYFORMULA(split(SORTN(IMPORTXML(CONCATENATE($A$2,$D8,$A$4, F$2, $A$8),""//td[5]""),$A$6),"":"")),0,1)+INDEX(ARRAYFORMULA(split(SORTN(IMPORTXML(CONCATENATE($A$2,$D8,$A$4, F$2, $A$8),""//td[5]""),$A$6),"":"")),0,2))))"),42.73333333333333)</f>
        <v>42.73333333</v>
      </c>
      <c r="G8" s="8">
        <f>IFERROR(__xludf.DUMMYFUNCTION("IF(COUNT(INDEX(ARRAYFORMULA(split(SORTN(IMPORTXML(CONCATENATE($A$2,$D8,$A$4, G$2, $A$8),""//td[5]""),$A$6),"":"")), 1))=1,AVERAGE(ARRAYFORMULA(split(SORTN(IMPORTXML(CONCATENATE($A$2,$D8,$A$4, G$2, $A$8),""//td[5]""),$A$6),"":""))),AVERAGE(ARRAYFORMULA(60*"&amp;"INDEX(ARRAYFORMULA(split(SORTN(IMPORTXML(CONCATENATE($A$2,$D8,$A$4, G$2, $A$8),""//td[5]""),$A$6),"":"")),0,1)+INDEX(ARRAYFORMULA(split(SORTN(IMPORTXML(CONCATENATE($A$2,$D8,$A$4, G$2, $A$8),""//td[5]""),$A$6),"":"")),0,2))))"),93.91666666666667)</f>
        <v>93.91666667</v>
      </c>
      <c r="H8" s="8">
        <f>IFERROR(__xludf.DUMMYFUNCTION("IF(COUNT(INDEX(ARRAYFORMULA(split(SORTN(IMPORTXML(CONCATENATE($A$2,$D8,$A$4, H$2, $A$8),""//td[5]""),$A$6),"":"")), 1))=1,AVERAGE(ARRAYFORMULA(split(SORTN(IMPORTXML(CONCATENATE($A$2,$D8,$A$4, H$2, $A$8),""//td[5]""),$A$6),"":""))),AVERAGE(ARRAYFORMULA(60*"&amp;"INDEX(ARRAYFORMULA(split(SORTN(IMPORTXML(CONCATENATE($A$2,$D8,$A$4, H$2, $A$8),""//td[5]""),$A$6),"":"")),0,1)+INDEX(ARRAYFORMULA(split(SORTN(IMPORTXML(CONCATENATE($A$2,$D8,$A$4, H$2, $A$8),""//td[5]""),$A$6),"":"")),0,2))))"),256.15333333333336)</f>
        <v>256.1533333</v>
      </c>
      <c r="I8" s="8">
        <f>IFERROR(__xludf.DUMMYFUNCTION("IF(COUNT(INDEX(ARRAYFORMULA(split(SORTN(IMPORTXML(CONCATENATE($A$2,$D8,$A$4, I$2, $A$8),""//td[5]""),$A$6),"":"")), 1))=1,AVERAGE(ARRAYFORMULA(split(SORTN(IMPORTXML(CONCATENATE($A$2,$D8,$A$4, I$2, $A$8),""//td[5]""),$A$6),"":""))),AVERAGE(ARRAYFORMULA(60*"&amp;"INDEX(ARRAYFORMULA(split(SORTN(IMPORTXML(CONCATENATE($A$2,$D8,$A$4, I$2, $A$8),""//td[5]""),$A$6),"":"")),0,1)+INDEX(ARRAYFORMULA(split(SORTN(IMPORTXML(CONCATENATE($A$2,$D8,$A$4, I$2, $A$8),""//td[5]""),$A$6),"":"")),0,2))))"),545.9399999999999)</f>
        <v>545.94</v>
      </c>
      <c r="J8" s="8">
        <f>IFERROR(__xludf.DUMMYFUNCTION("IF(COUNT(INDEX(ARRAYFORMULA(split(SORTN(IMPORTXML(CONCATENATE($A$2,$D8,$A$4, J$2, $A$8),""//td[5]""),$A$6),"":"")), 1))=1,AVERAGE(ARRAYFORMULA(split(SORTN(IMPORTXML(CONCATENATE($A$2,$D8,$A$4, J$2, $A$8),""//td[5]""),$A$6),"":""))),AVERAGE(ARRAYFORMULA(60*"&amp;"INDEX(ARRAYFORMULA(split(SORTN(IMPORTXML(CONCATENATE($A$2,$D8,$A$4, J$2, $A$8),""//td[5]""),$A$6),"":"")),0,1)+INDEX(ARRAYFORMULA(split(SORTN(IMPORTXML(CONCATENATE($A$2,$D8,$A$4, J$2, $A$8),""//td[5]""),$A$6),"":"")),0,2))))"),904.5600000000001)</f>
        <v>904.56</v>
      </c>
      <c r="K8" s="8">
        <f>IFERROR(__xludf.DUMMYFUNCTION("IF(COUNT(INDEX(ARRAYFORMULA(split(SORTN(IMPORTXML(CONCATENATE($A$2,$D8,$A$4, K$2, $A$8),""//td[5]""),$A$6),"":"")), 1))=1,AVERAGE(ARRAYFORMULA(split(SORTN(IMPORTXML(CONCATENATE($A$2,$D8,$A$4, K$2, $A$8),""//td[5]""),$A$6),"":""))),AVERAGE(ARRAYFORMULA(60*"&amp;"INDEX(ARRAYFORMULA(split(SORTN(IMPORTXML(CONCATENATE($A$2,$D8,$A$4, K$2, $A$8),""//td[5]""),$A$6),"":"")),0,1)+INDEX(ARRAYFORMULA(split(SORTN(IMPORTXML(CONCATENATE($A$2,$D8,$A$4, K$2, $A$8),""//td[5]""),$A$6),"":"")),0,2))))"),46.083333333333336)</f>
        <v>46.08333333</v>
      </c>
      <c r="L8" s="8">
        <f>IFERROR(__xludf.DUMMYFUNCTION("IF(COUNT(INDEX(ARRAYFORMULA(split(SORTN(IMPORTXML(CONCATENATE($A$2,$D8,$A$4, L$2, $A$8),""//td[5]""),$A$6),"":"")), 1))=1,AVERAGE(ARRAYFORMULA(split(SORTN(IMPORTXML(CONCATENATE($A$2,$D8,$A$4, L$2, $A$8),""//td[5]""),$A$6),"":""))),AVERAGE(ARRAYFORMULA(60*"&amp;"INDEX(ARRAYFORMULA(split(SORTN(IMPORTXML(CONCATENATE($A$2,$D8,$A$4, L$2, $A$8),""//td[5]""),$A$6),"":"")),0,1)+INDEX(ARRAYFORMULA(split(SORTN(IMPORTXML(CONCATENATE($A$2,$D8,$A$4, L$2, $A$8),""//td[5]""),$A$6),"":"")),0,2))))"),102.64999999999999)</f>
        <v>102.65</v>
      </c>
      <c r="M8" s="8">
        <f>IFERROR(__xludf.DUMMYFUNCTION("IF(COUNT(INDEX(ARRAYFORMULA(split(SORTN(IMPORTXML(CONCATENATE($A$2,$D8,$A$4, M$2, $A$8),""//td[5]""),$A$6),"":"")), 1))=1,AVERAGE(ARRAYFORMULA(split(SORTN(IMPORTXML(CONCATENATE($A$2,$D8,$A$4, M$2, $A$8),""//td[5]""),$A$6),"":""))),AVERAGE(ARRAYFORMULA(60*"&amp;"INDEX(ARRAYFORMULA(split(SORTN(IMPORTXML(CONCATENATE($A$2,$D8,$A$4, M$2, $A$8),""//td[5]""),$A$6),"":"")),0,1)+INDEX(ARRAYFORMULA(split(SORTN(IMPORTXML(CONCATENATE($A$2,$D8,$A$4, M$2, $A$8),""//td[5]""),$A$6),"":"")),0,2))))"),53.373333333333335)</f>
        <v>53.37333333</v>
      </c>
      <c r="N8" s="8">
        <f>IFERROR(__xludf.DUMMYFUNCTION("IF(COUNT(INDEX(ARRAYFORMULA(split(SORTN(IMPORTXML(CONCATENATE($A$2,$D8,$A$4, N$2, $A$8),""//td[5]""),$A$6),"":"")), 1))=1,AVERAGE(ARRAYFORMULA(split(SORTN(IMPORTXML(CONCATENATE($A$2,$D8,$A$4, N$2, $A$8),""//td[5]""),$A$6),"":""))),AVERAGE(ARRAYFORMULA(60*"&amp;"INDEX(ARRAYFORMULA(split(SORTN(IMPORTXML(CONCATENATE($A$2,$D8,$A$4, N$2, $A$8),""//td[5]""),$A$6),"":"")),0,1)+INDEX(ARRAYFORMULA(split(SORTN(IMPORTXML(CONCATENATE($A$2,$D8,$A$4, N$2, $A$8),""//td[5]""),$A$6),"":"")),0,2))))"),113.73)</f>
        <v>113.73</v>
      </c>
      <c r="O8" s="8">
        <f>IFERROR(__xludf.DUMMYFUNCTION("IF(COUNT(INDEX(ARRAYFORMULA(split(SORTN(IMPORTXML(CONCATENATE($A$2,$D8,$A$4, O$2, $A$8),""//td[5]""),$A$6),"":"")), 1))=1,AVERAGE(ARRAYFORMULA(split(SORTN(IMPORTXML(CONCATENATE($A$2,$D8,$A$4, O$2, $A$8),""//td[5]""),$A$6),"":""))),AVERAGE(ARRAYFORMULA(60*"&amp;"INDEX(ARRAYFORMULA(split(SORTN(IMPORTXML(CONCATENATE($A$2,$D8,$A$4, O$2, $A$8),""//td[5]""),$A$6),"":"")),0,1)+INDEX(ARRAYFORMULA(split(SORTN(IMPORTXML(CONCATENATE($A$2,$D8,$A$4, O$2, $A$8),""//td[5]""),$A$6),"":"")),0,2))))"),46.15)</f>
        <v>46.15</v>
      </c>
      <c r="P8" s="8">
        <f>IFERROR(__xludf.DUMMYFUNCTION("IF(COUNT(INDEX(ARRAYFORMULA(split(SORTN(IMPORTXML(CONCATENATE($A$2,$D8,$A$4, P$2, $A$8),""//td[5]""),$A$6),"":"")), 1))=1,AVERAGE(ARRAYFORMULA(split(SORTN(IMPORTXML(CONCATENATE($A$2,$D8,$A$4, P$2, $A$8),""//td[5]""),$A$6),"":""))),AVERAGE(ARRAYFORMULA(60*"&amp;"INDEX(ARRAYFORMULA(split(SORTN(IMPORTXML(CONCATENATE($A$2,$D8,$A$4, P$2, $A$8),""//td[5]""),$A$6),"":"")),0,1)+INDEX(ARRAYFORMULA(split(SORTN(IMPORTXML(CONCATENATE($A$2,$D8,$A$4, P$2, $A$8),""//td[5]""),$A$6),"":"")),0,2))))"),103.27666666666666)</f>
        <v>103.2766667</v>
      </c>
      <c r="Q8" s="8">
        <f>IFERROR(__xludf.DUMMYFUNCTION("IF(COUNT(INDEX(ARRAYFORMULA(split(SORTN(IMPORTXML(CONCATENATE($A$2,$D8,$A$4, Q$2, $A$8),""//td[5]""),$A$6),"":"")), 1))=1,AVERAGE(ARRAYFORMULA(split(SORTN(IMPORTXML(CONCATENATE($A$2,$D8,$A$4, Q$2, $A$8),""//td[5]""),$A$6),"":""))),AVERAGE(ARRAYFORMULA(60*"&amp;"INDEX(ARRAYFORMULA(split(SORTN(IMPORTXML(CONCATENATE($A$2,$D8,$A$4, Q$2, $A$8),""//td[5]""),$A$6),"":"")),0,1)+INDEX(ARRAYFORMULA(split(SORTN(IMPORTXML(CONCATENATE($A$2,$D8,$A$4, Q$2, $A$8),""//td[5]""),$A$6),"":"")),0,2))))"),103.12333333333333)</f>
        <v>103.1233333</v>
      </c>
      <c r="R8" s="8">
        <f>IFERROR(__xludf.DUMMYFUNCTION("IF(COUNT(INDEX(ARRAYFORMULA(split(SORTN(IMPORTXML(CONCATENATE($A$2,$D8,$A$4, R$2, $A$8),""//td[5]""),$A$6),"":"")), 1))=1,AVERAGE(ARRAYFORMULA(split(SORTN(IMPORTXML(CONCATENATE($A$2,$D8,$A$4, R$2, $A$8),""//td[5]""),$A$6),"":""))),AVERAGE(ARRAYFORMULA(60*"&amp;"INDEX(ARRAYFORMULA(split(SORTN(IMPORTXML(CONCATENATE($A$2,$D8,$A$4, R$2, $A$8),""//td[5]""),$A$6),"":"")),0,1)+INDEX(ARRAYFORMULA(split(SORTN(IMPORTXML(CONCATENATE($A$2,$D8,$A$4, R$2, $A$8),""//td[5]""),$A$6),"":"")),0,2))))"),221.89333333333335)</f>
        <v>221.8933333</v>
      </c>
    </row>
    <row r="9">
      <c r="B9" s="1">
        <v>12.0</v>
      </c>
      <c r="C9" s="7" t="s">
        <v>16</v>
      </c>
      <c r="D9" s="6">
        <v>87.0</v>
      </c>
      <c r="E9" s="8">
        <f>IFERROR(__xludf.DUMMYFUNCTION("IF(COUNT(INDEX(ARRAYFORMULA(split(SORTN(IMPORTXML(CONCATENATE($A$2,$D9,$A$4, E$2, $A$8),""//td[5]""),$A$6),"":"")), 1))=1,AVERAGE(ARRAYFORMULA(split(SORTN(IMPORTXML(CONCATENATE($A$2,$D9,$A$4, E$2, $A$8),""//td[5]""),$A$6),"":""))),AVERAGE(ARRAYFORMULA(60*"&amp;"INDEX(ARRAYFORMULA(split(SORTN(IMPORTXML(CONCATENATE($A$2,$D9,$A$4, E$2, $A$8),""//td[5]""),$A$6),"":"")),0,1)+INDEX(ARRAYFORMULA(split(SORTN(IMPORTXML(CONCATENATE($A$2,$D9,$A$4, E$2, $A$8),""//td[5]""),$A$6),"":"")),0,2))))"),19.71666666666667)</f>
        <v>19.71666667</v>
      </c>
      <c r="F9" s="8">
        <f>IFERROR(__xludf.DUMMYFUNCTION("IF(COUNT(INDEX(ARRAYFORMULA(split(SORTN(IMPORTXML(CONCATENATE($A$2,$D9,$A$4, F$2, $A$8),""//td[5]""),$A$6),"":"")), 1))=1,AVERAGE(ARRAYFORMULA(split(SORTN(IMPORTXML(CONCATENATE($A$2,$D9,$A$4, F$2, $A$8),""//td[5]""),$A$6),"":""))),AVERAGE(ARRAYFORMULA(60*"&amp;"INDEX(ARRAYFORMULA(split(SORTN(IMPORTXML(CONCATENATE($A$2,$D9,$A$4, F$2, $A$8),""//td[5]""),$A$6),"":"")),0,1)+INDEX(ARRAYFORMULA(split(SORTN(IMPORTXML(CONCATENATE($A$2,$D9,$A$4, F$2, $A$8),""//td[5]""),$A$6),"":"")),0,2))))"),42.98)</f>
        <v>42.98</v>
      </c>
      <c r="G9" s="8">
        <f>IFERROR(__xludf.DUMMYFUNCTION("IF(COUNT(INDEX(ARRAYFORMULA(split(SORTN(IMPORTXML(CONCATENATE($A$2,$D9,$A$4, G$2, $A$8),""//td[5]""),$A$6),"":"")), 1))=1,AVERAGE(ARRAYFORMULA(split(SORTN(IMPORTXML(CONCATENATE($A$2,$D9,$A$4, G$2, $A$8),""//td[5]""),$A$6),"":""))),AVERAGE(ARRAYFORMULA(60*"&amp;"INDEX(ARRAYFORMULA(split(SORTN(IMPORTXML(CONCATENATE($A$2,$D9,$A$4, G$2, $A$8),""//td[5]""),$A$6),"":"")),0,1)+INDEX(ARRAYFORMULA(split(SORTN(IMPORTXML(CONCATENATE($A$2,$D9,$A$4, G$2, $A$8),""//td[5]""),$A$6),"":"")),0,2))))"),94.11333333333333)</f>
        <v>94.11333333</v>
      </c>
      <c r="H9" s="8">
        <f>IFERROR(__xludf.DUMMYFUNCTION("IF(COUNT(INDEX(ARRAYFORMULA(split(SORTN(IMPORTXML(CONCATENATE($A$2,$D9,$A$4, H$2, $A$8),""//td[5]""),$A$6),"":"")), 1))=1,AVERAGE(ARRAYFORMULA(split(SORTN(IMPORTXML(CONCATENATE($A$2,$D9,$A$4, H$2, $A$8),""//td[5]""),$A$6),"":""))),AVERAGE(ARRAYFORMULA(60*"&amp;"INDEX(ARRAYFORMULA(split(SORTN(IMPORTXML(CONCATENATE($A$2,$D9,$A$4, H$2, $A$8),""//td[5]""),$A$6),"":"")),0,1)+INDEX(ARRAYFORMULA(split(SORTN(IMPORTXML(CONCATENATE($A$2,$D9,$A$4, H$2, $A$8),""//td[5]""),$A$6),"":"")),0,2))))"),259.70666666666665)</f>
        <v>259.7066667</v>
      </c>
      <c r="I9" s="8">
        <f>IFERROR(__xludf.DUMMYFUNCTION("IF(COUNT(INDEX(ARRAYFORMULA(split(SORTN(IMPORTXML(CONCATENATE($A$2,$D9,$A$4, I$2, $A$8),""//td[5]""),$A$6),"":"")), 1))=1,AVERAGE(ARRAYFORMULA(split(SORTN(IMPORTXML(CONCATENATE($A$2,$D9,$A$4, I$2, $A$8),""//td[5]""),$A$6),"":""))),AVERAGE(ARRAYFORMULA(60*"&amp;"INDEX(ARRAYFORMULA(split(SORTN(IMPORTXML(CONCATENATE($A$2,$D9,$A$4, I$2, $A$8),""//td[5]""),$A$6),"":"")),0,1)+INDEX(ARRAYFORMULA(split(SORTN(IMPORTXML(CONCATENATE($A$2,$D9,$A$4, I$2, $A$8),""//td[5]""),$A$6),"":"")),0,2))))"),554.4633333333333)</f>
        <v>554.4633333</v>
      </c>
      <c r="J9" s="8">
        <f>IFERROR(__xludf.DUMMYFUNCTION("IF(COUNT(INDEX(ARRAYFORMULA(split(SORTN(IMPORTXML(CONCATENATE($A$2,$D9,$A$4, J$2, $A$8),""//td[5]""),$A$6),"":"")), 1))=1,AVERAGE(ARRAYFORMULA(split(SORTN(IMPORTXML(CONCATENATE($A$2,$D9,$A$4, J$2, $A$8),""//td[5]""),$A$6),"":""))),AVERAGE(ARRAYFORMULA(60*"&amp;"INDEX(ARRAYFORMULA(split(SORTN(IMPORTXML(CONCATENATE($A$2,$D9,$A$4, J$2, $A$8),""//td[5]""),$A$6),"":"")),0,1)+INDEX(ARRAYFORMULA(split(SORTN(IMPORTXML(CONCATENATE($A$2,$D9,$A$4, J$2, $A$8),""//td[5]""),$A$6),"":"")),0,2))))"),913.3333333333334)</f>
        <v>913.3333333</v>
      </c>
      <c r="K9" s="8">
        <f>IFERROR(__xludf.DUMMYFUNCTION("IF(COUNT(INDEX(ARRAYFORMULA(split(SORTN(IMPORTXML(CONCATENATE($A$2,$D9,$A$4, K$2, $A$8),""//td[5]""),$A$6),"":"")), 1))=1,AVERAGE(ARRAYFORMULA(split(SORTN(IMPORTXML(CONCATENATE($A$2,$D9,$A$4, K$2, $A$8),""//td[5]""),$A$6),"":""))),AVERAGE(ARRAYFORMULA(60*"&amp;"INDEX(ARRAYFORMULA(split(SORTN(IMPORTXML(CONCATENATE($A$2,$D9,$A$4, K$2, $A$8),""//td[5]""),$A$6),"":"")),0,1)+INDEX(ARRAYFORMULA(split(SORTN(IMPORTXML(CONCATENATE($A$2,$D9,$A$4, K$2, $A$8),""//td[5]""),$A$6),"":"")),0,2))))"),46.833333333333336)</f>
        <v>46.83333333</v>
      </c>
      <c r="L9" s="8">
        <f>IFERROR(__xludf.DUMMYFUNCTION("IF(COUNT(INDEX(ARRAYFORMULA(split(SORTN(IMPORTXML(CONCATENATE($A$2,$D9,$A$4, L$2, $A$8),""//td[5]""),$A$6),"":"")), 1))=1,AVERAGE(ARRAYFORMULA(split(SORTN(IMPORTXML(CONCATENATE($A$2,$D9,$A$4, L$2, $A$8),""//td[5]""),$A$6),"":""))),AVERAGE(ARRAYFORMULA(60*"&amp;"INDEX(ARRAYFORMULA(split(SORTN(IMPORTXML(CONCATENATE($A$2,$D9,$A$4, L$2, $A$8),""//td[5]""),$A$6),"":"")),0,1)+INDEX(ARRAYFORMULA(split(SORTN(IMPORTXML(CONCATENATE($A$2,$D9,$A$4, L$2, $A$8),""//td[5]""),$A$6),"":"")),0,2))))"),104.61666666666667)</f>
        <v>104.6166667</v>
      </c>
      <c r="M9" s="8">
        <f>IFERROR(__xludf.DUMMYFUNCTION("IF(COUNT(INDEX(ARRAYFORMULA(split(SORTN(IMPORTXML(CONCATENATE($A$2,$D9,$A$4, M$2, $A$8),""//td[5]""),$A$6),"":"")), 1))=1,AVERAGE(ARRAYFORMULA(split(SORTN(IMPORTXML(CONCATENATE($A$2,$D9,$A$4, M$2, $A$8),""//td[5]""),$A$6),"":""))),AVERAGE(ARRAYFORMULA(60*"&amp;"INDEX(ARRAYFORMULA(split(SORTN(IMPORTXML(CONCATENATE($A$2,$D9,$A$4, M$2, $A$8),""//td[5]""),$A$6),"":"")),0,1)+INDEX(ARRAYFORMULA(split(SORTN(IMPORTXML(CONCATENATE($A$2,$D9,$A$4, M$2, $A$8),""//td[5]""),$A$6),"":"")),0,2))))"),53.75)</f>
        <v>53.75</v>
      </c>
      <c r="N9" s="8">
        <f>IFERROR(__xludf.DUMMYFUNCTION("IF(COUNT(INDEX(ARRAYFORMULA(split(SORTN(IMPORTXML(CONCATENATE($A$2,$D9,$A$4, N$2, $A$8),""//td[5]""),$A$6),"":"")), 1))=1,AVERAGE(ARRAYFORMULA(split(SORTN(IMPORTXML(CONCATENATE($A$2,$D9,$A$4, N$2, $A$8),""//td[5]""),$A$6),"":""))),AVERAGE(ARRAYFORMULA(60*"&amp;"INDEX(ARRAYFORMULA(split(SORTN(IMPORTXML(CONCATENATE($A$2,$D9,$A$4, N$2, $A$8),""//td[5]""),$A$6),"":"")),0,1)+INDEX(ARRAYFORMULA(split(SORTN(IMPORTXML(CONCATENATE($A$2,$D9,$A$4, N$2, $A$8),""//td[5]""),$A$6),"":"")),0,2))))"),116.13666666666666)</f>
        <v>116.1366667</v>
      </c>
      <c r="O9" s="8">
        <f>IFERROR(__xludf.DUMMYFUNCTION("IF(COUNT(INDEX(ARRAYFORMULA(split(SORTN(IMPORTXML(CONCATENATE($A$2,$D9,$A$4, O$2, $A$8),""//td[5]""),$A$6),"":"")), 1))=1,AVERAGE(ARRAYFORMULA(split(SORTN(IMPORTXML(CONCATENATE($A$2,$D9,$A$4, O$2, $A$8),""//td[5]""),$A$6),"":""))),AVERAGE(ARRAYFORMULA(60*"&amp;"INDEX(ARRAYFORMULA(split(SORTN(IMPORTXML(CONCATENATE($A$2,$D9,$A$4, O$2, $A$8),""//td[5]""),$A$6),"":"")),0,1)+INDEX(ARRAYFORMULA(split(SORTN(IMPORTXML(CONCATENATE($A$2,$D9,$A$4, O$2, $A$8),""//td[5]""),$A$6),"":"")),0,2))))"),46.79)</f>
        <v>46.79</v>
      </c>
      <c r="P9" s="8">
        <f>IFERROR(__xludf.DUMMYFUNCTION("IF(COUNT(INDEX(ARRAYFORMULA(split(SORTN(IMPORTXML(CONCATENATE($A$2,$D9,$A$4, P$2, $A$8),""//td[5]""),$A$6),"":"")), 1))=1,AVERAGE(ARRAYFORMULA(split(SORTN(IMPORTXML(CONCATENATE($A$2,$D9,$A$4, P$2, $A$8),""//td[5]""),$A$6),"":""))),AVERAGE(ARRAYFORMULA(60*"&amp;"INDEX(ARRAYFORMULA(split(SORTN(IMPORTXML(CONCATENATE($A$2,$D9,$A$4, P$2, $A$8),""//td[5]""),$A$6),"":"")),0,1)+INDEX(ARRAYFORMULA(split(SORTN(IMPORTXML(CONCATENATE($A$2,$D9,$A$4, P$2, $A$8),""//td[5]""),$A$6),"":"")),0,2))))"),106.67666666666666)</f>
        <v>106.6766667</v>
      </c>
      <c r="Q9" s="8">
        <f>IFERROR(__xludf.DUMMYFUNCTION("IF(COUNT(INDEX(ARRAYFORMULA(split(SORTN(IMPORTXML(CONCATENATE($A$2,$D9,$A$4, Q$2, $A$8),""//td[5]""),$A$6),"":"")), 1))=1,AVERAGE(ARRAYFORMULA(split(SORTN(IMPORTXML(CONCATENATE($A$2,$D9,$A$4, Q$2, $A$8),""//td[5]""),$A$6),"":""))),AVERAGE(ARRAYFORMULA(60*"&amp;"INDEX(ARRAYFORMULA(split(SORTN(IMPORTXML(CONCATENATE($A$2,$D9,$A$4, Q$2, $A$8),""//td[5]""),$A$6),"":"")),0,1)+INDEX(ARRAYFORMULA(split(SORTN(IMPORTXML(CONCATENATE($A$2,$D9,$A$4, Q$2, $A$8),""//td[5]""),$A$6),"":"")),0,2))))"),106.55666666666667)</f>
        <v>106.5566667</v>
      </c>
      <c r="R9" s="8">
        <f>IFERROR(__xludf.DUMMYFUNCTION("IF(COUNT(INDEX(ARRAYFORMULA(split(SORTN(IMPORTXML(CONCATENATE($A$2,$D9,$A$4, R$2, $A$8),""//td[5]""),$A$6),"":"")), 1))=1,AVERAGE(ARRAYFORMULA(split(SORTN(IMPORTXML(CONCATENATE($A$2,$D9,$A$4, R$2, $A$8),""//td[5]""),$A$6),"":""))),AVERAGE(ARRAYFORMULA(60*"&amp;"INDEX(ARRAYFORMULA(split(SORTN(IMPORTXML(CONCATENATE($A$2,$D9,$A$4, R$2, $A$8),""//td[5]""),$A$6),"":"")),0,1)+INDEX(ARRAYFORMULA(split(SORTN(IMPORTXML(CONCATENATE($A$2,$D9,$A$4, R$2, $A$8),""//td[5]""),$A$6),"":"")),0,2))))"),231.01666666666668)</f>
        <v>231.0166667</v>
      </c>
    </row>
    <row r="10">
      <c r="B10" s="1">
        <v>13.0</v>
      </c>
      <c r="C10" s="7" t="s">
        <v>17</v>
      </c>
      <c r="D10" s="6">
        <v>47.0</v>
      </c>
      <c r="E10" s="8" t="str">
        <f>IFERROR(__xludf.DUMMYFUNCTION("IF(COUNT(INDEX(ARRAYFORMULA(split(SORTN(IMPORTXML(CONCATENATE($A$2,$D10,$A$4, E$2, $A$8),""//td[5]""),$A$6),"":"")), 1))=1,AVERAGE(ARRAYFORMULA(split(SORTN(IMPORTXML(CONCATENATE($A$2,$D10,$A$4, E$2, $A$8),""//td[5]""),$A$6),"":""))),AVERAGE(ARRAYFORMULA(6"&amp;"0*INDEX(ARRAYFORMULA(split(SORTN(IMPORTXML(CONCATENATE($A$2,$D10,$A$4, E$2, $A$8),""//td[5]""),$A$6),"":"")),0,1)+INDEX(ARRAYFORMULA(split(SORTN(IMPORTXML(CONCATENATE($A$2,$D10,$A$4, E$2, $A$8),""//td[5]""),$A$6),"":"")),0,2))))"),"#N/A")</f>
        <v>#N/A</v>
      </c>
      <c r="F10" s="8" t="str">
        <f>IFERROR(__xludf.DUMMYFUNCTION("IF(COUNT(INDEX(ARRAYFORMULA(split(SORTN(IMPORTXML(CONCATENATE($A$2,$D10,$A$4, F$2, $A$8),""//td[5]""),$A$6),"":"")), 1))=1,AVERAGE(ARRAYFORMULA(split(SORTN(IMPORTXML(CONCATENATE($A$2,$D10,$A$4, F$2, $A$8),""//td[5]""),$A$6),"":""))),AVERAGE(ARRAYFORMULA(6"&amp;"0*INDEX(ARRAYFORMULA(split(SORTN(IMPORTXML(CONCATENATE($A$2,$D10,$A$4, F$2, $A$8),""//td[5]""),$A$6),"":"")),0,1)+INDEX(ARRAYFORMULA(split(SORTN(IMPORTXML(CONCATENATE($A$2,$D10,$A$4, F$2, $A$8),""//td[5]""),$A$6),"":"")),0,2))))"),"#N/A")</f>
        <v>#N/A</v>
      </c>
      <c r="G10" s="8" t="str">
        <f>IFERROR(__xludf.DUMMYFUNCTION("IF(COUNT(INDEX(ARRAYFORMULA(split(SORTN(IMPORTXML(CONCATENATE($A$2,$D10,$A$4, G$2, $A$8),""//td[5]""),$A$6),"":"")), 1))=1,AVERAGE(ARRAYFORMULA(split(SORTN(IMPORTXML(CONCATENATE($A$2,$D10,$A$4, G$2, $A$8),""//td[5]""),$A$6),"":""))),AVERAGE(ARRAYFORMULA(6"&amp;"0*INDEX(ARRAYFORMULA(split(SORTN(IMPORTXML(CONCATENATE($A$2,$D10,$A$4, G$2, $A$8),""//td[5]""),$A$6),"":"")),0,1)+INDEX(ARRAYFORMULA(split(SORTN(IMPORTXML(CONCATENATE($A$2,$D10,$A$4, G$2, $A$8),""//td[5]""),$A$6),"":"")),0,2))))"),"#N/A")</f>
        <v>#N/A</v>
      </c>
      <c r="H10" s="8" t="str">
        <f>IFERROR(__xludf.DUMMYFUNCTION("IF(COUNT(INDEX(ARRAYFORMULA(split(SORTN(IMPORTXML(CONCATENATE($A$2,$D10,$A$4, H$2, $A$8),""//td[5]""),$A$6),"":"")), 1))=1,AVERAGE(ARRAYFORMULA(split(SORTN(IMPORTXML(CONCATENATE($A$2,$D10,$A$4, H$2, $A$8),""//td[5]""),$A$6),"":""))),AVERAGE(ARRAYFORMULA(6"&amp;"0*INDEX(ARRAYFORMULA(split(SORTN(IMPORTXML(CONCATENATE($A$2,$D10,$A$4, H$2, $A$8),""//td[5]""),$A$6),"":"")),0,1)+INDEX(ARRAYFORMULA(split(SORTN(IMPORTXML(CONCATENATE($A$2,$D10,$A$4, H$2, $A$8),""//td[5]""),$A$6),"":"")),0,2))))"),"#N/A")</f>
        <v>#N/A</v>
      </c>
      <c r="I10" s="8" t="str">
        <f>IFERROR(__xludf.DUMMYFUNCTION("IF(COUNT(INDEX(ARRAYFORMULA(split(SORTN(IMPORTXML(CONCATENATE($A$2,$D10,$A$4, I$2, $A$8),""//td[5]""),$A$6),"":"")), 1))=1,AVERAGE(ARRAYFORMULA(split(SORTN(IMPORTXML(CONCATENATE($A$2,$D10,$A$4, I$2, $A$8),""//td[5]""),$A$6),"":""))),AVERAGE(ARRAYFORMULA(6"&amp;"0*INDEX(ARRAYFORMULA(split(SORTN(IMPORTXML(CONCATENATE($A$2,$D10,$A$4, I$2, $A$8),""//td[5]""),$A$6),"":"")),0,1)+INDEX(ARRAYFORMULA(split(SORTN(IMPORTXML(CONCATENATE($A$2,$D10,$A$4, I$2, $A$8),""//td[5]""),$A$6),"":"")),0,2))))"),"#N/A")</f>
        <v>#N/A</v>
      </c>
      <c r="J10" s="8" t="str">
        <f>IFERROR(__xludf.DUMMYFUNCTION("IF(COUNT(INDEX(ARRAYFORMULA(split(SORTN(IMPORTXML(CONCATENATE($A$2,$D10,$A$4, J$2, $A$8),""//td[5]""),$A$6),"":"")), 1))=1,AVERAGE(ARRAYFORMULA(split(SORTN(IMPORTXML(CONCATENATE($A$2,$D10,$A$4, J$2, $A$8),""//td[5]""),$A$6),"":""))),AVERAGE(ARRAYFORMULA(6"&amp;"0*INDEX(ARRAYFORMULA(split(SORTN(IMPORTXML(CONCATENATE($A$2,$D10,$A$4, J$2, $A$8),""//td[5]""),$A$6),"":"")),0,1)+INDEX(ARRAYFORMULA(split(SORTN(IMPORTXML(CONCATENATE($A$2,$D10,$A$4, J$2, $A$8),""//td[5]""),$A$6),"":"")),0,2))))"),"#N/A")</f>
        <v>#N/A</v>
      </c>
      <c r="K10" s="8" t="str">
        <f>IFERROR(__xludf.DUMMYFUNCTION("IF(COUNT(INDEX(ARRAYFORMULA(split(SORTN(IMPORTXML(CONCATENATE($A$2,$D10,$A$4, K$2, $A$8),""//td[5]""),$A$6),"":"")), 1))=1,AVERAGE(ARRAYFORMULA(split(SORTN(IMPORTXML(CONCATENATE($A$2,$D10,$A$4, K$2, $A$8),""//td[5]""),$A$6),"":""))),AVERAGE(ARRAYFORMULA(6"&amp;"0*INDEX(ARRAYFORMULA(split(SORTN(IMPORTXML(CONCATENATE($A$2,$D10,$A$4, K$2, $A$8),""//td[5]""),$A$6),"":"")),0,1)+INDEX(ARRAYFORMULA(split(SORTN(IMPORTXML(CONCATENATE($A$2,$D10,$A$4, K$2, $A$8),""//td[5]""),$A$6),"":"")),0,2))))"),"#N/A")</f>
        <v>#N/A</v>
      </c>
      <c r="L10" s="8" t="str">
        <f>IFERROR(__xludf.DUMMYFUNCTION("IF(COUNT(INDEX(ARRAYFORMULA(split(SORTN(IMPORTXML(CONCATENATE($A$2,$D10,$A$4, L$2, $A$8),""//td[5]""),$A$6),"":"")), 1))=1,AVERAGE(ARRAYFORMULA(split(SORTN(IMPORTXML(CONCATENATE($A$2,$D10,$A$4, L$2, $A$8),""//td[5]""),$A$6),"":""))),AVERAGE(ARRAYFORMULA(6"&amp;"0*INDEX(ARRAYFORMULA(split(SORTN(IMPORTXML(CONCATENATE($A$2,$D10,$A$4, L$2, $A$8),""//td[5]""),$A$6),"":"")),0,1)+INDEX(ARRAYFORMULA(split(SORTN(IMPORTXML(CONCATENATE($A$2,$D10,$A$4, L$2, $A$8),""//td[5]""),$A$6),"":"")),0,2))))"),"#N/A")</f>
        <v>#N/A</v>
      </c>
      <c r="M10" s="8" t="str">
        <f>IFERROR(__xludf.DUMMYFUNCTION("IF(COUNT(INDEX(ARRAYFORMULA(split(SORTN(IMPORTXML(CONCATENATE($A$2,$D10,$A$4, M$2, $A$8),""//td[5]""),$A$6),"":"")), 1))=1,AVERAGE(ARRAYFORMULA(split(SORTN(IMPORTXML(CONCATENATE($A$2,$D10,$A$4, M$2, $A$8),""//td[5]""),$A$6),"":""))),AVERAGE(ARRAYFORMULA(6"&amp;"0*INDEX(ARRAYFORMULA(split(SORTN(IMPORTXML(CONCATENATE($A$2,$D10,$A$4, M$2, $A$8),""//td[5]""),$A$6),"":"")),0,1)+INDEX(ARRAYFORMULA(split(SORTN(IMPORTXML(CONCATENATE($A$2,$D10,$A$4, M$2, $A$8),""//td[5]""),$A$6),"":"")),0,2))))"),"#N/A")</f>
        <v>#N/A</v>
      </c>
      <c r="N10" s="8" t="str">
        <f>IFERROR(__xludf.DUMMYFUNCTION("IF(COUNT(INDEX(ARRAYFORMULA(split(SORTN(IMPORTXML(CONCATENATE($A$2,$D10,$A$4, N$2, $A$8),""//td[5]""),$A$6),"":"")), 1))=1,AVERAGE(ARRAYFORMULA(split(SORTN(IMPORTXML(CONCATENATE($A$2,$D10,$A$4, N$2, $A$8),""//td[5]""),$A$6),"":""))),AVERAGE(ARRAYFORMULA(6"&amp;"0*INDEX(ARRAYFORMULA(split(SORTN(IMPORTXML(CONCATENATE($A$2,$D10,$A$4, N$2, $A$8),""//td[5]""),$A$6),"":"")),0,1)+INDEX(ARRAYFORMULA(split(SORTN(IMPORTXML(CONCATENATE($A$2,$D10,$A$4, N$2, $A$8),""//td[5]""),$A$6),"":"")),0,2))))"),"#N/A")</f>
        <v>#N/A</v>
      </c>
      <c r="O10" s="8" t="str">
        <f>IFERROR(__xludf.DUMMYFUNCTION("IF(COUNT(INDEX(ARRAYFORMULA(split(SORTN(IMPORTXML(CONCATENATE($A$2,$D10,$A$4, O$2, $A$8),""//td[5]""),$A$6),"":"")), 1))=1,AVERAGE(ARRAYFORMULA(split(SORTN(IMPORTXML(CONCATENATE($A$2,$D10,$A$4, O$2, $A$8),""//td[5]""),$A$6),"":""))),AVERAGE(ARRAYFORMULA(6"&amp;"0*INDEX(ARRAYFORMULA(split(SORTN(IMPORTXML(CONCATENATE($A$2,$D10,$A$4, O$2, $A$8),""//td[5]""),$A$6),"":"")),0,1)+INDEX(ARRAYFORMULA(split(SORTN(IMPORTXML(CONCATENATE($A$2,$D10,$A$4, O$2, $A$8),""//td[5]""),$A$6),"":"")),0,2))))"),"#N/A")</f>
        <v>#N/A</v>
      </c>
      <c r="P10" s="8" t="str">
        <f>IFERROR(__xludf.DUMMYFUNCTION("IF(COUNT(INDEX(ARRAYFORMULA(split(SORTN(IMPORTXML(CONCATENATE($A$2,$D10,$A$4, P$2, $A$8),""//td[5]""),$A$6),"":"")), 1))=1,AVERAGE(ARRAYFORMULA(split(SORTN(IMPORTXML(CONCATENATE($A$2,$D10,$A$4, P$2, $A$8),""//td[5]""),$A$6),"":""))),AVERAGE(ARRAYFORMULA(6"&amp;"0*INDEX(ARRAYFORMULA(split(SORTN(IMPORTXML(CONCATENATE($A$2,$D10,$A$4, P$2, $A$8),""//td[5]""),$A$6),"":"")),0,1)+INDEX(ARRAYFORMULA(split(SORTN(IMPORTXML(CONCATENATE($A$2,$D10,$A$4, P$2, $A$8),""//td[5]""),$A$6),"":"")),0,2))))"),"#N/A")</f>
        <v>#N/A</v>
      </c>
      <c r="Q10" s="8" t="str">
        <f>IFERROR(__xludf.DUMMYFUNCTION("IF(COUNT(INDEX(ARRAYFORMULA(split(SORTN(IMPORTXML(CONCATENATE($A$2,$D10,$A$4, Q$2, $A$8),""//td[5]""),$A$6),"":"")), 1))=1,AVERAGE(ARRAYFORMULA(split(SORTN(IMPORTXML(CONCATENATE($A$2,$D10,$A$4, Q$2, $A$8),""//td[5]""),$A$6),"":""))),AVERAGE(ARRAYFORMULA(6"&amp;"0*INDEX(ARRAYFORMULA(split(SORTN(IMPORTXML(CONCATENATE($A$2,$D10,$A$4, Q$2, $A$8),""//td[5]""),$A$6),"":"")),0,1)+INDEX(ARRAYFORMULA(split(SORTN(IMPORTXML(CONCATENATE($A$2,$D10,$A$4, Q$2, $A$8),""//td[5]""),$A$6),"":"")),0,2))))"),"#N/A")</f>
        <v>#N/A</v>
      </c>
      <c r="R10" s="8" t="str">
        <f>IFERROR(__xludf.DUMMYFUNCTION("IF(COUNT(INDEX(ARRAYFORMULA(split(SORTN(IMPORTXML(CONCATENATE($A$2,$D10,$A$4, R$2, $A$8),""//td[5]""),$A$6),"":"")), 1))=1,AVERAGE(ARRAYFORMULA(split(SORTN(IMPORTXML(CONCATENATE($A$2,$D10,$A$4, R$2, $A$8),""//td[5]""),$A$6),"":""))),AVERAGE(ARRAYFORMULA(6"&amp;"0*INDEX(ARRAYFORMULA(split(SORTN(IMPORTXML(CONCATENATE($A$2,$D10,$A$4, R$2, $A$8),""//td[5]""),$A$6),"":"")),0,1)+INDEX(ARRAYFORMULA(split(SORTN(IMPORTXML(CONCATENATE($A$2,$D10,$A$4, R$2, $A$8),""//td[5]""),$A$6),"":"")),0,2))))"),"#N/A")</f>
        <v>#N/A</v>
      </c>
    </row>
    <row r="11">
      <c r="B11" s="1">
        <v>14.0</v>
      </c>
      <c r="C11" s="7" t="s">
        <v>18</v>
      </c>
      <c r="D11" s="6">
        <v>216.0</v>
      </c>
      <c r="E11" s="8" t="str">
        <f>IFERROR(__xludf.DUMMYFUNCTION("IF(COUNT(INDEX(ARRAYFORMULA(split(SORTN(IMPORTXML(CONCATENATE($A$2,$D11,$A$4, E$2, $A$8),""//td[5]""),$A$6),"":"")), 1))=1,AVERAGE(ARRAYFORMULA(split(SORTN(IMPORTXML(CONCATENATE($A$2,$D11,$A$4, E$2, $A$8),""//td[5]""),$A$6),"":""))),AVERAGE(ARRAYFORMULA(6"&amp;"0*INDEX(ARRAYFORMULA(split(SORTN(IMPORTXML(CONCATENATE($A$2,$D11,$A$4, E$2, $A$8),""//td[5]""),$A$6),"":"")),0,1)+INDEX(ARRAYFORMULA(split(SORTN(IMPORTXML(CONCATENATE($A$2,$D11,$A$4, E$2, $A$8),""//td[5]""),$A$6),"":"")),0,2))))"),"#N/A")</f>
        <v>#N/A</v>
      </c>
      <c r="F11" s="8" t="str">
        <f>IFERROR(__xludf.DUMMYFUNCTION("IF(COUNT(INDEX(ARRAYFORMULA(split(SORTN(IMPORTXML(CONCATENATE($A$2,$D11,$A$4, F$2, $A$8),""//td[5]""),$A$6),"":"")), 1))=1,AVERAGE(ARRAYFORMULA(split(SORTN(IMPORTXML(CONCATENATE($A$2,$D11,$A$4, F$2, $A$8),""//td[5]""),$A$6),"":""))),AVERAGE(ARRAYFORMULA(6"&amp;"0*INDEX(ARRAYFORMULA(split(SORTN(IMPORTXML(CONCATENATE($A$2,$D11,$A$4, F$2, $A$8),""//td[5]""),$A$6),"":"")),0,1)+INDEX(ARRAYFORMULA(split(SORTN(IMPORTXML(CONCATENATE($A$2,$D11,$A$4, F$2, $A$8),""//td[5]""),$A$6),"":"")),0,2))))"),"#N/A")</f>
        <v>#N/A</v>
      </c>
      <c r="G11" s="8" t="str">
        <f>IFERROR(__xludf.DUMMYFUNCTION("IF(COUNT(INDEX(ARRAYFORMULA(split(SORTN(IMPORTXML(CONCATENATE($A$2,$D11,$A$4, G$2, $A$8),""//td[5]""),$A$6),"":"")), 1))=1,AVERAGE(ARRAYFORMULA(split(SORTN(IMPORTXML(CONCATENATE($A$2,$D11,$A$4, G$2, $A$8),""//td[5]""),$A$6),"":""))),AVERAGE(ARRAYFORMULA(6"&amp;"0*INDEX(ARRAYFORMULA(split(SORTN(IMPORTXML(CONCATENATE($A$2,$D11,$A$4, G$2, $A$8),""//td[5]""),$A$6),"":"")),0,1)+INDEX(ARRAYFORMULA(split(SORTN(IMPORTXML(CONCATENATE($A$2,$D11,$A$4, G$2, $A$8),""//td[5]""),$A$6),"":"")),0,2))))"),"#N/A")</f>
        <v>#N/A</v>
      </c>
      <c r="H11" s="8" t="str">
        <f>IFERROR(__xludf.DUMMYFUNCTION("IF(COUNT(INDEX(ARRAYFORMULA(split(SORTN(IMPORTXML(CONCATENATE($A$2,$D11,$A$4, H$2, $A$8),""//td[5]""),$A$6),"":"")), 1))=1,AVERAGE(ARRAYFORMULA(split(SORTN(IMPORTXML(CONCATENATE($A$2,$D11,$A$4, H$2, $A$8),""//td[5]""),$A$6),"":""))),AVERAGE(ARRAYFORMULA(6"&amp;"0*INDEX(ARRAYFORMULA(split(SORTN(IMPORTXML(CONCATENATE($A$2,$D11,$A$4, H$2, $A$8),""//td[5]""),$A$6),"":"")),0,1)+INDEX(ARRAYFORMULA(split(SORTN(IMPORTXML(CONCATENATE($A$2,$D11,$A$4, H$2, $A$8),""//td[5]""),$A$6),"":"")),0,2))))"),"#N/A")</f>
        <v>#N/A</v>
      </c>
      <c r="I11" s="8" t="str">
        <f>IFERROR(__xludf.DUMMYFUNCTION("IF(COUNT(INDEX(ARRAYFORMULA(split(SORTN(IMPORTXML(CONCATENATE($A$2,$D11,$A$4, I$2, $A$8),""//td[5]""),$A$6),"":"")), 1))=1,AVERAGE(ARRAYFORMULA(split(SORTN(IMPORTXML(CONCATENATE($A$2,$D11,$A$4, I$2, $A$8),""//td[5]""),$A$6),"":""))),AVERAGE(ARRAYFORMULA(6"&amp;"0*INDEX(ARRAYFORMULA(split(SORTN(IMPORTXML(CONCATENATE($A$2,$D11,$A$4, I$2, $A$8),""//td[5]""),$A$6),"":"")),0,1)+INDEX(ARRAYFORMULA(split(SORTN(IMPORTXML(CONCATENATE($A$2,$D11,$A$4, I$2, $A$8),""//td[5]""),$A$6),"":"")),0,2))))"),"#N/A")</f>
        <v>#N/A</v>
      </c>
      <c r="J11" s="8" t="str">
        <f>IFERROR(__xludf.DUMMYFUNCTION("IF(COUNT(INDEX(ARRAYFORMULA(split(SORTN(IMPORTXML(CONCATENATE($A$2,$D11,$A$4, J$2, $A$8),""//td[5]""),$A$6),"":"")), 1))=1,AVERAGE(ARRAYFORMULA(split(SORTN(IMPORTXML(CONCATENATE($A$2,$D11,$A$4, J$2, $A$8),""//td[5]""),$A$6),"":""))),AVERAGE(ARRAYFORMULA(6"&amp;"0*INDEX(ARRAYFORMULA(split(SORTN(IMPORTXML(CONCATENATE($A$2,$D11,$A$4, J$2, $A$8),""//td[5]""),$A$6),"":"")),0,1)+INDEX(ARRAYFORMULA(split(SORTN(IMPORTXML(CONCATENATE($A$2,$D11,$A$4, J$2, $A$8),""//td[5]""),$A$6),"":"")),0,2))))"),"#N/A")</f>
        <v>#N/A</v>
      </c>
      <c r="K11" s="8" t="str">
        <f>IFERROR(__xludf.DUMMYFUNCTION("IF(COUNT(INDEX(ARRAYFORMULA(split(SORTN(IMPORTXML(CONCATENATE($A$2,$D11,$A$4, K$2, $A$8),""//td[5]""),$A$6),"":"")), 1))=1,AVERAGE(ARRAYFORMULA(split(SORTN(IMPORTXML(CONCATENATE($A$2,$D11,$A$4, K$2, $A$8),""//td[5]""),$A$6),"":""))),AVERAGE(ARRAYFORMULA(6"&amp;"0*INDEX(ARRAYFORMULA(split(SORTN(IMPORTXML(CONCATENATE($A$2,$D11,$A$4, K$2, $A$8),""//td[5]""),$A$6),"":"")),0,1)+INDEX(ARRAYFORMULA(split(SORTN(IMPORTXML(CONCATENATE($A$2,$D11,$A$4, K$2, $A$8),""//td[5]""),$A$6),"":"")),0,2))))"),"#N/A")</f>
        <v>#N/A</v>
      </c>
      <c r="L11" s="8" t="str">
        <f>IFERROR(__xludf.DUMMYFUNCTION("IF(COUNT(INDEX(ARRAYFORMULA(split(SORTN(IMPORTXML(CONCATENATE($A$2,$D11,$A$4, L$2, $A$8),""//td[5]""),$A$6),"":"")), 1))=1,AVERAGE(ARRAYFORMULA(split(SORTN(IMPORTXML(CONCATENATE($A$2,$D11,$A$4, L$2, $A$8),""//td[5]""),$A$6),"":""))),AVERAGE(ARRAYFORMULA(6"&amp;"0*INDEX(ARRAYFORMULA(split(SORTN(IMPORTXML(CONCATENATE($A$2,$D11,$A$4, L$2, $A$8),""//td[5]""),$A$6),"":"")),0,1)+INDEX(ARRAYFORMULA(split(SORTN(IMPORTXML(CONCATENATE($A$2,$D11,$A$4, L$2, $A$8),""//td[5]""),$A$6),"":"")),0,2))))"),"#N/A")</f>
        <v>#N/A</v>
      </c>
      <c r="M11" s="8" t="str">
        <f>IFERROR(__xludf.DUMMYFUNCTION("IF(COUNT(INDEX(ARRAYFORMULA(split(SORTN(IMPORTXML(CONCATENATE($A$2,$D11,$A$4, M$2, $A$8),""//td[5]""),$A$6),"":"")), 1))=1,AVERAGE(ARRAYFORMULA(split(SORTN(IMPORTXML(CONCATENATE($A$2,$D11,$A$4, M$2, $A$8),""//td[5]""),$A$6),"":""))),AVERAGE(ARRAYFORMULA(6"&amp;"0*INDEX(ARRAYFORMULA(split(SORTN(IMPORTXML(CONCATENATE($A$2,$D11,$A$4, M$2, $A$8),""//td[5]""),$A$6),"":"")),0,1)+INDEX(ARRAYFORMULA(split(SORTN(IMPORTXML(CONCATENATE($A$2,$D11,$A$4, M$2, $A$8),""//td[5]""),$A$6),"":"")),0,2))))"),"#N/A")</f>
        <v>#N/A</v>
      </c>
      <c r="N11" s="8" t="str">
        <f>IFERROR(__xludf.DUMMYFUNCTION("IF(COUNT(INDEX(ARRAYFORMULA(split(SORTN(IMPORTXML(CONCATENATE($A$2,$D11,$A$4, N$2, $A$8),""//td[5]""),$A$6),"":"")), 1))=1,AVERAGE(ARRAYFORMULA(split(SORTN(IMPORTXML(CONCATENATE($A$2,$D11,$A$4, N$2, $A$8),""//td[5]""),$A$6),"":""))),AVERAGE(ARRAYFORMULA(6"&amp;"0*INDEX(ARRAYFORMULA(split(SORTN(IMPORTXML(CONCATENATE($A$2,$D11,$A$4, N$2, $A$8),""//td[5]""),$A$6),"":"")),0,1)+INDEX(ARRAYFORMULA(split(SORTN(IMPORTXML(CONCATENATE($A$2,$D11,$A$4, N$2, $A$8),""//td[5]""),$A$6),"":"")),0,2))))"),"#N/A")</f>
        <v>#N/A</v>
      </c>
      <c r="O11" s="8" t="str">
        <f>IFERROR(__xludf.DUMMYFUNCTION("IF(COUNT(INDEX(ARRAYFORMULA(split(SORTN(IMPORTXML(CONCATENATE($A$2,$D11,$A$4, O$2, $A$8),""//td[5]""),$A$6),"":"")), 1))=1,AVERAGE(ARRAYFORMULA(split(SORTN(IMPORTXML(CONCATENATE($A$2,$D11,$A$4, O$2, $A$8),""//td[5]""),$A$6),"":""))),AVERAGE(ARRAYFORMULA(6"&amp;"0*INDEX(ARRAYFORMULA(split(SORTN(IMPORTXML(CONCATENATE($A$2,$D11,$A$4, O$2, $A$8),""//td[5]""),$A$6),"":"")),0,1)+INDEX(ARRAYFORMULA(split(SORTN(IMPORTXML(CONCATENATE($A$2,$D11,$A$4, O$2, $A$8),""//td[5]""),$A$6),"":"")),0,2))))"),"#N/A")</f>
        <v>#N/A</v>
      </c>
      <c r="P11" s="8" t="str">
        <f>IFERROR(__xludf.DUMMYFUNCTION("IF(COUNT(INDEX(ARRAYFORMULA(split(SORTN(IMPORTXML(CONCATENATE($A$2,$D11,$A$4, P$2, $A$8),""//td[5]""),$A$6),"":"")), 1))=1,AVERAGE(ARRAYFORMULA(split(SORTN(IMPORTXML(CONCATENATE($A$2,$D11,$A$4, P$2, $A$8),""//td[5]""),$A$6),"":""))),AVERAGE(ARRAYFORMULA(6"&amp;"0*INDEX(ARRAYFORMULA(split(SORTN(IMPORTXML(CONCATENATE($A$2,$D11,$A$4, P$2, $A$8),""//td[5]""),$A$6),"":"")),0,1)+INDEX(ARRAYFORMULA(split(SORTN(IMPORTXML(CONCATENATE($A$2,$D11,$A$4, P$2, $A$8),""//td[5]""),$A$6),"":"")),0,2))))"),"#N/A")</f>
        <v>#N/A</v>
      </c>
      <c r="Q11" s="8" t="str">
        <f>IFERROR(__xludf.DUMMYFUNCTION("IF(COUNT(INDEX(ARRAYFORMULA(split(SORTN(IMPORTXML(CONCATENATE($A$2,$D11,$A$4, Q$2, $A$8),""//td[5]""),$A$6),"":"")), 1))=1,AVERAGE(ARRAYFORMULA(split(SORTN(IMPORTXML(CONCATENATE($A$2,$D11,$A$4, Q$2, $A$8),""//td[5]""),$A$6),"":""))),AVERAGE(ARRAYFORMULA(6"&amp;"0*INDEX(ARRAYFORMULA(split(SORTN(IMPORTXML(CONCATENATE($A$2,$D11,$A$4, Q$2, $A$8),""//td[5]""),$A$6),"":"")),0,1)+INDEX(ARRAYFORMULA(split(SORTN(IMPORTXML(CONCATENATE($A$2,$D11,$A$4, Q$2, $A$8),""//td[5]""),$A$6),"":"")),0,2))))"),"#N/A")</f>
        <v>#N/A</v>
      </c>
      <c r="R11" s="8" t="str">
        <f>IFERROR(__xludf.DUMMYFUNCTION("IF(COUNT(INDEX(ARRAYFORMULA(split(SORTN(IMPORTXML(CONCATENATE($A$2,$D11,$A$4, R$2, $A$8),""//td[5]""),$A$6),"":"")), 1))=1,AVERAGE(ARRAYFORMULA(split(SORTN(IMPORTXML(CONCATENATE($A$2,$D11,$A$4, R$2, $A$8),""//td[5]""),$A$6),"":""))),AVERAGE(ARRAYFORMULA(6"&amp;"0*INDEX(ARRAYFORMULA(split(SORTN(IMPORTXML(CONCATENATE($A$2,$D11,$A$4, R$2, $A$8),""//td[5]""),$A$6),"":"")),0,1)+INDEX(ARRAYFORMULA(split(SORTN(IMPORTXML(CONCATENATE($A$2,$D11,$A$4, R$2, $A$8),""//td[5]""),$A$6),"":"")),0,2))))"),"#N/A")</f>
        <v>#N/A</v>
      </c>
    </row>
    <row r="12">
      <c r="B12" s="1">
        <v>17.0</v>
      </c>
      <c r="C12" s="7" t="s">
        <v>21</v>
      </c>
      <c r="D12" s="6">
        <v>127.0</v>
      </c>
      <c r="E12" s="8">
        <f>IFERROR(__xludf.DUMMYFUNCTION("IF(COUNT(INDEX(ARRAYFORMULA(split(SORTN(IMPORTXML(CONCATENATE($A$2,$D12,$A$4, E$2, $A$8),""//td[5]""),$A$6),"":"")), 1))=1,AVERAGE(ARRAYFORMULA(split(SORTN(IMPORTXML(CONCATENATE($A$2,$D12,$A$4, E$2, $A$8),""//td[5]""),$A$6),"":""))),AVERAGE(ARRAYFORMULA(6"&amp;"0*INDEX(ARRAYFORMULA(split(SORTN(IMPORTXML(CONCATENATE($A$2,$D12,$A$4, E$2, $A$8),""//td[5]""),$A$6),"":"")),0,1)+INDEX(ARRAYFORMULA(split(SORTN(IMPORTXML(CONCATENATE($A$2,$D12,$A$4, E$2, $A$8),""//td[5]""),$A$6),"":"")),0,2))))"),19.653333333333332)</f>
        <v>19.65333333</v>
      </c>
      <c r="F12" s="8">
        <f>IFERROR(__xludf.DUMMYFUNCTION("IF(COUNT(INDEX(ARRAYFORMULA(split(SORTN(IMPORTXML(CONCATENATE($A$2,$D12,$A$4, F$2, $A$8),""//td[5]""),$A$6),"":"")), 1))=1,AVERAGE(ARRAYFORMULA(split(SORTN(IMPORTXML(CONCATENATE($A$2,$D12,$A$4, F$2, $A$8),""//td[5]""),$A$6),"":""))),AVERAGE(ARRAYFORMULA(6"&amp;"0*INDEX(ARRAYFORMULA(split(SORTN(IMPORTXML(CONCATENATE($A$2,$D12,$A$4, F$2, $A$8),""//td[5]""),$A$6),"":"")),0,1)+INDEX(ARRAYFORMULA(split(SORTN(IMPORTXML(CONCATENATE($A$2,$D12,$A$4, F$2, $A$8),""//td[5]""),$A$6),"":"")),0,2))))"),43.440000000000005)</f>
        <v>43.44</v>
      </c>
      <c r="G12" s="8">
        <f>IFERROR(__xludf.DUMMYFUNCTION("IF(COUNT(INDEX(ARRAYFORMULA(split(SORTN(IMPORTXML(CONCATENATE($A$2,$D12,$A$4, G$2, $A$8),""//td[5]""),$A$6),"":"")), 1))=1,AVERAGE(ARRAYFORMULA(split(SORTN(IMPORTXML(CONCATENATE($A$2,$D12,$A$4, G$2, $A$8),""//td[5]""),$A$6),"":""))),AVERAGE(ARRAYFORMULA(6"&amp;"0*INDEX(ARRAYFORMULA(split(SORTN(IMPORTXML(CONCATENATE($A$2,$D12,$A$4, G$2, $A$8),""//td[5]""),$A$6),"":"")),0,1)+INDEX(ARRAYFORMULA(split(SORTN(IMPORTXML(CONCATENATE($A$2,$D12,$A$4, G$2, $A$8),""//td[5]""),$A$6),"":"")),0,2))))"),96.32666666666667)</f>
        <v>96.32666667</v>
      </c>
      <c r="H12" s="8">
        <f>IFERROR(__xludf.DUMMYFUNCTION("IF(COUNT(INDEX(ARRAYFORMULA(split(SORTN(IMPORTXML(CONCATENATE($A$2,$D12,$A$4, H$2, $A$8),""//td[5]""),$A$6),"":"")), 1))=1,AVERAGE(ARRAYFORMULA(split(SORTN(IMPORTXML(CONCATENATE($A$2,$D12,$A$4, H$2, $A$8),""//td[5]""),$A$6),"":""))),AVERAGE(ARRAYFORMULA(6"&amp;"0*INDEX(ARRAYFORMULA(split(SORTN(IMPORTXML(CONCATENATE($A$2,$D12,$A$4, H$2, $A$8),""//td[5]""),$A$6),"":"")),0,1)+INDEX(ARRAYFORMULA(split(SORTN(IMPORTXML(CONCATENATE($A$2,$D12,$A$4, H$2, $A$8),""//td[5]""),$A$6),"":"")),0,2))))"),259.48333333333335)</f>
        <v>259.4833333</v>
      </c>
      <c r="I12" s="8">
        <f>IFERROR(__xludf.DUMMYFUNCTION("IF(COUNT(INDEX(ARRAYFORMULA(split(SORTN(IMPORTXML(CONCATENATE($A$2,$D12,$A$4, I$2, $A$8),""//td[5]""),$A$6),"":"")), 1))=1,AVERAGE(ARRAYFORMULA(split(SORTN(IMPORTXML(CONCATENATE($A$2,$D12,$A$4, I$2, $A$8),""//td[5]""),$A$6),"":""))),AVERAGE(ARRAYFORMULA(6"&amp;"0*INDEX(ARRAYFORMULA(split(SORTN(IMPORTXML(CONCATENATE($A$2,$D12,$A$4, I$2, $A$8),""//td[5]""),$A$6),"":"")),0,1)+INDEX(ARRAYFORMULA(split(SORTN(IMPORTXML(CONCATENATE($A$2,$D12,$A$4, I$2, $A$8),""//td[5]""),$A$6),"":"")),0,2))))"),546.9066666666668)</f>
        <v>546.9066667</v>
      </c>
      <c r="J12" s="8">
        <f>IFERROR(__xludf.DUMMYFUNCTION("IF(COUNT(INDEX(ARRAYFORMULA(split(SORTN(IMPORTXML(CONCATENATE($A$2,$D12,$A$4, J$2, $A$8),""//td[5]""),$A$6),"":"")), 1))=1,AVERAGE(ARRAYFORMULA(split(SORTN(IMPORTXML(CONCATENATE($A$2,$D12,$A$4, J$2, $A$8),""//td[5]""),$A$6),"":""))),AVERAGE(ARRAYFORMULA(6"&amp;"0*INDEX(ARRAYFORMULA(split(SORTN(IMPORTXML(CONCATENATE($A$2,$D12,$A$4, J$2, $A$8),""//td[5]""),$A$6),"":"")),0,1)+INDEX(ARRAYFORMULA(split(SORTN(IMPORTXML(CONCATENATE($A$2,$D12,$A$4, J$2, $A$8),""//td[5]""),$A$6),"":"")),0,2))))"),905.6633333333334)</f>
        <v>905.6633333</v>
      </c>
      <c r="K12" s="8">
        <f>IFERROR(__xludf.DUMMYFUNCTION("IF(COUNT(INDEX(ARRAYFORMULA(split(SORTN(IMPORTXML(CONCATENATE($A$2,$D12,$A$4, K$2, $A$8),""//td[5]""),$A$6),"":"")), 1))=1,AVERAGE(ARRAYFORMULA(split(SORTN(IMPORTXML(CONCATENATE($A$2,$D12,$A$4, K$2, $A$8),""//td[5]""),$A$6),"":""))),AVERAGE(ARRAYFORMULA(6"&amp;"0*INDEX(ARRAYFORMULA(split(SORTN(IMPORTXML(CONCATENATE($A$2,$D12,$A$4, K$2, $A$8),""//td[5]""),$A$6),"":"")),0,1)+INDEX(ARRAYFORMULA(split(SORTN(IMPORTXML(CONCATENATE($A$2,$D12,$A$4, K$2, $A$8),""//td[5]""),$A$6),"":"")),0,2))))"),47.946666666666665)</f>
        <v>47.94666667</v>
      </c>
      <c r="L12" s="8">
        <f>IFERROR(__xludf.DUMMYFUNCTION("IF(COUNT(INDEX(ARRAYFORMULA(split(SORTN(IMPORTXML(CONCATENATE($A$2,$D12,$A$4, L$2, $A$8),""//td[5]""),$A$6),"":"")), 1))=1,AVERAGE(ARRAYFORMULA(split(SORTN(IMPORTXML(CONCATENATE($A$2,$D12,$A$4, L$2, $A$8),""//td[5]""),$A$6),"":""))),AVERAGE(ARRAYFORMULA(6"&amp;"0*INDEX(ARRAYFORMULA(split(SORTN(IMPORTXML(CONCATENATE($A$2,$D12,$A$4, L$2, $A$8),""//td[5]""),$A$6),"":"")),0,1)+INDEX(ARRAYFORMULA(split(SORTN(IMPORTXML(CONCATENATE($A$2,$D12,$A$4, L$2, $A$8),""//td[5]""),$A$6),"":"")),0,2))))"),107.17666666666666)</f>
        <v>107.1766667</v>
      </c>
      <c r="M12" s="8">
        <f>IFERROR(__xludf.DUMMYFUNCTION("IF(COUNT(INDEX(ARRAYFORMULA(split(SORTN(IMPORTXML(CONCATENATE($A$2,$D12,$A$4, M$2, $A$8),""//td[5]""),$A$6),"":"")), 1))=1,AVERAGE(ARRAYFORMULA(split(SORTN(IMPORTXML(CONCATENATE($A$2,$D12,$A$4, M$2, $A$8),""//td[5]""),$A$6),"":""))),AVERAGE(ARRAYFORMULA(6"&amp;"0*INDEX(ARRAYFORMULA(split(SORTN(IMPORTXML(CONCATENATE($A$2,$D12,$A$4, M$2, $A$8),""//td[5]""),$A$6),"":"")),0,1)+INDEX(ARRAYFORMULA(split(SORTN(IMPORTXML(CONCATENATE($A$2,$D12,$A$4, M$2, $A$8),""//td[5]""),$A$6),"":"")),0,2))))"),53.846666666666664)</f>
        <v>53.84666667</v>
      </c>
      <c r="N12" s="8">
        <f>IFERROR(__xludf.DUMMYFUNCTION("IF(COUNT(INDEX(ARRAYFORMULA(split(SORTN(IMPORTXML(CONCATENATE($A$2,$D12,$A$4, N$2, $A$8),""//td[5]""),$A$6),"":"")), 1))=1,AVERAGE(ARRAYFORMULA(split(SORTN(IMPORTXML(CONCATENATE($A$2,$D12,$A$4, N$2, $A$8),""//td[5]""),$A$6),"":""))),AVERAGE(ARRAYFORMULA(6"&amp;"0*INDEX(ARRAYFORMULA(split(SORTN(IMPORTXML(CONCATENATE($A$2,$D12,$A$4, N$2, $A$8),""//td[5]""),$A$6),"":"")),0,1)+INDEX(ARRAYFORMULA(split(SORTN(IMPORTXML(CONCATENATE($A$2,$D12,$A$4, N$2, $A$8),""//td[5]""),$A$6),"":"")),0,2))))"),116.76333333333334)</f>
        <v>116.7633333</v>
      </c>
      <c r="O12" s="8">
        <f>IFERROR(__xludf.DUMMYFUNCTION("IF(COUNT(INDEX(ARRAYFORMULA(split(SORTN(IMPORTXML(CONCATENATE($A$2,$D12,$A$4, O$2, $A$8),""//td[5]""),$A$6),"":"")), 1))=1,AVERAGE(ARRAYFORMULA(split(SORTN(IMPORTXML(CONCATENATE($A$2,$D12,$A$4, O$2, $A$8),""//td[5]""),$A$6),"":""))),AVERAGE(ARRAYFORMULA(6"&amp;"0*INDEX(ARRAYFORMULA(split(SORTN(IMPORTXML(CONCATENATE($A$2,$D12,$A$4, O$2, $A$8),""//td[5]""),$A$6),"":"")),0,1)+INDEX(ARRAYFORMULA(split(SORTN(IMPORTXML(CONCATENATE($A$2,$D12,$A$4, O$2, $A$8),""//td[5]""),$A$6),"":"")),0,2))))"),45.55666666666667)</f>
        <v>45.55666667</v>
      </c>
      <c r="P12" s="8">
        <f>IFERROR(__xludf.DUMMYFUNCTION("IF(COUNT(INDEX(ARRAYFORMULA(split(SORTN(IMPORTXML(CONCATENATE($A$2,$D12,$A$4, P$2, $A$8),""//td[5]""),$A$6),"":"")), 1))=1,AVERAGE(ARRAYFORMULA(split(SORTN(IMPORTXML(CONCATENATE($A$2,$D12,$A$4, P$2, $A$8),""//td[5]""),$A$6),"":""))),AVERAGE(ARRAYFORMULA(6"&amp;"0*INDEX(ARRAYFORMULA(split(SORTN(IMPORTXML(CONCATENATE($A$2,$D12,$A$4, P$2, $A$8),""//td[5]""),$A$6),"":"")),0,1)+INDEX(ARRAYFORMULA(split(SORTN(IMPORTXML(CONCATENATE($A$2,$D12,$A$4, P$2, $A$8),""//td[5]""),$A$6),"":"")),0,2))))"),104.05666666666666)</f>
        <v>104.0566667</v>
      </c>
      <c r="Q12" s="8">
        <f>IFERROR(__xludf.DUMMYFUNCTION("IF(COUNT(INDEX(ARRAYFORMULA(split(SORTN(IMPORTXML(CONCATENATE($A$2,$D12,$A$4, Q$2, $A$8),""//td[5]""),$A$6),"":"")), 1))=1,AVERAGE(ARRAYFORMULA(split(SORTN(IMPORTXML(CONCATENATE($A$2,$D12,$A$4, Q$2, $A$8),""//td[5]""),$A$6),"":""))),AVERAGE(ARRAYFORMULA(6"&amp;"0*INDEX(ARRAYFORMULA(split(SORTN(IMPORTXML(CONCATENATE($A$2,$D12,$A$4, Q$2, $A$8),""//td[5]""),$A$6),"":"")),0,1)+INDEX(ARRAYFORMULA(split(SORTN(IMPORTXML(CONCATENATE($A$2,$D12,$A$4, Q$2, $A$8),""//td[5]""),$A$6),"":"")),0,2))))"),106.19)</f>
        <v>106.19</v>
      </c>
      <c r="R12" s="8">
        <f>IFERROR(__xludf.DUMMYFUNCTION("IF(COUNT(INDEX(ARRAYFORMULA(split(SORTN(IMPORTXML(CONCATENATE($A$2,$D12,$A$4, R$2, $A$8),""//td[5]""),$A$6),"":"")), 1))=1,AVERAGE(ARRAYFORMULA(split(SORTN(IMPORTXML(CONCATENATE($A$2,$D12,$A$4, R$2, $A$8),""//td[5]""),$A$6),"":""))),AVERAGE(ARRAYFORMULA(6"&amp;"0*INDEX(ARRAYFORMULA(split(SORTN(IMPORTXML(CONCATENATE($A$2,$D12,$A$4, R$2, $A$8),""//td[5]""),$A$6),"":"")),0,1)+INDEX(ARRAYFORMULA(split(SORTN(IMPORTXML(CONCATENATE($A$2,$D12,$A$4, R$2, $A$8),""//td[5]""),$A$6),"":"")),0,2))))"),234.75666666666666)</f>
        <v>234.7566667</v>
      </c>
    </row>
    <row r="13">
      <c r="B13" s="1">
        <v>19.0</v>
      </c>
      <c r="C13" s="7" t="s">
        <v>23</v>
      </c>
      <c r="D13" s="6">
        <v>221.0</v>
      </c>
      <c r="E13" s="8">
        <f>IFERROR(__xludf.DUMMYFUNCTION("IF(COUNT(INDEX(ARRAYFORMULA(split(SORTN(IMPORTXML(CONCATENATE($A$2,$D13,$A$4, E$2, $A$8),""//td[5]""),$A$6),"":"")), 1))=1,AVERAGE(ARRAYFORMULA(split(SORTN(IMPORTXML(CONCATENATE($A$2,$D13,$A$4, E$2, $A$8),""//td[5]""),$A$6),"":""))),AVERAGE(ARRAYFORMULA(6"&amp;"0*INDEX(ARRAYFORMULA(split(SORTN(IMPORTXML(CONCATENATE($A$2,$D13,$A$4, E$2, $A$8),""//td[5]""),$A$6),"":"")),0,1)+INDEX(ARRAYFORMULA(split(SORTN(IMPORTXML(CONCATENATE($A$2,$D13,$A$4, E$2, $A$8),""//td[5]""),$A$6),"":"")),0,2))))"),21.12666666666667)</f>
        <v>21.12666667</v>
      </c>
      <c r="F13" s="8" t="str">
        <f>IFERROR(__xludf.DUMMYFUNCTION("IF(COUNT(INDEX(ARRAYFORMULA(split(SORTN(IMPORTXML(CONCATENATE($A$2,$D13,$A$4, F$2, $A$8),""//td[5]""),$A$6),"":"")), 1))=1,AVERAGE(ARRAYFORMULA(split(SORTN(IMPORTXML(CONCATENATE($A$2,$D13,$A$4, F$2, $A$8),""//td[5]""),$A$6),"":""))),AVERAGE(ARRAYFORMULA(6"&amp;"0*INDEX(ARRAYFORMULA(split(SORTN(IMPORTXML(CONCATENATE($A$2,$D13,$A$4, F$2, $A$8),""//td[5]""),$A$6),"":"")),0,1)+INDEX(ARRAYFORMULA(split(SORTN(IMPORTXML(CONCATENATE($A$2,$D13,$A$4, F$2, $A$8),""//td[5]""),$A$6),"":"")),0,2))))"),"Loading...")</f>
        <v>Loading...</v>
      </c>
      <c r="G13" s="8" t="str">
        <f>IFERROR(__xludf.DUMMYFUNCTION("IF(COUNT(INDEX(ARRAYFORMULA(split(SORTN(IMPORTXML(CONCATENATE($A$2,$D13,$A$4, G$2, $A$8),""//td[5]""),$A$6),"":"")), 1))=1,AVERAGE(ARRAYFORMULA(split(SORTN(IMPORTXML(CONCATENATE($A$2,$D13,$A$4, G$2, $A$8),""//td[5]""),$A$6),"":""))),AVERAGE(ARRAYFORMULA(6"&amp;"0*INDEX(ARRAYFORMULA(split(SORTN(IMPORTXML(CONCATENATE($A$2,$D13,$A$4, G$2, $A$8),""//td[5]""),$A$6),"":"")),0,1)+INDEX(ARRAYFORMULA(split(SORTN(IMPORTXML(CONCATENATE($A$2,$D13,$A$4, G$2, $A$8),""//td[5]""),$A$6),"":"")),0,2))))"),"Loading...")</f>
        <v>Loading...</v>
      </c>
      <c r="H13" s="8" t="str">
        <f>IFERROR(__xludf.DUMMYFUNCTION("IF(COUNT(INDEX(ARRAYFORMULA(split(SORTN(IMPORTXML(CONCATENATE($A$2,$D13,$A$4, H$2, $A$8),""//td[5]""),$A$6),"":"")), 1))=1,AVERAGE(ARRAYFORMULA(split(SORTN(IMPORTXML(CONCATENATE($A$2,$D13,$A$4, H$2, $A$8),""//td[5]""),$A$6),"":""))),AVERAGE(ARRAYFORMULA(6"&amp;"0*INDEX(ARRAYFORMULA(split(SORTN(IMPORTXML(CONCATENATE($A$2,$D13,$A$4, H$2, $A$8),""//td[5]""),$A$6),"":"")),0,1)+INDEX(ARRAYFORMULA(split(SORTN(IMPORTXML(CONCATENATE($A$2,$D13,$A$4, H$2, $A$8),""//td[5]""),$A$6),"":"")),0,2))))"),"Loading...")</f>
        <v>Loading...</v>
      </c>
      <c r="I13" s="8">
        <f>IFERROR(__xludf.DUMMYFUNCTION("IF(COUNT(INDEX(ARRAYFORMULA(split(SORTN(IMPORTXML(CONCATENATE($A$2,$D13,$A$4, I$2, $A$8),""//td[5]""),$A$6),"":"")), 1))=1,AVERAGE(ARRAYFORMULA(split(SORTN(IMPORTXML(CONCATENATE($A$2,$D13,$A$4, I$2, $A$8),""//td[5]""),$A$6),"":""))),AVERAGE(ARRAYFORMULA(6"&amp;"0*INDEX(ARRAYFORMULA(split(SORTN(IMPORTXML(CONCATENATE($A$2,$D13,$A$4, I$2, $A$8),""//td[5]""),$A$6),"":"")),0,1)+INDEX(ARRAYFORMULA(split(SORTN(IMPORTXML(CONCATENATE($A$2,$D13,$A$4, I$2, $A$8),""//td[5]""),$A$6),"":"")),0,2))))"),613.4933333333333)</f>
        <v>613.4933333</v>
      </c>
      <c r="J13" s="8">
        <f>IFERROR(__xludf.DUMMYFUNCTION("IF(COUNT(INDEX(ARRAYFORMULA(split(SORTN(IMPORTXML(CONCATENATE($A$2,$D13,$A$4, J$2, $A$8),""//td[5]""),$A$6),"":"")), 1))=1,AVERAGE(ARRAYFORMULA(split(SORTN(IMPORTXML(CONCATENATE($A$2,$D13,$A$4, J$2, $A$8),""//td[5]""),$A$6),"":""))),AVERAGE(ARRAYFORMULA(6"&amp;"0*INDEX(ARRAYFORMULA(split(SORTN(IMPORTXML(CONCATENATE($A$2,$D13,$A$4, J$2, $A$8),""//td[5]""),$A$6),"":"")),0,1)+INDEX(ARRAYFORMULA(split(SORTN(IMPORTXML(CONCATENATE($A$2,$D13,$A$4, J$2, $A$8),""//td[5]""),$A$6),"":"")),0,2))))"),1006.8066666666667)</f>
        <v>1006.806667</v>
      </c>
      <c r="K13" s="8" t="str">
        <f>IFERROR(__xludf.DUMMYFUNCTION("IF(COUNT(INDEX(ARRAYFORMULA(split(SORTN(IMPORTXML(CONCATENATE($A$2,$D13,$A$4, K$2, $A$8),""//td[5]""),$A$6),"":"")), 1))=1,AVERAGE(ARRAYFORMULA(split(SORTN(IMPORTXML(CONCATENATE($A$2,$D13,$A$4, K$2, $A$8),""//td[5]""),$A$6),"":""))),AVERAGE(ARRAYFORMULA(6"&amp;"0*INDEX(ARRAYFORMULA(split(SORTN(IMPORTXML(CONCATENATE($A$2,$D13,$A$4, K$2, $A$8),""//td[5]""),$A$6),"":"")),0,1)+INDEX(ARRAYFORMULA(split(SORTN(IMPORTXML(CONCATENATE($A$2,$D13,$A$4, K$2, $A$8),""//td[5]""),$A$6),"":"")),0,2))))"),"Loading...")</f>
        <v>Loading...</v>
      </c>
      <c r="L13" s="8" t="str">
        <f>IFERROR(__xludf.DUMMYFUNCTION("IF(COUNT(INDEX(ARRAYFORMULA(split(SORTN(IMPORTXML(CONCATENATE($A$2,$D13,$A$4, L$2, $A$8),""//td[5]""),$A$6),"":"")), 1))=1,AVERAGE(ARRAYFORMULA(split(SORTN(IMPORTXML(CONCATENATE($A$2,$D13,$A$4, L$2, $A$8),""//td[5]""),$A$6),"":""))),AVERAGE(ARRAYFORMULA(6"&amp;"0*INDEX(ARRAYFORMULA(split(SORTN(IMPORTXML(CONCATENATE($A$2,$D13,$A$4, L$2, $A$8),""//td[5]""),$A$6),"":"")),0,1)+INDEX(ARRAYFORMULA(split(SORTN(IMPORTXML(CONCATENATE($A$2,$D13,$A$4, L$2, $A$8),""//td[5]""),$A$6),"":"")),0,2))))"),"Loading...")</f>
        <v>Loading...</v>
      </c>
      <c r="M13" s="8" t="str">
        <f>IFERROR(__xludf.DUMMYFUNCTION("IF(COUNT(INDEX(ARRAYFORMULA(split(SORTN(IMPORTXML(CONCATENATE($A$2,$D13,$A$4, M$2, $A$8),""//td[5]""),$A$6),"":"")), 1))=1,AVERAGE(ARRAYFORMULA(split(SORTN(IMPORTXML(CONCATENATE($A$2,$D13,$A$4, M$2, $A$8),""//td[5]""),$A$6),"":""))),AVERAGE(ARRAYFORMULA(6"&amp;"0*INDEX(ARRAYFORMULA(split(SORTN(IMPORTXML(CONCATENATE($A$2,$D13,$A$4, M$2, $A$8),""//td[5]""),$A$6),"":"")),0,1)+INDEX(ARRAYFORMULA(split(SORTN(IMPORTXML(CONCATENATE($A$2,$D13,$A$4, M$2, $A$8),""//td[5]""),$A$6),"":"")),0,2))))"),"Loading...")</f>
        <v>Loading...</v>
      </c>
      <c r="N13" s="8" t="str">
        <f>IFERROR(__xludf.DUMMYFUNCTION("IF(COUNT(INDEX(ARRAYFORMULA(split(SORTN(IMPORTXML(CONCATENATE($A$2,$D13,$A$4, N$2, $A$8),""//td[5]""),$A$6),"":"")), 1))=1,AVERAGE(ARRAYFORMULA(split(SORTN(IMPORTXML(CONCATENATE($A$2,$D13,$A$4, N$2, $A$8),""//td[5]""),$A$6),"":""))),AVERAGE(ARRAYFORMULA(6"&amp;"0*INDEX(ARRAYFORMULA(split(SORTN(IMPORTXML(CONCATENATE($A$2,$D13,$A$4, N$2, $A$8),""//td[5]""),$A$6),"":"")),0,1)+INDEX(ARRAYFORMULA(split(SORTN(IMPORTXML(CONCATENATE($A$2,$D13,$A$4, N$2, $A$8),""//td[5]""),$A$6),"":"")),0,2))))"),"Loading...")</f>
        <v>Loading...</v>
      </c>
      <c r="O13" s="8" t="str">
        <f>IFERROR(__xludf.DUMMYFUNCTION("IF(COUNT(INDEX(ARRAYFORMULA(split(SORTN(IMPORTXML(CONCATENATE($A$2,$D13,$A$4, O$2, $A$8),""//td[5]""),$A$6),"":"")), 1))=1,AVERAGE(ARRAYFORMULA(split(SORTN(IMPORTXML(CONCATENATE($A$2,$D13,$A$4, O$2, $A$8),""//td[5]""),$A$6),"":""))),AVERAGE(ARRAYFORMULA(6"&amp;"0*INDEX(ARRAYFORMULA(split(SORTN(IMPORTXML(CONCATENATE($A$2,$D13,$A$4, O$2, $A$8),""//td[5]""),$A$6),"":"")),0,1)+INDEX(ARRAYFORMULA(split(SORTN(IMPORTXML(CONCATENATE($A$2,$D13,$A$4, O$2, $A$8),""//td[5]""),$A$6),"":"")),0,2))))"),"Loading...")</f>
        <v>Loading...</v>
      </c>
      <c r="P13" s="8" t="str">
        <f>IFERROR(__xludf.DUMMYFUNCTION("IF(COUNT(INDEX(ARRAYFORMULA(split(SORTN(IMPORTXML(CONCATENATE($A$2,$D13,$A$4, P$2, $A$8),""//td[5]""),$A$6),"":"")), 1))=1,AVERAGE(ARRAYFORMULA(split(SORTN(IMPORTXML(CONCATENATE($A$2,$D13,$A$4, P$2, $A$8),""//td[5]""),$A$6),"":""))),AVERAGE(ARRAYFORMULA(6"&amp;"0*INDEX(ARRAYFORMULA(split(SORTN(IMPORTXML(CONCATENATE($A$2,$D13,$A$4, P$2, $A$8),""//td[5]""),$A$6),"":"")),0,1)+INDEX(ARRAYFORMULA(split(SORTN(IMPORTXML(CONCATENATE($A$2,$D13,$A$4, P$2, $A$8),""//td[5]""),$A$6),"":"")),0,2))))"),"Loading...")</f>
        <v>Loading...</v>
      </c>
      <c r="Q13" s="8" t="str">
        <f>IFERROR(__xludf.DUMMYFUNCTION("IF(COUNT(INDEX(ARRAYFORMULA(split(SORTN(IMPORTXML(CONCATENATE($A$2,$D13,$A$4, Q$2, $A$8),""//td[5]""),$A$6),"":"")), 1))=1,AVERAGE(ARRAYFORMULA(split(SORTN(IMPORTXML(CONCATENATE($A$2,$D13,$A$4, Q$2, $A$8),""//td[5]""),$A$6),"":""))),AVERAGE(ARRAYFORMULA(6"&amp;"0*INDEX(ARRAYFORMULA(split(SORTN(IMPORTXML(CONCATENATE($A$2,$D13,$A$4, Q$2, $A$8),""//td[5]""),$A$6),"":"")),0,1)+INDEX(ARRAYFORMULA(split(SORTN(IMPORTXML(CONCATENATE($A$2,$D13,$A$4, Q$2, $A$8),""//td[5]""),$A$6),"":"")),0,2))))"),"Loading...")</f>
        <v>Loading...</v>
      </c>
      <c r="R13" s="8">
        <f>IFERROR(__xludf.DUMMYFUNCTION("IF(COUNT(INDEX(ARRAYFORMULA(split(SORTN(IMPORTXML(CONCATENATE($A$2,$D13,$A$4, R$2, $A$8),""//td[5]""),$A$6),"":"")), 1))=1,AVERAGE(ARRAYFORMULA(split(SORTN(IMPORTXML(CONCATENATE($A$2,$D13,$A$4, R$2, $A$8),""//td[5]""),$A$6),"":""))),AVERAGE(ARRAYFORMULA(6"&amp;"0*INDEX(ARRAYFORMULA(split(SORTN(IMPORTXML(CONCATENATE($A$2,$D13,$A$4, R$2, $A$8),""//td[5]""),$A$6),"":"")),0,1)+INDEX(ARRAYFORMULA(split(SORTN(IMPORTXML(CONCATENATE($A$2,$D13,$A$4, R$2, $A$8),""//td[5]""),$A$6),"":"")),0,2))))"),258.02666666666664)</f>
        <v>258.0266667</v>
      </c>
    </row>
    <row r="14">
      <c r="B14" s="1">
        <v>23.0</v>
      </c>
      <c r="C14" s="7" t="s">
        <v>27</v>
      </c>
      <c r="D14" s="6">
        <v>383.0</v>
      </c>
      <c r="E14" s="8">
        <f>IFERROR(__xludf.DUMMYFUNCTION("IF(COUNT(INDEX(ARRAYFORMULA(split(SORTN(IMPORTXML(CONCATENATE($A$2,$D14,$A$4, E$2, $A$8),""//td[5]""),$A$6),"":"")), 1))=1,AVERAGE(ARRAYFORMULA(split(SORTN(IMPORTXML(CONCATENATE($A$2,$D14,$A$4, E$2, $A$8),""//td[5]""),$A$6),"":""))),AVERAGE(ARRAYFORMULA(6"&amp;"0*INDEX(ARRAYFORMULA(split(SORTN(IMPORTXML(CONCATENATE($A$2,$D14,$A$4, E$2, $A$8),""//td[5]""),$A$6),"":"")),0,1)+INDEX(ARRAYFORMULA(split(SORTN(IMPORTXML(CONCATENATE($A$2,$D14,$A$4, E$2, $A$8),""//td[5]""),$A$6),"":"")),0,2))))"),20.796666666666667)</f>
        <v>20.79666667</v>
      </c>
      <c r="F14" s="8">
        <f>IFERROR(__xludf.DUMMYFUNCTION("IF(COUNT(INDEX(ARRAYFORMULA(split(SORTN(IMPORTXML(CONCATENATE($A$2,$D14,$A$4, F$2, $A$8),""//td[5]""),$A$6),"":"")), 1))=1,AVERAGE(ARRAYFORMULA(split(SORTN(IMPORTXML(CONCATENATE($A$2,$D14,$A$4, F$2, $A$8),""//td[5]""),$A$6),"":""))),AVERAGE(ARRAYFORMULA(6"&amp;"0*INDEX(ARRAYFORMULA(split(SORTN(IMPORTXML(CONCATENATE($A$2,$D14,$A$4, F$2, $A$8),""//td[5]""),$A$6),"":"")),0,1)+INDEX(ARRAYFORMULA(split(SORTN(IMPORTXML(CONCATENATE($A$2,$D14,$A$4, F$2, $A$8),""//td[5]""),$A$6),"":"")),0,2))))"),45.84)</f>
        <v>45.84</v>
      </c>
      <c r="G14" s="8">
        <f>IFERROR(__xludf.DUMMYFUNCTION("IF(COUNT(INDEX(ARRAYFORMULA(split(SORTN(IMPORTXML(CONCATENATE($A$2,$D14,$A$4, G$2, $A$8),""//td[5]""),$A$6),"":"")), 1))=1,AVERAGE(ARRAYFORMULA(split(SORTN(IMPORTXML(CONCATENATE($A$2,$D14,$A$4, G$2, $A$8),""//td[5]""),$A$6),"":""))),AVERAGE(ARRAYFORMULA(6"&amp;"0*INDEX(ARRAYFORMULA(split(SORTN(IMPORTXML(CONCATENATE($A$2,$D14,$A$4, G$2, $A$8),""//td[5]""),$A$6),"":"")),0,1)+INDEX(ARRAYFORMULA(split(SORTN(IMPORTXML(CONCATENATE($A$2,$D14,$A$4, G$2, $A$8),""//td[5]""),$A$6),"":"")),0,2))))"),103.83333333333333)</f>
        <v>103.8333333</v>
      </c>
      <c r="H14" s="8">
        <f>IFERROR(__xludf.DUMMYFUNCTION("IF(COUNT(INDEX(ARRAYFORMULA(split(SORTN(IMPORTXML(CONCATENATE($A$2,$D14,$A$4, H$2, $A$8),""//td[5]""),$A$6),"":"")), 1))=1,AVERAGE(ARRAYFORMULA(split(SORTN(IMPORTXML(CONCATENATE($A$2,$D14,$A$4, H$2, $A$8),""//td[5]""),$A$6),"":""))),AVERAGE(ARRAYFORMULA(6"&amp;"0*INDEX(ARRAYFORMULA(split(SORTN(IMPORTXML(CONCATENATE($A$2,$D14,$A$4, H$2, $A$8),""//td[5]""),$A$6),"":"")),0,1)+INDEX(ARRAYFORMULA(split(SORTN(IMPORTXML(CONCATENATE($A$2,$D14,$A$4, H$2, $A$8),""//td[5]""),$A$6),"":"")),0,2))))"),282.3966666666667)</f>
        <v>282.3966667</v>
      </c>
      <c r="I14" s="8">
        <f>IFERROR(__xludf.DUMMYFUNCTION("IF(COUNT(INDEX(ARRAYFORMULA(split(SORTN(IMPORTXML(CONCATENATE($A$2,$D14,$A$4, I$2, $A$8),""//td[5]""),$A$6),"":"")), 1))=1,AVERAGE(ARRAYFORMULA(split(SORTN(IMPORTXML(CONCATENATE($A$2,$D14,$A$4, I$2, $A$8),""//td[5]""),$A$6),"":""))),AVERAGE(ARRAYFORMULA(6"&amp;"0*INDEX(ARRAYFORMULA(split(SORTN(IMPORTXML(CONCATENATE($A$2,$D14,$A$4, I$2, $A$8),""//td[5]""),$A$6),"":"")),0,1)+INDEX(ARRAYFORMULA(split(SORTN(IMPORTXML(CONCATENATE($A$2,$D14,$A$4, I$2, $A$8),""//td[5]""),$A$6),"":"")),0,2))))"),618.2133333333333)</f>
        <v>618.2133333</v>
      </c>
      <c r="J14" s="8">
        <f>IFERROR(__xludf.DUMMYFUNCTION("IF(COUNT(INDEX(ARRAYFORMULA(split(SORTN(IMPORTXML(CONCATENATE($A$2,$D14,$A$4, J$2, $A$8),""//td[5]""),$A$6),"":"")), 1))=1,AVERAGE(ARRAYFORMULA(split(SORTN(IMPORTXML(CONCATENATE($A$2,$D14,$A$4, J$2, $A$8),""//td[5]""),$A$6),"":""))),AVERAGE(ARRAYFORMULA(6"&amp;"0*INDEX(ARRAYFORMULA(split(SORTN(IMPORTXML(CONCATENATE($A$2,$D14,$A$4, J$2, $A$8),""//td[5]""),$A$6),"":"")),0,1)+INDEX(ARRAYFORMULA(split(SORTN(IMPORTXML(CONCATENATE($A$2,$D14,$A$4, J$2, $A$8),""//td[5]""),$A$6),"":"")),0,2))))"),992.7233333333334)</f>
        <v>992.7233333</v>
      </c>
      <c r="K14" s="8">
        <f>IFERROR(__xludf.DUMMYFUNCTION("IF(COUNT(INDEX(ARRAYFORMULA(split(SORTN(IMPORTXML(CONCATENATE($A$2,$D14,$A$4, K$2, $A$8),""//td[5]""),$A$6),"":"")), 1))=1,AVERAGE(ARRAYFORMULA(split(SORTN(IMPORTXML(CONCATENATE($A$2,$D14,$A$4, K$2, $A$8),""//td[5]""),$A$6),"":""))),AVERAGE(ARRAYFORMULA(6"&amp;"0*INDEX(ARRAYFORMULA(split(SORTN(IMPORTXML(CONCATENATE($A$2,$D14,$A$4, K$2, $A$8),""//td[5]""),$A$6),"":"")),0,1)+INDEX(ARRAYFORMULA(split(SORTN(IMPORTXML(CONCATENATE($A$2,$D14,$A$4, K$2, $A$8),""//td[5]""),$A$6),"":"")),0,2))))"),50.626666666666665)</f>
        <v>50.62666667</v>
      </c>
      <c r="L14" s="8">
        <f>IFERROR(__xludf.DUMMYFUNCTION("IF(COUNT(INDEX(ARRAYFORMULA(split(SORTN(IMPORTXML(CONCATENATE($A$2,$D14,$A$4, L$2, $A$8),""//td[5]""),$A$6),"":"")), 1))=1,AVERAGE(ARRAYFORMULA(split(SORTN(IMPORTXML(CONCATENATE($A$2,$D14,$A$4, L$2, $A$8),""//td[5]""),$A$6),"":""))),AVERAGE(ARRAYFORMULA(6"&amp;"0*INDEX(ARRAYFORMULA(split(SORTN(IMPORTXML(CONCATENATE($A$2,$D14,$A$4, L$2, $A$8),""//td[5]""),$A$6),"":"")),0,1)+INDEX(ARRAYFORMULA(split(SORTN(IMPORTXML(CONCATENATE($A$2,$D14,$A$4, L$2, $A$8),""//td[5]""),$A$6),"":"")),0,2))))"),113.66333333333334)</f>
        <v>113.6633333</v>
      </c>
      <c r="M14" s="8">
        <f>IFERROR(__xludf.DUMMYFUNCTION("IF(COUNT(INDEX(ARRAYFORMULA(split(SORTN(IMPORTXML(CONCATENATE($A$2,$D14,$A$4, M$2, $A$8),""//td[5]""),$A$6),"":"")), 1))=1,AVERAGE(ARRAYFORMULA(split(SORTN(IMPORTXML(CONCATENATE($A$2,$D14,$A$4, M$2, $A$8),""//td[5]""),$A$6),"":""))),AVERAGE(ARRAYFORMULA(6"&amp;"0*INDEX(ARRAYFORMULA(split(SORTN(IMPORTXML(CONCATENATE($A$2,$D14,$A$4, M$2, $A$8),""//td[5]""),$A$6),"":"")),0,1)+INDEX(ARRAYFORMULA(split(SORTN(IMPORTXML(CONCATENATE($A$2,$D14,$A$4, M$2, $A$8),""//td[5]""),$A$6),"":"")),0,2))))"),56.330000000000005)</f>
        <v>56.33</v>
      </c>
      <c r="N14" s="8">
        <f>IFERROR(__xludf.DUMMYFUNCTION("IF(COUNT(INDEX(ARRAYFORMULA(split(SORTN(IMPORTXML(CONCATENATE($A$2,$D14,$A$4, N$2, $A$8),""//td[5]""),$A$6),"":"")), 1))=1,AVERAGE(ARRAYFORMULA(split(SORTN(IMPORTXML(CONCATENATE($A$2,$D14,$A$4, N$2, $A$8),""//td[5]""),$A$6),"":""))),AVERAGE(ARRAYFORMULA(6"&amp;"0*INDEX(ARRAYFORMULA(split(SORTN(IMPORTXML(CONCATENATE($A$2,$D14,$A$4, N$2, $A$8),""//td[5]""),$A$6),"":"")),0,1)+INDEX(ARRAYFORMULA(split(SORTN(IMPORTXML(CONCATENATE($A$2,$D14,$A$4, N$2, $A$8),""//td[5]""),$A$6),"":"")),0,2))))"),123.54666666666667)</f>
        <v>123.5466667</v>
      </c>
      <c r="O14" s="8">
        <f>IFERROR(__xludf.DUMMYFUNCTION("IF(COUNT(INDEX(ARRAYFORMULA(split(SORTN(IMPORTXML(CONCATENATE($A$2,$D14,$A$4, O$2, $A$8),""//td[5]""),$A$6),"":"")), 1))=1,AVERAGE(ARRAYFORMULA(split(SORTN(IMPORTXML(CONCATENATE($A$2,$D14,$A$4, O$2, $A$8),""//td[5]""),$A$6),"":""))),AVERAGE(ARRAYFORMULA(6"&amp;"0*INDEX(ARRAYFORMULA(split(SORTN(IMPORTXML(CONCATENATE($A$2,$D14,$A$4, O$2, $A$8),""//td[5]""),$A$6),"":"")),0,1)+INDEX(ARRAYFORMULA(split(SORTN(IMPORTXML(CONCATENATE($A$2,$D14,$A$4, O$2, $A$8),""//td[5]""),$A$6),"":"")),0,2))))"),50.526666666666664)</f>
        <v>50.52666667</v>
      </c>
      <c r="P14" s="8">
        <f>IFERROR(__xludf.DUMMYFUNCTION("IF(COUNT(INDEX(ARRAYFORMULA(split(SORTN(IMPORTXML(CONCATENATE($A$2,$D14,$A$4, P$2, $A$8),""//td[5]""),$A$6),"":"")), 1))=1,AVERAGE(ARRAYFORMULA(split(SORTN(IMPORTXML(CONCATENATE($A$2,$D14,$A$4, P$2, $A$8),""//td[5]""),$A$6),"":""))),AVERAGE(ARRAYFORMULA(6"&amp;"0*INDEX(ARRAYFORMULA(split(SORTN(IMPORTXML(CONCATENATE($A$2,$D14,$A$4, P$2, $A$8),""//td[5]""),$A$6),"":"")),0,1)+INDEX(ARRAYFORMULA(split(SORTN(IMPORTXML(CONCATENATE($A$2,$D14,$A$4, P$2, $A$8),""//td[5]""),$A$6),"":"")),0,2))))"),117.07000000000001)</f>
        <v>117.07</v>
      </c>
      <c r="Q14" s="8">
        <f>IFERROR(__xludf.DUMMYFUNCTION("IF(COUNT(INDEX(ARRAYFORMULA(split(SORTN(IMPORTXML(CONCATENATE($A$2,$D14,$A$4, Q$2, $A$8),""//td[5]""),$A$6),"":"")), 1))=1,AVERAGE(ARRAYFORMULA(split(SORTN(IMPORTXML(CONCATENATE($A$2,$D14,$A$4, Q$2, $A$8),""//td[5]""),$A$6),"":""))),AVERAGE(ARRAYFORMULA(6"&amp;"0*INDEX(ARRAYFORMULA(split(SORTN(IMPORTXML(CONCATENATE($A$2,$D14,$A$4, Q$2, $A$8),""//td[5]""),$A$6),"":"")),0,1)+INDEX(ARRAYFORMULA(split(SORTN(IMPORTXML(CONCATENATE($A$2,$D14,$A$4, Q$2, $A$8),""//td[5]""),$A$6),"":"")),0,2))))"),112.18333333333334)</f>
        <v>112.1833333</v>
      </c>
      <c r="R14" s="8">
        <f>IFERROR(__xludf.DUMMYFUNCTION("IF(COUNT(INDEX(ARRAYFORMULA(split(SORTN(IMPORTXML(CONCATENATE($A$2,$D14,$A$4, R$2, $A$8),""//td[5]""),$A$6),"":"")), 1))=1,AVERAGE(ARRAYFORMULA(split(SORTN(IMPORTXML(CONCATENATE($A$2,$D14,$A$4, R$2, $A$8),""//td[5]""),$A$6),"":""))),AVERAGE(ARRAYFORMULA(6"&amp;"0*INDEX(ARRAYFORMULA(split(SORTN(IMPORTXML(CONCATENATE($A$2,$D14,$A$4, R$2, $A$8),""//td[5]""),$A$6),"":"")),0,1)+INDEX(ARRAYFORMULA(split(SORTN(IMPORTXML(CONCATENATE($A$2,$D14,$A$4, R$2, $A$8),""//td[5]""),$A$6),"":"")),0,2))))"),243.47000000000003)</f>
        <v>243.47</v>
      </c>
    </row>
    <row r="15">
      <c r="B15" s="1">
        <v>24.0</v>
      </c>
      <c r="C15" s="7" t="s">
        <v>28</v>
      </c>
      <c r="D15" s="6">
        <v>516.0</v>
      </c>
      <c r="E15" s="8" t="str">
        <f>IFERROR(__xludf.DUMMYFUNCTION("IF(COUNT(INDEX(ARRAYFORMULA(split(SORTN(IMPORTXML(CONCATENATE($A$2,$D15,$A$4, E$2, $A$8),""//td[5]""),$A$6),"":"")), 1))=1,AVERAGE(ARRAYFORMULA(split(SORTN(IMPORTXML(CONCATENATE($A$2,$D15,$A$4, E$2, $A$8),""//td[5]""),$A$6),"":""))),AVERAGE(ARRAYFORMULA(6"&amp;"0*INDEX(ARRAYFORMULA(split(SORTN(IMPORTXML(CONCATENATE($A$2,$D15,$A$4, E$2, $A$8),""//td[5]""),$A$6),"":"")),0,1)+INDEX(ARRAYFORMULA(split(SORTN(IMPORTXML(CONCATENATE($A$2,$D15,$A$4, E$2, $A$8),""//td[5]""),$A$6),"":"")),0,2))))"),"#N/A")</f>
        <v>#N/A</v>
      </c>
      <c r="F15" s="8" t="str">
        <f>IFERROR(__xludf.DUMMYFUNCTION("IF(COUNT(INDEX(ARRAYFORMULA(split(SORTN(IMPORTXML(CONCATENATE($A$2,$D15,$A$4, F$2, $A$8),""//td[5]""),$A$6),"":"")), 1))=1,AVERAGE(ARRAYFORMULA(split(SORTN(IMPORTXML(CONCATENATE($A$2,$D15,$A$4, F$2, $A$8),""//td[5]""),$A$6),"":""))),AVERAGE(ARRAYFORMULA(6"&amp;"0*INDEX(ARRAYFORMULA(split(SORTN(IMPORTXML(CONCATENATE($A$2,$D15,$A$4, F$2, $A$8),""//td[5]""),$A$6),"":"")),0,1)+INDEX(ARRAYFORMULA(split(SORTN(IMPORTXML(CONCATENATE($A$2,$D15,$A$4, F$2, $A$8),""//td[5]""),$A$6),"":"")),0,2))))"),"#N/A")</f>
        <v>#N/A</v>
      </c>
      <c r="G15" s="8" t="str">
        <f>IFERROR(__xludf.DUMMYFUNCTION("IF(COUNT(INDEX(ARRAYFORMULA(split(SORTN(IMPORTXML(CONCATENATE($A$2,$D15,$A$4, G$2, $A$8),""//td[5]""),$A$6),"":"")), 1))=1,AVERAGE(ARRAYFORMULA(split(SORTN(IMPORTXML(CONCATENATE($A$2,$D15,$A$4, G$2, $A$8),""//td[5]""),$A$6),"":""))),AVERAGE(ARRAYFORMULA(6"&amp;"0*INDEX(ARRAYFORMULA(split(SORTN(IMPORTXML(CONCATENATE($A$2,$D15,$A$4, G$2, $A$8),""//td[5]""),$A$6),"":"")),0,1)+INDEX(ARRAYFORMULA(split(SORTN(IMPORTXML(CONCATENATE($A$2,$D15,$A$4, G$2, $A$8),""//td[5]""),$A$6),"":"")),0,2))))"),"#N/A")</f>
        <v>#N/A</v>
      </c>
      <c r="H15" s="8" t="str">
        <f>IFERROR(__xludf.DUMMYFUNCTION("IF(COUNT(INDEX(ARRAYFORMULA(split(SORTN(IMPORTXML(CONCATENATE($A$2,$D15,$A$4, H$2, $A$8),""//td[5]""),$A$6),"":"")), 1))=1,AVERAGE(ARRAYFORMULA(split(SORTN(IMPORTXML(CONCATENATE($A$2,$D15,$A$4, H$2, $A$8),""//td[5]""),$A$6),"":""))),AVERAGE(ARRAYFORMULA(6"&amp;"0*INDEX(ARRAYFORMULA(split(SORTN(IMPORTXML(CONCATENATE($A$2,$D15,$A$4, H$2, $A$8),""//td[5]""),$A$6),"":"")),0,1)+INDEX(ARRAYFORMULA(split(SORTN(IMPORTXML(CONCATENATE($A$2,$D15,$A$4, H$2, $A$8),""//td[5]""),$A$6),"":"")),0,2))))"),"#N/A")</f>
        <v>#N/A</v>
      </c>
      <c r="I15" s="8" t="str">
        <f>IFERROR(__xludf.DUMMYFUNCTION("IF(COUNT(INDEX(ARRAYFORMULA(split(SORTN(IMPORTXML(CONCATENATE($A$2,$D15,$A$4, I$2, $A$8),""//td[5]""),$A$6),"":"")), 1))=1,AVERAGE(ARRAYFORMULA(split(SORTN(IMPORTXML(CONCATENATE($A$2,$D15,$A$4, I$2, $A$8),""//td[5]""),$A$6),"":""))),AVERAGE(ARRAYFORMULA(6"&amp;"0*INDEX(ARRAYFORMULA(split(SORTN(IMPORTXML(CONCATENATE($A$2,$D15,$A$4, I$2, $A$8),""//td[5]""),$A$6),"":"")),0,1)+INDEX(ARRAYFORMULA(split(SORTN(IMPORTXML(CONCATENATE($A$2,$D15,$A$4, I$2, $A$8),""//td[5]""),$A$6),"":"")),0,2))))"),"#N/A")</f>
        <v>#N/A</v>
      </c>
      <c r="J15" s="8" t="str">
        <f>IFERROR(__xludf.DUMMYFUNCTION("IF(COUNT(INDEX(ARRAYFORMULA(split(SORTN(IMPORTXML(CONCATENATE($A$2,$D15,$A$4, J$2, $A$8),""//td[5]""),$A$6),"":"")), 1))=1,AVERAGE(ARRAYFORMULA(split(SORTN(IMPORTXML(CONCATENATE($A$2,$D15,$A$4, J$2, $A$8),""//td[5]""),$A$6),"":""))),AVERAGE(ARRAYFORMULA(6"&amp;"0*INDEX(ARRAYFORMULA(split(SORTN(IMPORTXML(CONCATENATE($A$2,$D15,$A$4, J$2, $A$8),""//td[5]""),$A$6),"":"")),0,1)+INDEX(ARRAYFORMULA(split(SORTN(IMPORTXML(CONCATENATE($A$2,$D15,$A$4, J$2, $A$8),""//td[5]""),$A$6),"":"")),0,2))))"),"#N/A")</f>
        <v>#N/A</v>
      </c>
      <c r="K15" s="8" t="str">
        <f>IFERROR(__xludf.DUMMYFUNCTION("IF(COUNT(INDEX(ARRAYFORMULA(split(SORTN(IMPORTXML(CONCATENATE($A$2,$D15,$A$4, K$2, $A$8),""//td[5]""),$A$6),"":"")), 1))=1,AVERAGE(ARRAYFORMULA(split(SORTN(IMPORTXML(CONCATENATE($A$2,$D15,$A$4, K$2, $A$8),""//td[5]""),$A$6),"":""))),AVERAGE(ARRAYFORMULA(6"&amp;"0*INDEX(ARRAYFORMULA(split(SORTN(IMPORTXML(CONCATENATE($A$2,$D15,$A$4, K$2, $A$8),""//td[5]""),$A$6),"":"")),0,1)+INDEX(ARRAYFORMULA(split(SORTN(IMPORTXML(CONCATENATE($A$2,$D15,$A$4, K$2, $A$8),""//td[5]""),$A$6),"":"")),0,2))))"),"#N/A")</f>
        <v>#N/A</v>
      </c>
      <c r="L15" s="8" t="str">
        <f>IFERROR(__xludf.DUMMYFUNCTION("IF(COUNT(INDEX(ARRAYFORMULA(split(SORTN(IMPORTXML(CONCATENATE($A$2,$D15,$A$4, L$2, $A$8),""//td[5]""),$A$6),"":"")), 1))=1,AVERAGE(ARRAYFORMULA(split(SORTN(IMPORTXML(CONCATENATE($A$2,$D15,$A$4, L$2, $A$8),""//td[5]""),$A$6),"":""))),AVERAGE(ARRAYFORMULA(6"&amp;"0*INDEX(ARRAYFORMULA(split(SORTN(IMPORTXML(CONCATENATE($A$2,$D15,$A$4, L$2, $A$8),""//td[5]""),$A$6),"":"")),0,1)+INDEX(ARRAYFORMULA(split(SORTN(IMPORTXML(CONCATENATE($A$2,$D15,$A$4, L$2, $A$8),""//td[5]""),$A$6),"":"")),0,2))))"),"#N/A")</f>
        <v>#N/A</v>
      </c>
      <c r="M15" s="8" t="str">
        <f>IFERROR(__xludf.DUMMYFUNCTION("IF(COUNT(INDEX(ARRAYFORMULA(split(SORTN(IMPORTXML(CONCATENATE($A$2,$D15,$A$4, M$2, $A$8),""//td[5]""),$A$6),"":"")), 1))=1,AVERAGE(ARRAYFORMULA(split(SORTN(IMPORTXML(CONCATENATE($A$2,$D15,$A$4, M$2, $A$8),""//td[5]""),$A$6),"":""))),AVERAGE(ARRAYFORMULA(6"&amp;"0*INDEX(ARRAYFORMULA(split(SORTN(IMPORTXML(CONCATENATE($A$2,$D15,$A$4, M$2, $A$8),""//td[5]""),$A$6),"":"")),0,1)+INDEX(ARRAYFORMULA(split(SORTN(IMPORTXML(CONCATENATE($A$2,$D15,$A$4, M$2, $A$8),""//td[5]""),$A$6),"":"")),0,2))))"),"#N/A")</f>
        <v>#N/A</v>
      </c>
      <c r="N15" s="8" t="str">
        <f>IFERROR(__xludf.DUMMYFUNCTION("IF(COUNT(INDEX(ARRAYFORMULA(split(SORTN(IMPORTXML(CONCATENATE($A$2,$D15,$A$4, N$2, $A$8),""//td[5]""),$A$6),"":"")), 1))=1,AVERAGE(ARRAYFORMULA(split(SORTN(IMPORTXML(CONCATENATE($A$2,$D15,$A$4, N$2, $A$8),""//td[5]""),$A$6),"":""))),AVERAGE(ARRAYFORMULA(6"&amp;"0*INDEX(ARRAYFORMULA(split(SORTN(IMPORTXML(CONCATENATE($A$2,$D15,$A$4, N$2, $A$8),""//td[5]""),$A$6),"":"")),0,1)+INDEX(ARRAYFORMULA(split(SORTN(IMPORTXML(CONCATENATE($A$2,$D15,$A$4, N$2, $A$8),""//td[5]""),$A$6),"":"")),0,2))))"),"#N/A")</f>
        <v>#N/A</v>
      </c>
      <c r="O15" s="8" t="str">
        <f>IFERROR(__xludf.DUMMYFUNCTION("IF(COUNT(INDEX(ARRAYFORMULA(split(SORTN(IMPORTXML(CONCATENATE($A$2,$D15,$A$4, O$2, $A$8),""//td[5]""),$A$6),"":"")), 1))=1,AVERAGE(ARRAYFORMULA(split(SORTN(IMPORTXML(CONCATENATE($A$2,$D15,$A$4, O$2, $A$8),""//td[5]""),$A$6),"":""))),AVERAGE(ARRAYFORMULA(6"&amp;"0*INDEX(ARRAYFORMULA(split(SORTN(IMPORTXML(CONCATENATE($A$2,$D15,$A$4, O$2, $A$8),""//td[5]""),$A$6),"":"")),0,1)+INDEX(ARRAYFORMULA(split(SORTN(IMPORTXML(CONCATENATE($A$2,$D15,$A$4, O$2, $A$8),""//td[5]""),$A$6),"":"")),0,2))))"),"#N/A")</f>
        <v>#N/A</v>
      </c>
      <c r="P15" s="8" t="str">
        <f>IFERROR(__xludf.DUMMYFUNCTION("IF(COUNT(INDEX(ARRAYFORMULA(split(SORTN(IMPORTXML(CONCATENATE($A$2,$D15,$A$4, P$2, $A$8),""//td[5]""),$A$6),"":"")), 1))=1,AVERAGE(ARRAYFORMULA(split(SORTN(IMPORTXML(CONCATENATE($A$2,$D15,$A$4, P$2, $A$8),""//td[5]""),$A$6),"":""))),AVERAGE(ARRAYFORMULA(6"&amp;"0*INDEX(ARRAYFORMULA(split(SORTN(IMPORTXML(CONCATENATE($A$2,$D15,$A$4, P$2, $A$8),""//td[5]""),$A$6),"":"")),0,1)+INDEX(ARRAYFORMULA(split(SORTN(IMPORTXML(CONCATENATE($A$2,$D15,$A$4, P$2, $A$8),""//td[5]""),$A$6),"":"")),0,2))))"),"#N/A")</f>
        <v>#N/A</v>
      </c>
      <c r="Q15" s="8" t="str">
        <f>IFERROR(__xludf.DUMMYFUNCTION("IF(COUNT(INDEX(ARRAYFORMULA(split(SORTN(IMPORTXML(CONCATENATE($A$2,$D15,$A$4, Q$2, $A$8),""//td[5]""),$A$6),"":"")), 1))=1,AVERAGE(ARRAYFORMULA(split(SORTN(IMPORTXML(CONCATENATE($A$2,$D15,$A$4, Q$2, $A$8),""//td[5]""),$A$6),"":""))),AVERAGE(ARRAYFORMULA(6"&amp;"0*INDEX(ARRAYFORMULA(split(SORTN(IMPORTXML(CONCATENATE($A$2,$D15,$A$4, Q$2, $A$8),""//td[5]""),$A$6),"":"")),0,1)+INDEX(ARRAYFORMULA(split(SORTN(IMPORTXML(CONCATENATE($A$2,$D15,$A$4, Q$2, $A$8),""//td[5]""),$A$6),"":"")),0,2))))"),"#N/A")</f>
        <v>#N/A</v>
      </c>
    </row>
    <row r="16">
      <c r="B16" s="1">
        <v>25.0</v>
      </c>
      <c r="C16" s="7" t="s">
        <v>29</v>
      </c>
      <c r="D16" s="6">
        <v>228.0</v>
      </c>
      <c r="E16" s="8">
        <f>IFERROR(__xludf.DUMMYFUNCTION("IF(COUNT(INDEX(ARRAYFORMULA(split(SORTN(IMPORTXML(CONCATENATE($A$2,$D16,$A$4, E$2, $A$8),""//td[5]""),$A$6),"":"")), 1))=1,AVERAGE(ARRAYFORMULA(split(SORTN(IMPORTXML(CONCATENATE($A$2,$D16,$A$4, E$2, $A$8),""//td[5]""),$A$6),"":""))),AVERAGE(ARRAYFORMULA(6"&amp;"0*INDEX(ARRAYFORMULA(split(SORTN(IMPORTXML(CONCATENATE($A$2,$D16,$A$4, E$2, $A$8),""//td[5]""),$A$6),"":"")),0,1)+INDEX(ARRAYFORMULA(split(SORTN(IMPORTXML(CONCATENATE($A$2,$D16,$A$4, E$2, $A$8),""//td[5]""),$A$6),"":"")),0,2))))"),20.72666666666667)</f>
        <v>20.72666667</v>
      </c>
      <c r="F16" s="8">
        <f>IFERROR(__xludf.DUMMYFUNCTION("IF(COUNT(INDEX(ARRAYFORMULA(split(SORTN(IMPORTXML(CONCATENATE($A$2,$D16,$A$4, F$2, $A$8),""//td[5]""),$A$6),"":"")), 1))=1,AVERAGE(ARRAYFORMULA(split(SORTN(IMPORTXML(CONCATENATE($A$2,$D16,$A$4, F$2, $A$8),""//td[5]""),$A$6),"":""))),AVERAGE(ARRAYFORMULA(6"&amp;"0*INDEX(ARRAYFORMULA(split(SORTN(IMPORTXML(CONCATENATE($A$2,$D16,$A$4, F$2, $A$8),""//td[5]""),$A$6),"":"")),0,1)+INDEX(ARRAYFORMULA(split(SORTN(IMPORTXML(CONCATENATE($A$2,$D16,$A$4, F$2, $A$8),""//td[5]""),$A$6),"":"")),0,2))))"),45.74333333333333)</f>
        <v>45.74333333</v>
      </c>
      <c r="G16" s="8">
        <f>IFERROR(__xludf.DUMMYFUNCTION("IF(COUNT(INDEX(ARRAYFORMULA(split(SORTN(IMPORTXML(CONCATENATE($A$2,$D16,$A$4, G$2, $A$8),""//td[5]""),$A$6),"":"")), 1))=1,AVERAGE(ARRAYFORMULA(split(SORTN(IMPORTXML(CONCATENATE($A$2,$D16,$A$4, G$2, $A$8),""//td[5]""),$A$6),"":""))),AVERAGE(ARRAYFORMULA(6"&amp;"0*INDEX(ARRAYFORMULA(split(SORTN(IMPORTXML(CONCATENATE($A$2,$D16,$A$4, G$2, $A$8),""//td[5]""),$A$6),"":"")),0,1)+INDEX(ARRAYFORMULA(split(SORTN(IMPORTXML(CONCATENATE($A$2,$D16,$A$4, G$2, $A$8),""//td[5]""),$A$6),"":"")),0,2))))"),99.64666666666666)</f>
        <v>99.64666667</v>
      </c>
      <c r="H16" s="8">
        <f>IFERROR(__xludf.DUMMYFUNCTION("IF(COUNT(INDEX(ARRAYFORMULA(split(SORTN(IMPORTXML(CONCATENATE($A$2,$D16,$A$4, H$2, $A$8),""//td[5]""),$A$6),"":"")), 1))=1,AVERAGE(ARRAYFORMULA(split(SORTN(IMPORTXML(CONCATENATE($A$2,$D16,$A$4, H$2, $A$8),""//td[5]""),$A$6),"":""))),AVERAGE(ARRAYFORMULA(6"&amp;"0*INDEX(ARRAYFORMULA(split(SORTN(IMPORTXML(CONCATENATE($A$2,$D16,$A$4, H$2, $A$8),""//td[5]""),$A$6),"":"")),0,1)+INDEX(ARRAYFORMULA(split(SORTN(IMPORTXML(CONCATENATE($A$2,$D16,$A$4, H$2, $A$8),""//td[5]""),$A$6),"":"")),0,2))))"),272.3666666666667)</f>
        <v>272.3666667</v>
      </c>
      <c r="I16" s="8">
        <f>IFERROR(__xludf.DUMMYFUNCTION("IF(COUNT(INDEX(ARRAYFORMULA(split(SORTN(IMPORTXML(CONCATENATE($A$2,$D16,$A$4, I$2, $A$8),""//td[5]""),$A$6),"":"")), 1))=1,AVERAGE(ARRAYFORMULA(split(SORTN(IMPORTXML(CONCATENATE($A$2,$D16,$A$4, I$2, $A$8),""//td[5]""),$A$6),"":""))),AVERAGE(ARRAYFORMULA(6"&amp;"0*INDEX(ARRAYFORMULA(split(SORTN(IMPORTXML(CONCATENATE($A$2,$D16,$A$4, I$2, $A$8),""//td[5]""),$A$6),"":"")),0,1)+INDEX(ARRAYFORMULA(split(SORTN(IMPORTXML(CONCATENATE($A$2,$D16,$A$4, I$2, $A$8),""//td[5]""),$A$6),"":"")),0,2))))"),597.4566666666666)</f>
        <v>597.4566667</v>
      </c>
      <c r="J16" s="8">
        <f>IFERROR(__xludf.DUMMYFUNCTION("IF(COUNT(INDEX(ARRAYFORMULA(split(SORTN(IMPORTXML(CONCATENATE($A$2,$D16,$A$4, J$2, $A$8),""//td[5]""),$A$6),"":"")), 1))=1,AVERAGE(ARRAYFORMULA(split(SORTN(IMPORTXML(CONCATENATE($A$2,$D16,$A$4, J$2, $A$8),""//td[5]""),$A$6),"":""))),AVERAGE(ARRAYFORMULA(6"&amp;"0*INDEX(ARRAYFORMULA(split(SORTN(IMPORTXML(CONCATENATE($A$2,$D16,$A$4, J$2, $A$8),""//td[5]""),$A$6),"":"")),0,1)+INDEX(ARRAYFORMULA(split(SORTN(IMPORTXML(CONCATENATE($A$2,$D16,$A$4, J$2, $A$8),""//td[5]""),$A$6),"":"")),0,2))))"),956.7000000000002)</f>
        <v>956.7</v>
      </c>
      <c r="K16" s="8">
        <f>IFERROR(__xludf.DUMMYFUNCTION("IF(COUNT(INDEX(ARRAYFORMULA(split(SORTN(IMPORTXML(CONCATENATE($A$2,$D16,$A$4, K$2, $A$8),""//td[5]""),$A$6),"":"")), 1))=1,AVERAGE(ARRAYFORMULA(split(SORTN(IMPORTXML(CONCATENATE($A$2,$D16,$A$4, K$2, $A$8),""//td[5]""),$A$6),"":""))),AVERAGE(ARRAYFORMULA(6"&amp;"0*INDEX(ARRAYFORMULA(split(SORTN(IMPORTXML(CONCATENATE($A$2,$D16,$A$4, K$2, $A$8),""//td[5]""),$A$6),"":"")),0,1)+INDEX(ARRAYFORMULA(split(SORTN(IMPORTXML(CONCATENATE($A$2,$D16,$A$4, K$2, $A$8),""//td[5]""),$A$6),"":"")),0,2))))"),49.169999999999995)</f>
        <v>49.17</v>
      </c>
      <c r="L16" s="8">
        <f>IFERROR(__xludf.DUMMYFUNCTION("IF(COUNT(INDEX(ARRAYFORMULA(split(SORTN(IMPORTXML(CONCATENATE($A$2,$D16,$A$4, L$2, $A$8),""//td[5]""),$A$6),"":"")), 1))=1,AVERAGE(ARRAYFORMULA(split(SORTN(IMPORTXML(CONCATENATE($A$2,$D16,$A$4, L$2, $A$8),""//td[5]""),$A$6),"":""))),AVERAGE(ARRAYFORMULA(6"&amp;"0*INDEX(ARRAYFORMULA(split(SORTN(IMPORTXML(CONCATENATE($A$2,$D16,$A$4, L$2, $A$8),""//td[5]""),$A$6),"":"")),0,1)+INDEX(ARRAYFORMULA(split(SORTN(IMPORTXML(CONCATENATE($A$2,$D16,$A$4, L$2, $A$8),""//td[5]""),$A$6),"":"")),0,2))))"),108.34999999999998)</f>
        <v>108.35</v>
      </c>
      <c r="M16" s="8">
        <f>IFERROR(__xludf.DUMMYFUNCTION("IF(COUNT(INDEX(ARRAYFORMULA(split(SORTN(IMPORTXML(CONCATENATE($A$2,$D16,$A$4, M$2, $A$8),""//td[5]""),$A$6),"":"")), 1))=1,AVERAGE(ARRAYFORMULA(split(SORTN(IMPORTXML(CONCATENATE($A$2,$D16,$A$4, M$2, $A$8),""//td[5]""),$A$6),"":""))),AVERAGE(ARRAYFORMULA(6"&amp;"0*INDEX(ARRAYFORMULA(split(SORTN(IMPORTXML(CONCATENATE($A$2,$D16,$A$4, M$2, $A$8),""//td[5]""),$A$6),"":"")),0,1)+INDEX(ARRAYFORMULA(split(SORTN(IMPORTXML(CONCATENATE($A$2,$D16,$A$4, M$2, $A$8),""//td[5]""),$A$6),"":"")),0,2))))"),54.403333333333336)</f>
        <v>54.40333333</v>
      </c>
      <c r="N16" s="8">
        <f>IFERROR(__xludf.DUMMYFUNCTION("IF(COUNT(INDEX(ARRAYFORMULA(split(SORTN(IMPORTXML(CONCATENATE($A$2,$D16,$A$4, N$2, $A$8),""//td[5]""),$A$6),"":"")), 1))=1,AVERAGE(ARRAYFORMULA(split(SORTN(IMPORTXML(CONCATENATE($A$2,$D16,$A$4, N$2, $A$8),""//td[5]""),$A$6),"":""))),AVERAGE(ARRAYFORMULA(6"&amp;"0*INDEX(ARRAYFORMULA(split(SORTN(IMPORTXML(CONCATENATE($A$2,$D16,$A$4, N$2, $A$8),""//td[5]""),$A$6),"":"")),0,1)+INDEX(ARRAYFORMULA(split(SORTN(IMPORTXML(CONCATENATE($A$2,$D16,$A$4, N$2, $A$8),""//td[5]""),$A$6),"":"")),0,2))))"),119.45333333333333)</f>
        <v>119.4533333</v>
      </c>
      <c r="O16" s="8">
        <f>IFERROR(__xludf.DUMMYFUNCTION("IF(COUNT(INDEX(ARRAYFORMULA(split(SORTN(IMPORTXML(CONCATENATE($A$2,$D16,$A$4, O$2, $A$8),""//td[5]""),$A$6),"":"")), 1))=1,AVERAGE(ARRAYFORMULA(split(SORTN(IMPORTXML(CONCATENATE($A$2,$D16,$A$4, O$2, $A$8),""//td[5]""),$A$6),"":""))),AVERAGE(ARRAYFORMULA(6"&amp;"0*INDEX(ARRAYFORMULA(split(SORTN(IMPORTXML(CONCATENATE($A$2,$D16,$A$4, O$2, $A$8),""//td[5]""),$A$6),"":"")),0,1)+INDEX(ARRAYFORMULA(split(SORTN(IMPORTXML(CONCATENATE($A$2,$D16,$A$4, O$2, $A$8),""//td[5]""),$A$6),"":"")),0,2))))"),49.29)</f>
        <v>49.29</v>
      </c>
      <c r="P16" s="8">
        <f>IFERROR(__xludf.DUMMYFUNCTION("IF(COUNT(INDEX(ARRAYFORMULA(split(SORTN(IMPORTXML(CONCATENATE($A$2,$D16,$A$4, P$2, $A$8),""//td[5]""),$A$6),"":"")), 1))=1,AVERAGE(ARRAYFORMULA(split(SORTN(IMPORTXML(CONCATENATE($A$2,$D16,$A$4, P$2, $A$8),""//td[5]""),$A$6),"":""))),AVERAGE(ARRAYFORMULA(6"&amp;"0*INDEX(ARRAYFORMULA(split(SORTN(IMPORTXML(CONCATENATE($A$2,$D16,$A$4, P$2, $A$8),""//td[5]""),$A$6),"":"")),0,1)+INDEX(ARRAYFORMULA(split(SORTN(IMPORTXML(CONCATENATE($A$2,$D16,$A$4, P$2, $A$8),""//td[5]""),$A$6),"":"")),0,2))))"),111.37)</f>
        <v>111.37</v>
      </c>
      <c r="Q16" s="8">
        <f>IFERROR(__xludf.DUMMYFUNCTION("IF(COUNT(INDEX(ARRAYFORMULA(split(SORTN(IMPORTXML(CONCATENATE($A$2,$D16,$A$4, Q$2, $A$8),""//td[5]""),$A$6),"":"")), 1))=1,AVERAGE(ARRAYFORMULA(split(SORTN(IMPORTXML(CONCATENATE($A$2,$D16,$A$4, Q$2, $A$8),""//td[5]""),$A$6),"":""))),AVERAGE(ARRAYFORMULA(6"&amp;"0*INDEX(ARRAYFORMULA(split(SORTN(IMPORTXML(CONCATENATE($A$2,$D16,$A$4, Q$2, $A$8),""//td[5]""),$A$6),"":"")),0,1)+INDEX(ARRAYFORMULA(split(SORTN(IMPORTXML(CONCATENATE($A$2,$D16,$A$4, Q$2, $A$8),""//td[5]""),$A$6),"":"")),0,2))))"),110.07666666666667)</f>
        <v>110.0766667</v>
      </c>
      <c r="R16" s="8">
        <f>IFERROR(__xludf.DUMMYFUNCTION("IF(COUNT(INDEX(ARRAYFORMULA(split(SORTN(IMPORTXML(CONCATENATE($A$2,$D16,$A$4, R$2, $A$8),""//td[5]""),$A$6),"":"")), 1))=1,AVERAGE(ARRAYFORMULA(split(SORTN(IMPORTXML(CONCATENATE($A$2,$D16,$A$4, R$2, $A$8),""//td[5]""),$A$6),"":""))),AVERAGE(ARRAYFORMULA(6"&amp;"0*INDEX(ARRAYFORMULA(split(SORTN(IMPORTXML(CONCATENATE($A$2,$D16,$A$4, R$2, $A$8),""//td[5]""),$A$6),"":"")),0,1)+INDEX(ARRAYFORMULA(split(SORTN(IMPORTXML(CONCATENATE($A$2,$D16,$A$4, R$2, $A$8),""//td[5]""),$A$6),"":"")),0,2))))"),241.4533333333333)</f>
        <v>241.4533333</v>
      </c>
    </row>
    <row r="17">
      <c r="B17" s="1">
        <v>26.0</v>
      </c>
      <c r="C17" s="7" t="s">
        <v>30</v>
      </c>
      <c r="D17" s="6">
        <v>229.0</v>
      </c>
    </row>
    <row r="18">
      <c r="B18" s="1">
        <v>27.0</v>
      </c>
      <c r="C18" s="7" t="s">
        <v>31</v>
      </c>
      <c r="D18" s="6">
        <v>230.0</v>
      </c>
    </row>
    <row r="19">
      <c r="B19" s="1">
        <v>29.0</v>
      </c>
      <c r="C19" s="7" t="s">
        <v>33</v>
      </c>
      <c r="D19" s="6">
        <v>220.0</v>
      </c>
    </row>
    <row r="20">
      <c r="B20" s="1">
        <v>30.0</v>
      </c>
      <c r="C20" s="7" t="s">
        <v>34</v>
      </c>
      <c r="D20" s="6">
        <v>17.0</v>
      </c>
    </row>
    <row r="21">
      <c r="B21" s="1">
        <v>31.0</v>
      </c>
      <c r="C21" s="7" t="s">
        <v>35</v>
      </c>
      <c r="D21" s="6">
        <v>522.0</v>
      </c>
    </row>
    <row r="22">
      <c r="B22" s="1">
        <v>32.0</v>
      </c>
      <c r="C22" s="7" t="s">
        <v>36</v>
      </c>
      <c r="D22" s="6">
        <v>184.0</v>
      </c>
    </row>
    <row r="23">
      <c r="B23" s="1">
        <v>33.0</v>
      </c>
      <c r="C23" s="7" t="s">
        <v>37</v>
      </c>
      <c r="D23" s="6">
        <v>185.0</v>
      </c>
    </row>
    <row r="24">
      <c r="B24" s="1">
        <v>34.0</v>
      </c>
      <c r="C24" s="7" t="s">
        <v>38</v>
      </c>
      <c r="D24" s="6">
        <v>186.0</v>
      </c>
    </row>
    <row r="25">
      <c r="B25" s="1">
        <v>35.0</v>
      </c>
      <c r="C25" s="7" t="s">
        <v>39</v>
      </c>
      <c r="D25" s="6">
        <v>110.0</v>
      </c>
    </row>
    <row r="26">
      <c r="B26" s="1">
        <v>36.0</v>
      </c>
      <c r="C26" s="7" t="s">
        <v>40</v>
      </c>
      <c r="D26" s="6">
        <v>192.0</v>
      </c>
    </row>
    <row r="27">
      <c r="B27" s="1">
        <v>38.0</v>
      </c>
      <c r="C27" s="7" t="s">
        <v>42</v>
      </c>
      <c r="D27" s="6">
        <v>107.0</v>
      </c>
    </row>
    <row r="28">
      <c r="B28" s="1">
        <v>39.0</v>
      </c>
      <c r="C28" s="7" t="s">
        <v>43</v>
      </c>
      <c r="D28" s="6">
        <v>188.0</v>
      </c>
    </row>
    <row r="29">
      <c r="B29" s="1">
        <v>41.0</v>
      </c>
      <c r="C29" s="7" t="s">
        <v>45</v>
      </c>
      <c r="D29" s="6">
        <v>194.0</v>
      </c>
    </row>
    <row r="30">
      <c r="B30" s="1">
        <v>42.0</v>
      </c>
      <c r="C30" s="7" t="s">
        <v>46</v>
      </c>
      <c r="D30" s="6">
        <v>116.0</v>
      </c>
    </row>
    <row r="31">
      <c r="B31" s="1">
        <v>43.0</v>
      </c>
      <c r="C31" s="7" t="s">
        <v>47</v>
      </c>
      <c r="D31" s="6">
        <v>390.0</v>
      </c>
    </row>
    <row r="32">
      <c r="B32" s="1">
        <v>48.0</v>
      </c>
      <c r="C32" s="7" t="s">
        <v>52</v>
      </c>
      <c r="D32" s="6">
        <v>566.0</v>
      </c>
    </row>
    <row r="33">
      <c r="B33" s="1">
        <v>49.0</v>
      </c>
      <c r="C33" s="7" t="s">
        <v>53</v>
      </c>
      <c r="D33" s="6">
        <v>196.0</v>
      </c>
    </row>
    <row r="34">
      <c r="B34" s="1">
        <v>51.0</v>
      </c>
      <c r="C34" s="7" t="s">
        <v>55</v>
      </c>
      <c r="D34" s="6">
        <v>203.0</v>
      </c>
    </row>
    <row r="35">
      <c r="B35" s="1">
        <v>57.0</v>
      </c>
      <c r="C35" s="7" t="s">
        <v>61</v>
      </c>
      <c r="D35" s="6">
        <v>260.0</v>
      </c>
    </row>
    <row r="36">
      <c r="B36" s="1">
        <v>59.0</v>
      </c>
      <c r="C36" s="7" t="s">
        <v>63</v>
      </c>
      <c r="D36" s="6">
        <v>20.0</v>
      </c>
    </row>
    <row r="37">
      <c r="B37" s="1">
        <v>60.0</v>
      </c>
      <c r="C37" s="7" t="s">
        <v>64</v>
      </c>
      <c r="D37" s="6">
        <v>264.0</v>
      </c>
    </row>
    <row r="38">
      <c r="B38" s="1">
        <v>62.0</v>
      </c>
      <c r="C38" s="7" t="s">
        <v>66</v>
      </c>
      <c r="D38" s="6">
        <v>266.0</v>
      </c>
    </row>
    <row r="39">
      <c r="B39" s="1">
        <v>64.0</v>
      </c>
      <c r="C39" s="7" t="s">
        <v>68</v>
      </c>
      <c r="D39" s="6">
        <v>268.0</v>
      </c>
    </row>
    <row r="40">
      <c r="B40" s="1">
        <v>65.0</v>
      </c>
      <c r="C40" s="7" t="s">
        <v>69</v>
      </c>
      <c r="D40" s="6">
        <v>283.0</v>
      </c>
    </row>
    <row r="41">
      <c r="B41" s="1">
        <v>66.0</v>
      </c>
      <c r="C41" s="7" t="s">
        <v>70</v>
      </c>
      <c r="D41" s="6">
        <v>28.0</v>
      </c>
    </row>
    <row r="42">
      <c r="B42" s="1">
        <v>68.0</v>
      </c>
      <c r="C42" s="7" t="s">
        <v>72</v>
      </c>
      <c r="D42" s="6">
        <v>258.0</v>
      </c>
    </row>
    <row r="43">
      <c r="B43" s="1">
        <v>70.0</v>
      </c>
      <c r="C43" s="7" t="s">
        <v>74</v>
      </c>
      <c r="D43" s="6">
        <v>272.0</v>
      </c>
    </row>
    <row r="44">
      <c r="B44" s="1">
        <v>71.0</v>
      </c>
      <c r="C44" s="7" t="s">
        <v>75</v>
      </c>
      <c r="D44" s="6">
        <v>273.0</v>
      </c>
    </row>
    <row r="45">
      <c r="B45" s="1">
        <v>73.0</v>
      </c>
      <c r="C45" s="7" t="s">
        <v>77</v>
      </c>
      <c r="D45" s="6">
        <v>275.0</v>
      </c>
    </row>
    <row r="46">
      <c r="B46" s="1">
        <v>75.0</v>
      </c>
      <c r="C46" s="7" t="s">
        <v>79</v>
      </c>
      <c r="D46" s="6">
        <v>276.0</v>
      </c>
    </row>
    <row r="47">
      <c r="B47" s="1">
        <v>79.0</v>
      </c>
      <c r="C47" s="7" t="s">
        <v>83</v>
      </c>
      <c r="D47" s="6">
        <v>279.0</v>
      </c>
    </row>
    <row r="48">
      <c r="B48" s="1">
        <v>80.0</v>
      </c>
      <c r="C48" s="7" t="s">
        <v>84</v>
      </c>
      <c r="D48" s="6">
        <v>280.0</v>
      </c>
    </row>
    <row r="49">
      <c r="B49" s="1">
        <v>81.0</v>
      </c>
      <c r="C49" s="7" t="s">
        <v>85</v>
      </c>
      <c r="D49" s="6">
        <v>281.0</v>
      </c>
    </row>
    <row r="50">
      <c r="B50" s="1">
        <v>82.0</v>
      </c>
      <c r="C50" s="7" t="s">
        <v>86</v>
      </c>
      <c r="D50" s="6">
        <v>246.0</v>
      </c>
    </row>
    <row r="51">
      <c r="B51" s="1">
        <v>84.0</v>
      </c>
      <c r="C51" s="7" t="s">
        <v>88</v>
      </c>
      <c r="D51" s="6">
        <v>234.0</v>
      </c>
    </row>
    <row r="52">
      <c r="B52" s="1">
        <v>86.0</v>
      </c>
      <c r="C52" s="7" t="s">
        <v>90</v>
      </c>
      <c r="D52" s="6">
        <v>235.0</v>
      </c>
    </row>
    <row r="53">
      <c r="B53" s="1">
        <v>89.0</v>
      </c>
      <c r="C53" s="7" t="s">
        <v>93</v>
      </c>
      <c r="D53" s="6">
        <v>240.0</v>
      </c>
    </row>
    <row r="54">
      <c r="B54" s="1">
        <v>90.0</v>
      </c>
      <c r="C54" s="7" t="s">
        <v>94</v>
      </c>
      <c r="D54" s="6">
        <v>165.0</v>
      </c>
    </row>
    <row r="55">
      <c r="B55" s="1">
        <v>91.0</v>
      </c>
      <c r="C55" s="7" t="s">
        <v>95</v>
      </c>
      <c r="D55" s="6">
        <v>241.0</v>
      </c>
    </row>
    <row r="56">
      <c r="B56" s="1">
        <v>92.0</v>
      </c>
      <c r="C56" s="7" t="s">
        <v>96</v>
      </c>
      <c r="D56" s="6">
        <v>117.0</v>
      </c>
    </row>
    <row r="57">
      <c r="B57" s="1">
        <v>94.0</v>
      </c>
      <c r="C57" s="7" t="s">
        <v>98</v>
      </c>
      <c r="D57" s="6">
        <v>257.0</v>
      </c>
    </row>
    <row r="58">
      <c r="B58" s="1">
        <v>95.0</v>
      </c>
      <c r="C58" s="7" t="s">
        <v>99</v>
      </c>
      <c r="D58" s="6">
        <v>531.0</v>
      </c>
    </row>
    <row r="59">
      <c r="B59" s="1">
        <v>96.0</v>
      </c>
      <c r="C59" s="7" t="s">
        <v>100</v>
      </c>
      <c r="D59" s="6">
        <v>351.0</v>
      </c>
    </row>
    <row r="60">
      <c r="B60" s="1">
        <v>97.0</v>
      </c>
      <c r="C60" s="7" t="s">
        <v>101</v>
      </c>
      <c r="D60" s="6">
        <v>77.0</v>
      </c>
    </row>
    <row r="61">
      <c r="B61" s="1">
        <v>98.0</v>
      </c>
      <c r="C61" s="7" t="s">
        <v>102</v>
      </c>
      <c r="D61" s="6">
        <v>245.0</v>
      </c>
    </row>
    <row r="62">
      <c r="B62" s="1">
        <v>100.0</v>
      </c>
      <c r="C62" s="7" t="s">
        <v>104</v>
      </c>
      <c r="D62" s="6">
        <v>249.0</v>
      </c>
    </row>
    <row r="63">
      <c r="B63" s="1">
        <v>101.0</v>
      </c>
      <c r="C63" s="7" t="s">
        <v>105</v>
      </c>
      <c r="D63" s="6">
        <v>250.0</v>
      </c>
    </row>
    <row r="64">
      <c r="B64" s="1">
        <v>102.0</v>
      </c>
      <c r="C64" s="7" t="s">
        <v>106</v>
      </c>
      <c r="D64" s="6">
        <v>251.0</v>
      </c>
    </row>
    <row r="65">
      <c r="B65" s="1">
        <v>103.0</v>
      </c>
      <c r="C65" s="7" t="s">
        <v>107</v>
      </c>
      <c r="D65" s="6">
        <v>252.0</v>
      </c>
    </row>
    <row r="66">
      <c r="B66" s="1">
        <v>104.0</v>
      </c>
      <c r="C66" s="7" t="s">
        <v>108</v>
      </c>
      <c r="D66" s="6">
        <v>124.0</v>
      </c>
    </row>
    <row r="67">
      <c r="B67" s="1">
        <v>105.0</v>
      </c>
      <c r="C67" s="7" t="s">
        <v>109</v>
      </c>
      <c r="D67" s="6">
        <v>34.0</v>
      </c>
    </row>
    <row r="68">
      <c r="B68" s="1">
        <v>106.0</v>
      </c>
      <c r="C68" s="7" t="s">
        <v>110</v>
      </c>
      <c r="D68" s="6">
        <v>253.0</v>
      </c>
    </row>
    <row r="69">
      <c r="B69" s="1">
        <v>110.0</v>
      </c>
      <c r="C69" s="7" t="s">
        <v>114</v>
      </c>
      <c r="D69" s="6">
        <v>548.0</v>
      </c>
    </row>
    <row r="70">
      <c r="B70" s="1">
        <v>113.0</v>
      </c>
      <c r="C70" s="7" t="s">
        <v>117</v>
      </c>
      <c r="D70" s="6">
        <v>134.0</v>
      </c>
    </row>
    <row r="71">
      <c r="B71" s="1">
        <v>114.0</v>
      </c>
      <c r="C71" s="7" t="s">
        <v>118</v>
      </c>
      <c r="D71" s="6">
        <v>51.0</v>
      </c>
    </row>
    <row r="72">
      <c r="B72" s="1">
        <v>117.0</v>
      </c>
      <c r="C72" s="7" t="s">
        <v>121</v>
      </c>
      <c r="D72" s="6">
        <v>170.0</v>
      </c>
    </row>
    <row r="73">
      <c r="B73" s="1">
        <v>118.0</v>
      </c>
      <c r="C73" s="7" t="s">
        <v>122</v>
      </c>
      <c r="D73" s="6">
        <v>63.0</v>
      </c>
    </row>
    <row r="74">
      <c r="B74" s="1">
        <v>120.0</v>
      </c>
      <c r="C74" s="7" t="s">
        <v>124</v>
      </c>
      <c r="D74" s="6">
        <v>179.0</v>
      </c>
    </row>
    <row r="75">
      <c r="B75" s="1">
        <v>121.0</v>
      </c>
      <c r="C75" s="7" t="s">
        <v>125</v>
      </c>
      <c r="D75" s="6">
        <v>519.0</v>
      </c>
    </row>
    <row r="76">
      <c r="B76" s="1">
        <v>123.0</v>
      </c>
      <c r="C76" s="7" t="s">
        <v>127</v>
      </c>
      <c r="D76" s="6">
        <v>158.0</v>
      </c>
    </row>
    <row r="77">
      <c r="B77" s="1">
        <v>124.0</v>
      </c>
      <c r="C77" s="7" t="s">
        <v>128</v>
      </c>
      <c r="D77" s="6">
        <v>172.0</v>
      </c>
    </row>
    <row r="78">
      <c r="B78" s="1">
        <v>125.0</v>
      </c>
      <c r="C78" s="7" t="s">
        <v>129</v>
      </c>
      <c r="D78" s="6">
        <v>23.0</v>
      </c>
    </row>
    <row r="79">
      <c r="B79" s="1">
        <v>126.0</v>
      </c>
      <c r="C79" s="7" t="s">
        <v>130</v>
      </c>
      <c r="D79" s="6">
        <v>154.0</v>
      </c>
    </row>
    <row r="80">
      <c r="B80" s="1">
        <v>127.0</v>
      </c>
      <c r="C80" s="7" t="s">
        <v>131</v>
      </c>
      <c r="D80" s="6">
        <v>92.0</v>
      </c>
    </row>
    <row r="81">
      <c r="B81" s="1">
        <v>128.0</v>
      </c>
      <c r="C81" s="7" t="s">
        <v>132</v>
      </c>
      <c r="D81" s="6">
        <v>1.0007691E7</v>
      </c>
    </row>
    <row r="82">
      <c r="B82" s="1">
        <v>129.0</v>
      </c>
      <c r="C82" s="7" t="s">
        <v>133</v>
      </c>
      <c r="D82" s="6">
        <v>181.0</v>
      </c>
    </row>
    <row r="83">
      <c r="B83" s="1">
        <v>130.0</v>
      </c>
      <c r="C83" s="7" t="s">
        <v>134</v>
      </c>
      <c r="D83" s="6">
        <v>161.0</v>
      </c>
    </row>
    <row r="84">
      <c r="B84" s="1">
        <v>131.0</v>
      </c>
      <c r="C84" s="7" t="s">
        <v>135</v>
      </c>
      <c r="D84" s="6">
        <v>166.0</v>
      </c>
    </row>
    <row r="85">
      <c r="B85" s="1">
        <v>132.0</v>
      </c>
      <c r="C85" s="7" t="s">
        <v>136</v>
      </c>
      <c r="D85" s="6">
        <v>162.0</v>
      </c>
    </row>
    <row r="86">
      <c r="B86" s="1">
        <v>136.0</v>
      </c>
      <c r="C86" s="7" t="s">
        <v>141</v>
      </c>
      <c r="D86" s="6">
        <v>159.0</v>
      </c>
    </row>
    <row r="87">
      <c r="B87" s="1">
        <v>137.0</v>
      </c>
      <c r="C87" s="7" t="s">
        <v>142</v>
      </c>
      <c r="D87" s="6">
        <v>152.0</v>
      </c>
    </row>
    <row r="88">
      <c r="B88" s="1">
        <v>141.0</v>
      </c>
      <c r="C88" s="7" t="s">
        <v>146</v>
      </c>
      <c r="D88" s="6">
        <v>176.0</v>
      </c>
    </row>
    <row r="89">
      <c r="B89" s="1">
        <v>142.0</v>
      </c>
      <c r="C89" s="7" t="s">
        <v>147</v>
      </c>
      <c r="D89" s="6">
        <v>146.0</v>
      </c>
    </row>
    <row r="90">
      <c r="B90" s="1">
        <v>143.0</v>
      </c>
      <c r="C90" s="7" t="s">
        <v>148</v>
      </c>
      <c r="D90" s="6">
        <v>130.0</v>
      </c>
    </row>
    <row r="91">
      <c r="B91" s="1">
        <v>145.0</v>
      </c>
      <c r="C91" s="7" t="s">
        <v>150</v>
      </c>
      <c r="D91" s="6">
        <v>141.0</v>
      </c>
    </row>
    <row r="92">
      <c r="B92" s="1">
        <v>146.0</v>
      </c>
      <c r="C92" s="7" t="s">
        <v>151</v>
      </c>
      <c r="D92" s="6">
        <v>452.0</v>
      </c>
    </row>
    <row r="93">
      <c r="B93" s="1">
        <v>148.0</v>
      </c>
      <c r="C93" s="7" t="s">
        <v>153</v>
      </c>
      <c r="D93" s="6">
        <v>1.0005731E7</v>
      </c>
    </row>
    <row r="94">
      <c r="B94" s="1">
        <v>152.0</v>
      </c>
      <c r="C94" s="7" t="s">
        <v>157</v>
      </c>
      <c r="D94" s="6">
        <v>56.0</v>
      </c>
    </row>
    <row r="95">
      <c r="B95" s="1">
        <v>154.0</v>
      </c>
      <c r="C95" s="7" t="s">
        <v>159</v>
      </c>
      <c r="D95" s="6">
        <v>174.0</v>
      </c>
    </row>
    <row r="96">
      <c r="B96" s="1">
        <v>156.0</v>
      </c>
      <c r="C96" s="7" t="s">
        <v>161</v>
      </c>
      <c r="D96" s="6">
        <v>156.0</v>
      </c>
    </row>
    <row r="97">
      <c r="B97" s="1">
        <v>157.0</v>
      </c>
      <c r="C97" s="7" t="s">
        <v>162</v>
      </c>
      <c r="D97" s="6">
        <v>155.0</v>
      </c>
    </row>
    <row r="98">
      <c r="B98" s="1">
        <v>158.0</v>
      </c>
      <c r="C98" s="7" t="s">
        <v>163</v>
      </c>
      <c r="D98" s="6">
        <v>169.0</v>
      </c>
    </row>
    <row r="99">
      <c r="B99" s="1">
        <v>159.0</v>
      </c>
      <c r="C99" s="7" t="s">
        <v>164</v>
      </c>
      <c r="D99" s="6">
        <v>128.0</v>
      </c>
    </row>
    <row r="100">
      <c r="B100" s="1">
        <v>160.0</v>
      </c>
      <c r="C100" s="7" t="s">
        <v>165</v>
      </c>
      <c r="D100" s="6">
        <v>147.0</v>
      </c>
    </row>
    <row r="101">
      <c r="B101" s="1">
        <v>162.0</v>
      </c>
      <c r="C101" s="7" t="s">
        <v>167</v>
      </c>
      <c r="D101" s="6">
        <v>377.0</v>
      </c>
    </row>
    <row r="102">
      <c r="B102" s="1">
        <v>166.0</v>
      </c>
      <c r="C102" s="7" t="s">
        <v>171</v>
      </c>
      <c r="D102" s="6">
        <v>421.0</v>
      </c>
    </row>
    <row r="103">
      <c r="B103" s="1">
        <v>171.0</v>
      </c>
      <c r="C103" s="7" t="s">
        <v>176</v>
      </c>
      <c r="D103" s="6">
        <v>425.0</v>
      </c>
    </row>
    <row r="104">
      <c r="B104" s="1">
        <v>172.0</v>
      </c>
      <c r="C104" s="7" t="s">
        <v>177</v>
      </c>
      <c r="D104" s="6">
        <v>426.0</v>
      </c>
    </row>
    <row r="105">
      <c r="B105" s="1">
        <v>173.0</v>
      </c>
      <c r="C105" s="7" t="s">
        <v>178</v>
      </c>
      <c r="D105" s="6">
        <v>89.0</v>
      </c>
    </row>
    <row r="106">
      <c r="B106" s="1">
        <v>174.0</v>
      </c>
      <c r="C106" s="7" t="s">
        <v>179</v>
      </c>
      <c r="D106" s="6">
        <v>427.0</v>
      </c>
    </row>
    <row r="107">
      <c r="B107" s="1">
        <v>176.0</v>
      </c>
      <c r="C107" s="7" t="s">
        <v>181</v>
      </c>
      <c r="D107" s="6">
        <v>31.0</v>
      </c>
    </row>
    <row r="108">
      <c r="B108" s="1">
        <v>180.0</v>
      </c>
      <c r="C108" s="7" t="s">
        <v>185</v>
      </c>
      <c r="D108" s="6">
        <v>431.0</v>
      </c>
    </row>
    <row r="109">
      <c r="B109" s="1">
        <v>182.0</v>
      </c>
      <c r="C109" s="7" t="s">
        <v>187</v>
      </c>
      <c r="D109" s="6">
        <v>454.0</v>
      </c>
    </row>
    <row r="110">
      <c r="B110" s="1">
        <v>183.0</v>
      </c>
      <c r="C110" s="7" t="s">
        <v>188</v>
      </c>
      <c r="D110" s="6">
        <v>1.0007454E7</v>
      </c>
    </row>
    <row r="111">
      <c r="B111" s="1">
        <v>188.0</v>
      </c>
      <c r="C111" s="7" t="s">
        <v>193</v>
      </c>
      <c r="D111" s="6">
        <v>544.0</v>
      </c>
    </row>
    <row r="112">
      <c r="B112" s="1">
        <v>190.0</v>
      </c>
      <c r="C112" s="7" t="s">
        <v>195</v>
      </c>
      <c r="D112" s="6">
        <v>439.0</v>
      </c>
    </row>
    <row r="113">
      <c r="B113" s="1">
        <v>191.0</v>
      </c>
      <c r="C113" s="7" t="s">
        <v>196</v>
      </c>
      <c r="D113" s="6">
        <v>97.0</v>
      </c>
    </row>
    <row r="114">
      <c r="B114" s="1">
        <v>192.0</v>
      </c>
      <c r="C114" s="7" t="s">
        <v>197</v>
      </c>
      <c r="D114" s="6">
        <v>440.0</v>
      </c>
    </row>
    <row r="115">
      <c r="B115" s="1">
        <v>193.0</v>
      </c>
      <c r="C115" s="7" t="s">
        <v>198</v>
      </c>
      <c r="D115" s="6">
        <v>441.0</v>
      </c>
    </row>
    <row r="116">
      <c r="B116" s="1">
        <v>194.0</v>
      </c>
      <c r="C116" s="7" t="s">
        <v>199</v>
      </c>
      <c r="D116" s="6">
        <v>285.0</v>
      </c>
    </row>
    <row r="117">
      <c r="B117" s="1">
        <v>195.0</v>
      </c>
      <c r="C117" s="7" t="s">
        <v>200</v>
      </c>
      <c r="D117" s="6">
        <v>443.0</v>
      </c>
    </row>
    <row r="118">
      <c r="B118" s="1">
        <v>196.0</v>
      </c>
      <c r="C118" s="7" t="s">
        <v>201</v>
      </c>
      <c r="D118" s="6">
        <v>445.0</v>
      </c>
    </row>
    <row r="119">
      <c r="B119" s="1">
        <v>197.0</v>
      </c>
      <c r="C119" s="7" t="s">
        <v>202</v>
      </c>
      <c r="D119" s="6">
        <v>444.0</v>
      </c>
    </row>
    <row r="120">
      <c r="B120" s="1">
        <v>199.0</v>
      </c>
      <c r="C120" s="7" t="s">
        <v>204</v>
      </c>
      <c r="D120" s="6">
        <v>434.0</v>
      </c>
    </row>
    <row r="121">
      <c r="B121" s="1">
        <v>202.0</v>
      </c>
      <c r="C121" s="7" t="s">
        <v>207</v>
      </c>
      <c r="D121" s="6">
        <v>432.0</v>
      </c>
    </row>
    <row r="122">
      <c r="B122" s="1">
        <v>203.0</v>
      </c>
      <c r="C122" s="7" t="s">
        <v>208</v>
      </c>
      <c r="D122" s="6">
        <v>1.0001792E7</v>
      </c>
    </row>
    <row r="123">
      <c r="B123" s="1">
        <v>205.0</v>
      </c>
      <c r="C123" s="7" t="s">
        <v>210</v>
      </c>
      <c r="D123" s="6">
        <v>60.0</v>
      </c>
    </row>
    <row r="124">
      <c r="B124" s="1">
        <v>208.0</v>
      </c>
      <c r="C124" s="7" t="s">
        <v>213</v>
      </c>
      <c r="D124" s="6">
        <v>394.0</v>
      </c>
    </row>
    <row r="125">
      <c r="B125" s="1">
        <v>209.0</v>
      </c>
      <c r="C125" s="7" t="s">
        <v>214</v>
      </c>
      <c r="D125" s="6">
        <v>395.0</v>
      </c>
    </row>
    <row r="126">
      <c r="B126" s="1">
        <v>210.0</v>
      </c>
      <c r="C126" s="7" t="s">
        <v>215</v>
      </c>
      <c r="D126" s="6">
        <v>106.0</v>
      </c>
    </row>
    <row r="127">
      <c r="B127" s="1">
        <v>212.0</v>
      </c>
      <c r="C127" s="7" t="s">
        <v>217</v>
      </c>
      <c r="D127" s="6">
        <v>521.0</v>
      </c>
    </row>
    <row r="128">
      <c r="B128" s="1">
        <v>213.0</v>
      </c>
      <c r="C128" s="7" t="s">
        <v>218</v>
      </c>
      <c r="D128" s="6">
        <v>397.0</v>
      </c>
    </row>
    <row r="129">
      <c r="B129" s="1">
        <v>214.0</v>
      </c>
      <c r="C129" s="7" t="s">
        <v>219</v>
      </c>
      <c r="D129" s="6">
        <v>18.0</v>
      </c>
    </row>
    <row r="130">
      <c r="B130" s="1">
        <v>215.0</v>
      </c>
      <c r="C130" s="7" t="s">
        <v>220</v>
      </c>
      <c r="D130" s="6">
        <v>398.0</v>
      </c>
    </row>
    <row r="131">
      <c r="B131" s="1">
        <v>216.0</v>
      </c>
      <c r="C131" s="7" t="s">
        <v>221</v>
      </c>
      <c r="D131" s="6">
        <v>399.0</v>
      </c>
    </row>
    <row r="132">
      <c r="B132" s="1">
        <v>218.0</v>
      </c>
      <c r="C132" s="7" t="s">
        <v>223</v>
      </c>
      <c r="D132" s="6">
        <v>400.0</v>
      </c>
    </row>
    <row r="133">
      <c r="B133" s="1">
        <v>220.0</v>
      </c>
      <c r="C133" s="7" t="s">
        <v>225</v>
      </c>
      <c r="D133" s="6">
        <v>401.0</v>
      </c>
    </row>
    <row r="134">
      <c r="B134" s="1">
        <v>222.0</v>
      </c>
      <c r="C134" s="7" t="s">
        <v>227</v>
      </c>
      <c r="D134" s="6">
        <v>53.0</v>
      </c>
    </row>
    <row r="135">
      <c r="B135" s="1">
        <v>223.0</v>
      </c>
      <c r="C135" s="7" t="s">
        <v>228</v>
      </c>
      <c r="D135" s="6">
        <v>21.0</v>
      </c>
    </row>
    <row r="136">
      <c r="B136" s="1">
        <v>224.0</v>
      </c>
      <c r="C136" s="7" t="s">
        <v>229</v>
      </c>
      <c r="D136" s="6">
        <v>408.0</v>
      </c>
    </row>
    <row r="137">
      <c r="B137" s="1">
        <v>225.0</v>
      </c>
      <c r="C137" s="7" t="s">
        <v>230</v>
      </c>
      <c r="D137" s="6">
        <v>393.0</v>
      </c>
    </row>
    <row r="138">
      <c r="B138" s="1">
        <v>228.0</v>
      </c>
      <c r="C138" s="7" t="s">
        <v>233</v>
      </c>
      <c r="D138" s="6">
        <v>410.0</v>
      </c>
    </row>
    <row r="139">
      <c r="B139" s="1">
        <v>232.0</v>
      </c>
      <c r="C139" s="7" t="s">
        <v>237</v>
      </c>
      <c r="D139" s="6">
        <v>413.0</v>
      </c>
    </row>
    <row r="140">
      <c r="B140" s="1">
        <v>233.0</v>
      </c>
      <c r="C140" s="7" t="s">
        <v>238</v>
      </c>
      <c r="D140" s="6">
        <v>416.0</v>
      </c>
    </row>
    <row r="141">
      <c r="B141" s="1">
        <v>234.0</v>
      </c>
      <c r="C141" s="7" t="s">
        <v>239</v>
      </c>
      <c r="D141" s="6">
        <v>82.0</v>
      </c>
    </row>
    <row r="142">
      <c r="B142" s="1">
        <v>235.0</v>
      </c>
      <c r="C142" s="7" t="s">
        <v>240</v>
      </c>
      <c r="D142" s="6">
        <v>417.0</v>
      </c>
    </row>
    <row r="143">
      <c r="B143" s="1">
        <v>236.0</v>
      </c>
      <c r="C143" s="7" t="s">
        <v>241</v>
      </c>
      <c r="D143" s="6">
        <v>405.0</v>
      </c>
    </row>
    <row r="144">
      <c r="B144" s="1">
        <v>241.0</v>
      </c>
      <c r="C144" s="7" t="s">
        <v>246</v>
      </c>
      <c r="D144" s="6">
        <v>477.0</v>
      </c>
    </row>
    <row r="145">
      <c r="B145" s="1">
        <v>242.0</v>
      </c>
      <c r="C145" s="7" t="s">
        <v>247</v>
      </c>
      <c r="D145" s="6">
        <v>479.0</v>
      </c>
    </row>
    <row r="146">
      <c r="B146" s="1">
        <v>243.0</v>
      </c>
      <c r="C146" s="7" t="s">
        <v>248</v>
      </c>
      <c r="D146" s="6">
        <v>27.0</v>
      </c>
    </row>
    <row r="147">
      <c r="B147" s="1">
        <v>247.0</v>
      </c>
      <c r="C147" s="7" t="s">
        <v>252</v>
      </c>
      <c r="D147" s="6">
        <v>482.0</v>
      </c>
    </row>
    <row r="148">
      <c r="B148" s="1">
        <v>248.0</v>
      </c>
      <c r="C148" s="7" t="s">
        <v>253</v>
      </c>
      <c r="D148" s="6">
        <v>483.0</v>
      </c>
    </row>
    <row r="149">
      <c r="B149" s="1">
        <v>249.0</v>
      </c>
      <c r="C149" s="7" t="s">
        <v>254</v>
      </c>
      <c r="D149" s="6">
        <v>37.0</v>
      </c>
    </row>
    <row r="150">
      <c r="B150" s="1">
        <v>250.0</v>
      </c>
      <c r="C150" s="7" t="s">
        <v>255</v>
      </c>
      <c r="D150" s="6">
        <v>484.0</v>
      </c>
    </row>
    <row r="151">
      <c r="B151" s="1">
        <v>252.0</v>
      </c>
      <c r="C151" s="7" t="s">
        <v>257</v>
      </c>
      <c r="D151" s="6">
        <v>43.0</v>
      </c>
    </row>
    <row r="152">
      <c r="B152" s="1">
        <v>253.0</v>
      </c>
      <c r="C152" s="7" t="s">
        <v>258</v>
      </c>
      <c r="D152" s="6">
        <v>475.0</v>
      </c>
    </row>
    <row r="153">
      <c r="B153" s="1">
        <v>254.0</v>
      </c>
      <c r="C153" s="7" t="s">
        <v>259</v>
      </c>
      <c r="D153" s="6">
        <v>457.0</v>
      </c>
    </row>
    <row r="154">
      <c r="B154" s="1">
        <v>255.0</v>
      </c>
      <c r="C154" s="7" t="s">
        <v>260</v>
      </c>
      <c r="D154" s="6">
        <v>459.0</v>
      </c>
    </row>
    <row r="155">
      <c r="B155" s="1">
        <v>256.0</v>
      </c>
      <c r="C155" s="7" t="s">
        <v>261</v>
      </c>
      <c r="D155" s="6">
        <v>474.0</v>
      </c>
    </row>
    <row r="156">
      <c r="B156" s="1">
        <v>259.0</v>
      </c>
      <c r="C156" s="7" t="s">
        <v>264</v>
      </c>
      <c r="D156" s="6">
        <v>491.0</v>
      </c>
    </row>
    <row r="157">
      <c r="B157" s="1">
        <v>261.0</v>
      </c>
      <c r="C157" s="7" t="s">
        <v>266</v>
      </c>
      <c r="D157" s="6">
        <v>468.0</v>
      </c>
    </row>
    <row r="158">
      <c r="B158" s="1">
        <v>264.0</v>
      </c>
      <c r="C158" s="7" t="s">
        <v>269</v>
      </c>
      <c r="D158" s="6">
        <v>497.0</v>
      </c>
    </row>
    <row r="159">
      <c r="B159" s="1">
        <v>265.0</v>
      </c>
      <c r="C159" s="7" t="s">
        <v>270</v>
      </c>
      <c r="D159" s="6">
        <v>496.0</v>
      </c>
    </row>
    <row r="160">
      <c r="B160" s="1">
        <v>267.0</v>
      </c>
      <c r="C160" s="7" t="s">
        <v>272</v>
      </c>
      <c r="D160" s="6">
        <v>499.0</v>
      </c>
    </row>
    <row r="161">
      <c r="B161" s="1">
        <v>269.0</v>
      </c>
      <c r="C161" s="7" t="s">
        <v>274</v>
      </c>
      <c r="D161" s="6">
        <v>90.0</v>
      </c>
    </row>
    <row r="162">
      <c r="B162" s="1">
        <v>270.0</v>
      </c>
      <c r="C162" s="7" t="s">
        <v>275</v>
      </c>
      <c r="D162" s="6">
        <v>462.0</v>
      </c>
    </row>
    <row r="163">
      <c r="B163" s="1">
        <v>271.0</v>
      </c>
      <c r="C163" s="7" t="s">
        <v>276</v>
      </c>
      <c r="D163" s="6">
        <v>489.0</v>
      </c>
    </row>
    <row r="164">
      <c r="B164" s="1">
        <v>273.0</v>
      </c>
      <c r="C164" s="7" t="s">
        <v>278</v>
      </c>
      <c r="D164" s="6">
        <v>95.0</v>
      </c>
    </row>
    <row r="165">
      <c r="B165" s="1">
        <v>276.0</v>
      </c>
      <c r="C165" s="7" t="s">
        <v>281</v>
      </c>
      <c r="D165" s="6">
        <v>83.0</v>
      </c>
    </row>
    <row r="166">
      <c r="B166" s="1">
        <v>277.0</v>
      </c>
      <c r="C166" s="7" t="s">
        <v>282</v>
      </c>
      <c r="D166" s="6">
        <v>451.0</v>
      </c>
    </row>
    <row r="167">
      <c r="B167" s="1">
        <v>282.0</v>
      </c>
      <c r="C167" s="7" t="s">
        <v>287</v>
      </c>
      <c r="D167" s="6">
        <v>102.0</v>
      </c>
    </row>
    <row r="168">
      <c r="B168" s="1">
        <v>283.0</v>
      </c>
      <c r="C168" s="7" t="s">
        <v>288</v>
      </c>
      <c r="D168" s="6">
        <v>453.0</v>
      </c>
    </row>
    <row r="169">
      <c r="B169" s="1">
        <v>285.0</v>
      </c>
      <c r="C169" s="7" t="s">
        <v>290</v>
      </c>
      <c r="D169" s="6">
        <v>75.0</v>
      </c>
    </row>
    <row r="170">
      <c r="B170" s="1">
        <v>288.0</v>
      </c>
      <c r="C170" s="7" t="s">
        <v>293</v>
      </c>
      <c r="D170" s="6">
        <v>112.0</v>
      </c>
    </row>
    <row r="171">
      <c r="B171" s="1">
        <v>291.0</v>
      </c>
      <c r="C171" s="7" t="s">
        <v>296</v>
      </c>
      <c r="D171" s="6">
        <v>418.0</v>
      </c>
    </row>
    <row r="172">
      <c r="B172" s="1">
        <v>294.0</v>
      </c>
      <c r="C172" s="7" t="s">
        <v>299</v>
      </c>
      <c r="D172" s="6">
        <v>44.0</v>
      </c>
    </row>
    <row r="173">
      <c r="B173" s="1">
        <v>299.0</v>
      </c>
      <c r="C173" s="7" t="s">
        <v>304</v>
      </c>
      <c r="D173" s="6">
        <v>80.0</v>
      </c>
    </row>
    <row r="174">
      <c r="B174" s="1">
        <v>302.0</v>
      </c>
      <c r="C174" s="7" t="s">
        <v>307</v>
      </c>
      <c r="D174" s="6">
        <v>105.0</v>
      </c>
    </row>
    <row r="175">
      <c r="B175" s="1">
        <v>303.0</v>
      </c>
      <c r="C175" s="7" t="s">
        <v>308</v>
      </c>
      <c r="D175" s="6">
        <v>318.0</v>
      </c>
    </row>
    <row r="176">
      <c r="B176" s="1">
        <v>310.0</v>
      </c>
      <c r="C176" s="7" t="s">
        <v>315</v>
      </c>
      <c r="D176" s="6">
        <v>319.0</v>
      </c>
    </row>
    <row r="177">
      <c r="B177" s="1">
        <v>311.0</v>
      </c>
      <c r="C177" s="7" t="s">
        <v>316</v>
      </c>
      <c r="D177" s="6">
        <v>320.0</v>
      </c>
    </row>
    <row r="178">
      <c r="B178" s="1">
        <v>313.0</v>
      </c>
      <c r="C178" s="7" t="s">
        <v>318</v>
      </c>
      <c r="D178" s="6">
        <v>349.0</v>
      </c>
    </row>
    <row r="179">
      <c r="B179" s="1">
        <v>315.0</v>
      </c>
      <c r="C179" s="7" t="s">
        <v>320</v>
      </c>
      <c r="D179" s="6">
        <v>337.0</v>
      </c>
    </row>
    <row r="180">
      <c r="B180" s="1">
        <v>316.0</v>
      </c>
      <c r="C180" s="7" t="s">
        <v>321</v>
      </c>
      <c r="D180" s="6">
        <v>326.0</v>
      </c>
    </row>
    <row r="181">
      <c r="B181" s="1">
        <v>317.0</v>
      </c>
      <c r="C181" s="7" t="s">
        <v>322</v>
      </c>
      <c r="D181" s="6">
        <v>327.0</v>
      </c>
    </row>
    <row r="182">
      <c r="B182" s="1">
        <v>318.0</v>
      </c>
      <c r="C182" s="7" t="s">
        <v>323</v>
      </c>
      <c r="D182" s="6">
        <v>330.0</v>
      </c>
    </row>
    <row r="183">
      <c r="B183" s="1">
        <v>321.0</v>
      </c>
      <c r="C183" s="7" t="s">
        <v>326</v>
      </c>
      <c r="D183" s="6">
        <v>332.0</v>
      </c>
    </row>
    <row r="184">
      <c r="B184" s="1">
        <v>322.0</v>
      </c>
      <c r="C184" s="7" t="s">
        <v>327</v>
      </c>
      <c r="D184" s="6">
        <v>532.0</v>
      </c>
    </row>
    <row r="185">
      <c r="B185" s="1">
        <v>323.0</v>
      </c>
      <c r="C185" s="7" t="s">
        <v>328</v>
      </c>
      <c r="D185" s="6">
        <v>334.0</v>
      </c>
    </row>
    <row r="186">
      <c r="B186" s="1">
        <v>324.0</v>
      </c>
      <c r="C186" s="7" t="s">
        <v>329</v>
      </c>
      <c r="D186" s="6">
        <v>32.0</v>
      </c>
    </row>
    <row r="187">
      <c r="B187" s="1">
        <v>325.0</v>
      </c>
      <c r="C187" s="7" t="s">
        <v>330</v>
      </c>
      <c r="D187" s="6">
        <v>73.0</v>
      </c>
    </row>
    <row r="188">
      <c r="B188" s="1">
        <v>327.0</v>
      </c>
      <c r="C188" s="7" t="s">
        <v>332</v>
      </c>
      <c r="D188" s="6">
        <v>335.0</v>
      </c>
    </row>
    <row r="189">
      <c r="B189" s="1">
        <v>328.0</v>
      </c>
      <c r="C189" s="10" t="s">
        <v>333</v>
      </c>
      <c r="D189" s="6">
        <v>336.0</v>
      </c>
    </row>
    <row r="190">
      <c r="B190" s="1">
        <v>329.0</v>
      </c>
      <c r="C190" s="7" t="s">
        <v>334</v>
      </c>
      <c r="D190" s="6">
        <v>296.0</v>
      </c>
    </row>
    <row r="191">
      <c r="B191" s="1">
        <v>332.0</v>
      </c>
      <c r="C191" s="7" t="s">
        <v>337</v>
      </c>
      <c r="D191" s="6">
        <v>287.0</v>
      </c>
    </row>
    <row r="192">
      <c r="B192" s="1">
        <v>334.0</v>
      </c>
      <c r="C192" s="7" t="s">
        <v>339</v>
      </c>
      <c r="D192" s="6">
        <v>294.0</v>
      </c>
    </row>
    <row r="193">
      <c r="B193" s="1">
        <v>336.0</v>
      </c>
      <c r="C193" s="7" t="s">
        <v>341</v>
      </c>
      <c r="D193" s="6">
        <v>297.0</v>
      </c>
    </row>
    <row r="194">
      <c r="B194" s="1">
        <v>340.0</v>
      </c>
      <c r="C194" s="7" t="s">
        <v>345</v>
      </c>
      <c r="D194" s="6">
        <v>350.0</v>
      </c>
    </row>
    <row r="195">
      <c r="B195" s="1">
        <v>342.0</v>
      </c>
      <c r="C195" s="7" t="s">
        <v>347</v>
      </c>
      <c r="D195" s="6">
        <v>368.0</v>
      </c>
    </row>
    <row r="196">
      <c r="B196" s="1">
        <v>343.0</v>
      </c>
      <c r="C196" s="7" t="s">
        <v>348</v>
      </c>
      <c r="D196" s="6">
        <v>98.0</v>
      </c>
    </row>
    <row r="197">
      <c r="B197" s="1">
        <v>344.0</v>
      </c>
      <c r="C197" s="7" t="s">
        <v>349</v>
      </c>
      <c r="D197" s="6">
        <v>369.0</v>
      </c>
    </row>
    <row r="198">
      <c r="B198" s="1">
        <v>346.0</v>
      </c>
      <c r="C198" s="7" t="s">
        <v>351</v>
      </c>
      <c r="D198" s="6">
        <v>373.0</v>
      </c>
    </row>
    <row r="199">
      <c r="B199" s="1">
        <v>347.0</v>
      </c>
      <c r="C199" s="7" t="s">
        <v>352</v>
      </c>
      <c r="D199" s="6">
        <v>374.0</v>
      </c>
    </row>
    <row r="200">
      <c r="B200" s="1">
        <v>348.0</v>
      </c>
      <c r="C200" s="7" t="s">
        <v>353</v>
      </c>
      <c r="D200" s="6">
        <v>375.0</v>
      </c>
    </row>
    <row r="201">
      <c r="B201" s="1">
        <v>349.0</v>
      </c>
      <c r="C201" s="7" t="s">
        <v>354</v>
      </c>
      <c r="D201" s="6">
        <v>376.0</v>
      </c>
    </row>
    <row r="202">
      <c r="B202" s="1">
        <v>350.0</v>
      </c>
      <c r="C202" s="7" t="s">
        <v>355</v>
      </c>
      <c r="D202" s="6">
        <v>378.0</v>
      </c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11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</sheetData>
  <hyperlinks>
    <hyperlink r:id="rId1" ref="A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7"/>
    <hyperlink r:id="rId156" ref="C158"/>
    <hyperlink r:id="rId157" ref="C159"/>
    <hyperlink r:id="rId158" ref="C160"/>
    <hyperlink r:id="rId159" ref="C161"/>
    <hyperlink r:id="rId160" ref="C162"/>
    <hyperlink r:id="rId161" ref="C163"/>
    <hyperlink r:id="rId162" ref="C164"/>
    <hyperlink r:id="rId163" ref="C165"/>
    <hyperlink r:id="rId164" ref="C166"/>
    <hyperlink r:id="rId165" ref="C167"/>
    <hyperlink r:id="rId166" ref="C168"/>
    <hyperlink r:id="rId167" ref="C169"/>
    <hyperlink r:id="rId168" ref="C170"/>
    <hyperlink r:id="rId169" ref="C171"/>
    <hyperlink r:id="rId170" ref="C172"/>
    <hyperlink r:id="rId171" ref="C173"/>
    <hyperlink r:id="rId172" ref="C174"/>
    <hyperlink r:id="rId173" ref="C175"/>
    <hyperlink r:id="rId174" ref="C176"/>
    <hyperlink r:id="rId175" ref="C177"/>
    <hyperlink r:id="rId176" ref="C178"/>
    <hyperlink r:id="rId177" ref="C179"/>
    <hyperlink r:id="rId178" ref="C180"/>
    <hyperlink r:id="rId179" ref="C181"/>
    <hyperlink r:id="rId180" ref="C182"/>
    <hyperlink r:id="rId181" ref="C183"/>
    <hyperlink r:id="rId182" ref="C184"/>
    <hyperlink r:id="rId183" ref="C185"/>
    <hyperlink r:id="rId184" ref="C186"/>
    <hyperlink r:id="rId185" ref="C187"/>
    <hyperlink r:id="rId186" ref="C188"/>
    <hyperlink r:id="rId187" ref="C189"/>
    <hyperlink r:id="rId188" ref="C190"/>
    <hyperlink r:id="rId189" ref="C191"/>
    <hyperlink r:id="rId190" ref="C192"/>
    <hyperlink r:id="rId191" ref="C193"/>
    <hyperlink r:id="rId192" ref="C194"/>
    <hyperlink r:id="rId193" ref="C195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</hyperlinks>
  <drawing r:id="rId2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356</v>
      </c>
    </row>
    <row r="2">
      <c r="A2" s="5" t="s">
        <v>357</v>
      </c>
    </row>
    <row r="3">
      <c r="A3" s="1" t="s">
        <v>359</v>
      </c>
      <c r="B3" s="1" t="s">
        <v>360</v>
      </c>
      <c r="C3" s="1" t="s">
        <v>0</v>
      </c>
      <c r="D3" s="1" t="s">
        <v>1</v>
      </c>
      <c r="E3" s="1" t="s">
        <v>379</v>
      </c>
      <c r="F3" s="1" t="s">
        <v>380</v>
      </c>
      <c r="G3" s="1" t="s">
        <v>381</v>
      </c>
      <c r="H3" s="1" t="s">
        <v>382</v>
      </c>
      <c r="I3" s="1" t="s">
        <v>383</v>
      </c>
    </row>
    <row r="4">
      <c r="A4" s="1" t="s">
        <v>384</v>
      </c>
      <c r="B4" s="1">
        <v>2.0</v>
      </c>
      <c r="C4" s="2" t="s">
        <v>5</v>
      </c>
      <c r="D4" s="1">
        <v>209.0</v>
      </c>
      <c r="E4" s="8">
        <f>IFERROR(__xludf.DUMMYFUNCTION("INDEX(Split(IMPORTXML(CONCATENATE($A$2,$D4,$A$4),""//h2[@class='c-title c-title--small']""),""Score -""),2)"),815.25)</f>
        <v>815.25</v>
      </c>
      <c r="F4" s="8" t="e">
        <v>#N/A</v>
      </c>
      <c r="G4" s="3">
        <v>815.25</v>
      </c>
      <c r="H4" s="8">
        <f t="shared" ref="H4:H202" si="1">IFERROR(F4,G4)</f>
        <v>815.25</v>
      </c>
      <c r="I4" s="8">
        <f t="shared" ref="I4:I202" si="2">IFERROR(G4,F4)</f>
        <v>815.25</v>
      </c>
      <c r="K4" s="8" t="str">
        <f t="shared" ref="K4:K202" si="3">CONCATENATE("'", C4, "': ", D4, ",")</f>
        <v>'University of Akron': 209,</v>
      </c>
    </row>
    <row r="5">
      <c r="B5" s="1">
        <v>3.0</v>
      </c>
      <c r="C5" s="2" t="s">
        <v>6</v>
      </c>
      <c r="D5" s="1">
        <v>65.0</v>
      </c>
      <c r="F5" s="8">
        <v>854.45</v>
      </c>
      <c r="G5" s="3">
        <v>819.3</v>
      </c>
      <c r="H5" s="8">
        <f t="shared" si="1"/>
        <v>854.45</v>
      </c>
      <c r="I5" s="8">
        <f t="shared" si="2"/>
        <v>819.3</v>
      </c>
      <c r="K5" s="8" t="str">
        <f t="shared" si="3"/>
        <v>'University of Alabama': 65,</v>
      </c>
    </row>
    <row r="6">
      <c r="B6" s="1">
        <v>4.0</v>
      </c>
      <c r="C6" s="2" t="s">
        <v>7</v>
      </c>
      <c r="D6" s="1">
        <v>1.0002634E7</v>
      </c>
      <c r="F6" s="8" t="e">
        <v>#N/A</v>
      </c>
      <c r="G6" s="12" t="e">
        <v>#N/A</v>
      </c>
      <c r="H6" s="8" t="str">
        <f t="shared" si="1"/>
        <v>#N/A</v>
      </c>
      <c r="I6" s="8" t="str">
        <f t="shared" si="2"/>
        <v>#N/A</v>
      </c>
      <c r="K6" s="8" t="str">
        <f t="shared" si="3"/>
        <v>'Alabama Agricultural and Mechanical University': 10002634,</v>
      </c>
    </row>
    <row r="7">
      <c r="A7" s="1" t="s">
        <v>377</v>
      </c>
      <c r="B7" s="1">
        <v>9.0</v>
      </c>
      <c r="C7" s="2" t="s">
        <v>13</v>
      </c>
      <c r="D7" s="1">
        <v>214.0</v>
      </c>
      <c r="F7" s="8">
        <v>626.0</v>
      </c>
      <c r="G7" s="3">
        <v>648.2</v>
      </c>
      <c r="H7" s="8">
        <f t="shared" si="1"/>
        <v>626</v>
      </c>
      <c r="I7" s="8">
        <f t="shared" si="2"/>
        <v>648.2</v>
      </c>
      <c r="K7" s="8" t="str">
        <f t="shared" si="3"/>
        <v>'American University': 214,</v>
      </c>
    </row>
    <row r="8">
      <c r="A8" s="9" t="s">
        <v>378</v>
      </c>
      <c r="B8" s="1">
        <v>11.0</v>
      </c>
      <c r="C8" s="2" t="s">
        <v>15</v>
      </c>
      <c r="D8" s="1">
        <v>120.0</v>
      </c>
      <c r="F8" s="8">
        <v>872.15</v>
      </c>
      <c r="G8" s="3">
        <v>845.5</v>
      </c>
      <c r="H8" s="8">
        <f t="shared" si="1"/>
        <v>872.15</v>
      </c>
      <c r="I8" s="8">
        <f t="shared" si="2"/>
        <v>845.5</v>
      </c>
      <c r="K8" s="8" t="str">
        <f t="shared" si="3"/>
        <v>'University of Arizona': 120,</v>
      </c>
    </row>
    <row r="9">
      <c r="B9" s="1">
        <v>12.0</v>
      </c>
      <c r="C9" s="2" t="s">
        <v>16</v>
      </c>
      <c r="D9" s="1">
        <v>87.0</v>
      </c>
      <c r="F9" s="8">
        <v>840.05</v>
      </c>
      <c r="G9" s="3">
        <v>840.45</v>
      </c>
      <c r="H9" s="8">
        <f t="shared" si="1"/>
        <v>840.05</v>
      </c>
      <c r="I9" s="8">
        <f t="shared" si="2"/>
        <v>840.45</v>
      </c>
      <c r="K9" s="8" t="str">
        <f t="shared" si="3"/>
        <v>'Arizona State University': 87,</v>
      </c>
    </row>
    <row r="10">
      <c r="B10" s="1">
        <v>13.0</v>
      </c>
      <c r="C10" s="2" t="s">
        <v>17</v>
      </c>
      <c r="D10" s="1">
        <v>47.0</v>
      </c>
      <c r="F10" s="8" t="e">
        <v>#N/A</v>
      </c>
      <c r="G10" s="3">
        <v>810.1</v>
      </c>
      <c r="H10" s="8">
        <f t="shared" si="1"/>
        <v>810.1</v>
      </c>
      <c r="I10" s="8">
        <f t="shared" si="2"/>
        <v>810.1</v>
      </c>
      <c r="K10" s="8" t="str">
        <f t="shared" si="3"/>
        <v>'University of Arkansas': 47,</v>
      </c>
    </row>
    <row r="11">
      <c r="B11" s="1">
        <v>14.0</v>
      </c>
      <c r="C11" s="2" t="s">
        <v>18</v>
      </c>
      <c r="D11" s="1">
        <v>216.0</v>
      </c>
      <c r="F11" s="8" t="e">
        <v>#N/A</v>
      </c>
      <c r="G11" s="3">
        <v>673.6</v>
      </c>
      <c r="H11" s="8">
        <f t="shared" si="1"/>
        <v>673.6</v>
      </c>
      <c r="I11" s="8">
        <f t="shared" si="2"/>
        <v>673.6</v>
      </c>
      <c r="K11" s="8" t="str">
        <f t="shared" si="3"/>
        <v>'University of Arkansas at Little Rock': 216,</v>
      </c>
    </row>
    <row r="12">
      <c r="B12" s="1">
        <v>17.0</v>
      </c>
      <c r="C12" s="2" t="s">
        <v>21</v>
      </c>
      <c r="D12" s="1">
        <v>127.0</v>
      </c>
      <c r="F12" s="8">
        <v>828.85</v>
      </c>
      <c r="G12" s="3">
        <v>866.2</v>
      </c>
      <c r="H12" s="8">
        <f t="shared" si="1"/>
        <v>828.85</v>
      </c>
      <c r="I12" s="8">
        <f t="shared" si="2"/>
        <v>866.2</v>
      </c>
      <c r="K12" s="8" t="str">
        <f t="shared" si="3"/>
        <v>'Auburn University': 127,</v>
      </c>
    </row>
    <row r="13">
      <c r="B13" s="1">
        <v>19.0</v>
      </c>
      <c r="C13" s="2" t="s">
        <v>23</v>
      </c>
      <c r="D13" s="1">
        <v>221.0</v>
      </c>
      <c r="F13" s="8">
        <v>660.15</v>
      </c>
      <c r="G13" s="3">
        <v>693.55</v>
      </c>
      <c r="H13" s="8">
        <f t="shared" si="1"/>
        <v>660.15</v>
      </c>
      <c r="I13" s="8">
        <f t="shared" si="2"/>
        <v>693.55</v>
      </c>
      <c r="K13" s="8" t="str">
        <f t="shared" si="3"/>
        <v>'Ball State University': 221,</v>
      </c>
    </row>
    <row r="14">
      <c r="B14" s="1">
        <v>23.0</v>
      </c>
      <c r="C14" s="2" t="s">
        <v>27</v>
      </c>
      <c r="D14" s="1">
        <v>383.0</v>
      </c>
      <c r="F14" s="8">
        <v>683.35</v>
      </c>
      <c r="G14" s="3">
        <v>654.65</v>
      </c>
      <c r="H14" s="8">
        <f t="shared" si="1"/>
        <v>683.35</v>
      </c>
      <c r="I14" s="8">
        <f t="shared" si="2"/>
        <v>654.65</v>
      </c>
      <c r="K14" s="8" t="str">
        <f t="shared" si="3"/>
        <v>'Binghamton University': 383,</v>
      </c>
    </row>
    <row r="15">
      <c r="B15" s="1">
        <v>24.0</v>
      </c>
      <c r="C15" s="2" t="s">
        <v>28</v>
      </c>
      <c r="D15" s="1">
        <v>516.0</v>
      </c>
      <c r="F15" s="8" t="e">
        <v>#N/A</v>
      </c>
      <c r="G15" s="3">
        <v>786.15</v>
      </c>
      <c r="H15" s="8">
        <f t="shared" si="1"/>
        <v>786.15</v>
      </c>
      <c r="I15" s="8">
        <f t="shared" si="2"/>
        <v>786.15</v>
      </c>
      <c r="K15" s="8" t="str">
        <f t="shared" si="3"/>
        <v>'Boise State University': 516,</v>
      </c>
    </row>
    <row r="16">
      <c r="B16" s="1">
        <v>25.0</v>
      </c>
      <c r="C16" s="2" t="s">
        <v>29</v>
      </c>
      <c r="D16" s="1">
        <v>228.0</v>
      </c>
      <c r="F16" s="8">
        <v>725.55</v>
      </c>
      <c r="G16" s="3">
        <v>701.2</v>
      </c>
      <c r="H16" s="8">
        <f t="shared" si="1"/>
        <v>725.55</v>
      </c>
      <c r="I16" s="8">
        <f t="shared" si="2"/>
        <v>701.2</v>
      </c>
      <c r="K16" s="8" t="str">
        <f t="shared" si="3"/>
        <v>'Boston College': 228,</v>
      </c>
    </row>
    <row r="17">
      <c r="B17" s="1">
        <v>26.0</v>
      </c>
      <c r="C17" s="2" t="s">
        <v>30</v>
      </c>
      <c r="D17" s="1">
        <v>229.0</v>
      </c>
      <c r="F17" s="8">
        <v>720.4</v>
      </c>
      <c r="G17" s="3">
        <v>720.85</v>
      </c>
      <c r="H17" s="8">
        <f t="shared" si="1"/>
        <v>720.4</v>
      </c>
      <c r="I17" s="8">
        <f t="shared" si="2"/>
        <v>720.85</v>
      </c>
      <c r="K17" s="8" t="str">
        <f t="shared" si="3"/>
        <v>'Boston University': 229,</v>
      </c>
    </row>
    <row r="18">
      <c r="B18" s="1">
        <v>27.0</v>
      </c>
      <c r="C18" s="2" t="s">
        <v>31</v>
      </c>
      <c r="D18" s="1">
        <v>230.0</v>
      </c>
      <c r="F18" s="8" t="e">
        <v>#N/A</v>
      </c>
      <c r="G18" s="3">
        <v>728.75</v>
      </c>
      <c r="H18" s="8">
        <f t="shared" si="1"/>
        <v>728.75</v>
      </c>
      <c r="I18" s="8">
        <f t="shared" si="2"/>
        <v>728.75</v>
      </c>
      <c r="K18" s="8" t="str">
        <f t="shared" si="3"/>
        <v>'Bowling Green State University': 230,</v>
      </c>
    </row>
    <row r="19">
      <c r="B19" s="1">
        <v>29.0</v>
      </c>
      <c r="C19" s="2" t="s">
        <v>33</v>
      </c>
      <c r="D19" s="1">
        <v>220.0</v>
      </c>
      <c r="F19" s="8">
        <v>767.3</v>
      </c>
      <c r="G19" s="3">
        <v>735.2</v>
      </c>
      <c r="H19" s="8">
        <f t="shared" si="1"/>
        <v>767.3</v>
      </c>
      <c r="I19" s="8">
        <f t="shared" si="2"/>
        <v>735.2</v>
      </c>
      <c r="K19" s="8" t="str">
        <f t="shared" si="3"/>
        <v>'Brigham Young University': 220,</v>
      </c>
    </row>
    <row r="20">
      <c r="B20" s="1">
        <v>30.0</v>
      </c>
      <c r="C20" s="2" t="s">
        <v>34</v>
      </c>
      <c r="D20" s="1">
        <v>17.0</v>
      </c>
      <c r="F20" s="8">
        <v>778.0</v>
      </c>
      <c r="G20" s="3">
        <v>756.75</v>
      </c>
      <c r="H20" s="8">
        <f t="shared" si="1"/>
        <v>778</v>
      </c>
      <c r="I20" s="8">
        <f t="shared" si="2"/>
        <v>756.75</v>
      </c>
      <c r="K20" s="8" t="str">
        <f t="shared" si="3"/>
        <v>'Brown University': 17,</v>
      </c>
    </row>
    <row r="21">
      <c r="B21" s="1">
        <v>31.0</v>
      </c>
      <c r="C21" s="2" t="s">
        <v>35</v>
      </c>
      <c r="D21" s="1">
        <v>522.0</v>
      </c>
      <c r="F21" s="8">
        <v>696.65</v>
      </c>
      <c r="G21" s="3">
        <v>718.65</v>
      </c>
      <c r="H21" s="8">
        <f t="shared" si="1"/>
        <v>696.65</v>
      </c>
      <c r="I21" s="8">
        <f t="shared" si="2"/>
        <v>718.65</v>
      </c>
      <c r="K21" s="8" t="str">
        <f t="shared" si="3"/>
        <v>'Bryant University': 522,</v>
      </c>
    </row>
    <row r="22">
      <c r="B22" s="1">
        <v>32.0</v>
      </c>
      <c r="C22" s="2" t="s">
        <v>36</v>
      </c>
      <c r="D22" s="1">
        <v>184.0</v>
      </c>
      <c r="F22" s="8">
        <v>718.25</v>
      </c>
      <c r="G22" s="3">
        <v>722.7</v>
      </c>
      <c r="H22" s="8">
        <f t="shared" si="1"/>
        <v>718.25</v>
      </c>
      <c r="I22" s="8">
        <f t="shared" si="2"/>
        <v>722.7</v>
      </c>
      <c r="K22" s="8" t="str">
        <f t="shared" si="3"/>
        <v>'Bucknell University': 184,</v>
      </c>
    </row>
    <row r="23">
      <c r="B23" s="1">
        <v>33.0</v>
      </c>
      <c r="C23" s="2" t="s">
        <v>37</v>
      </c>
      <c r="D23" s="1">
        <v>185.0</v>
      </c>
      <c r="F23" s="8" t="e">
        <v>#N/A</v>
      </c>
      <c r="G23" s="3">
        <v>764.6</v>
      </c>
      <c r="H23" s="8">
        <f t="shared" si="1"/>
        <v>764.6</v>
      </c>
      <c r="I23" s="8">
        <f t="shared" si="2"/>
        <v>764.6</v>
      </c>
      <c r="K23" s="8" t="str">
        <f t="shared" si="3"/>
        <v>'University at Buffalo': 185,</v>
      </c>
    </row>
    <row r="24">
      <c r="B24" s="1">
        <v>34.0</v>
      </c>
      <c r="C24" s="2" t="s">
        <v>38</v>
      </c>
      <c r="D24" s="1">
        <v>186.0</v>
      </c>
      <c r="F24" s="8" t="e">
        <v>#N/A</v>
      </c>
      <c r="G24" s="3">
        <v>643.4</v>
      </c>
      <c r="H24" s="8">
        <f t="shared" si="1"/>
        <v>643.4</v>
      </c>
      <c r="I24" s="8">
        <f t="shared" si="2"/>
        <v>643.4</v>
      </c>
      <c r="K24" s="8" t="str">
        <f t="shared" si="3"/>
        <v>'Butler University': 186,</v>
      </c>
    </row>
    <row r="25">
      <c r="B25" s="1">
        <v>35.0</v>
      </c>
      <c r="C25" s="2" t="s">
        <v>39</v>
      </c>
      <c r="D25" s="1">
        <v>110.0</v>
      </c>
      <c r="F25" s="8">
        <v>930.3</v>
      </c>
      <c r="G25" s="3">
        <v>901.7</v>
      </c>
      <c r="H25" s="8">
        <f t="shared" si="1"/>
        <v>930.3</v>
      </c>
      <c r="I25" s="8">
        <f t="shared" si="2"/>
        <v>901.7</v>
      </c>
      <c r="K25" s="8" t="str">
        <f t="shared" si="3"/>
        <v>'University of California, Berkeley': 110,</v>
      </c>
    </row>
    <row r="26">
      <c r="B26" s="1">
        <v>36.0</v>
      </c>
      <c r="C26" s="2" t="s">
        <v>40</v>
      </c>
      <c r="D26" s="1">
        <v>192.0</v>
      </c>
      <c r="F26" s="8" t="e">
        <v>#N/A</v>
      </c>
      <c r="G26" s="3">
        <v>750.05</v>
      </c>
      <c r="H26" s="8">
        <f t="shared" si="1"/>
        <v>750.05</v>
      </c>
      <c r="I26" s="8">
        <f t="shared" si="2"/>
        <v>750.05</v>
      </c>
      <c r="K26" s="8" t="str">
        <f t="shared" si="3"/>
        <v>'University of California, Davis': 192,</v>
      </c>
    </row>
    <row r="27">
      <c r="B27" s="1">
        <v>38.0</v>
      </c>
      <c r="C27" s="2" t="s">
        <v>42</v>
      </c>
      <c r="D27" s="1">
        <v>107.0</v>
      </c>
      <c r="F27" s="8" t="e">
        <v>#N/A</v>
      </c>
      <c r="G27" s="3">
        <v>821.75</v>
      </c>
      <c r="H27" s="8">
        <f t="shared" si="1"/>
        <v>821.75</v>
      </c>
      <c r="I27" s="8">
        <f t="shared" si="2"/>
        <v>821.75</v>
      </c>
      <c r="K27" s="8" t="str">
        <f t="shared" si="3"/>
        <v>'University of California, Los Angeles': 107,</v>
      </c>
    </row>
    <row r="28">
      <c r="B28" s="1">
        <v>39.0</v>
      </c>
      <c r="C28" s="2" t="s">
        <v>43</v>
      </c>
      <c r="D28" s="1">
        <v>188.0</v>
      </c>
      <c r="F28" s="8">
        <v>756.75</v>
      </c>
      <c r="G28" s="3">
        <v>705.6</v>
      </c>
      <c r="H28" s="8">
        <f t="shared" si="1"/>
        <v>756.75</v>
      </c>
      <c r="I28" s="8">
        <f t="shared" si="2"/>
        <v>705.6</v>
      </c>
      <c r="K28" s="8" t="str">
        <f t="shared" si="3"/>
        <v>'California Polytechnic State University': 188,</v>
      </c>
    </row>
    <row r="29">
      <c r="B29" s="1">
        <v>41.0</v>
      </c>
      <c r="C29" s="2" t="s">
        <v>45</v>
      </c>
      <c r="D29" s="1">
        <v>194.0</v>
      </c>
      <c r="F29" s="8">
        <v>808.0</v>
      </c>
      <c r="G29" s="3">
        <v>751.85</v>
      </c>
      <c r="H29" s="8">
        <f t="shared" si="1"/>
        <v>808</v>
      </c>
      <c r="I29" s="8">
        <f t="shared" si="2"/>
        <v>751.85</v>
      </c>
      <c r="K29" s="8" t="str">
        <f t="shared" si="3"/>
        <v>'University of California, Santa Barbara': 194,</v>
      </c>
    </row>
    <row r="30">
      <c r="B30" s="1">
        <v>42.0</v>
      </c>
      <c r="C30" s="2" t="s">
        <v>46</v>
      </c>
      <c r="D30" s="1">
        <v>116.0</v>
      </c>
      <c r="F30" s="8">
        <v>733.45</v>
      </c>
      <c r="G30" s="3">
        <v>720.55</v>
      </c>
      <c r="H30" s="8">
        <f t="shared" si="1"/>
        <v>733.45</v>
      </c>
      <c r="I30" s="8">
        <f t="shared" si="2"/>
        <v>720.55</v>
      </c>
      <c r="K30" s="8" t="str">
        <f t="shared" si="3"/>
        <v>'California State University, Bakersfield': 116,</v>
      </c>
    </row>
    <row r="31">
      <c r="B31" s="1">
        <v>43.0</v>
      </c>
      <c r="C31" s="2" t="s">
        <v>47</v>
      </c>
      <c r="D31" s="1">
        <v>390.0</v>
      </c>
      <c r="F31" s="8" t="e">
        <v>#N/A</v>
      </c>
      <c r="G31" s="3">
        <v>748.9</v>
      </c>
      <c r="H31" s="8">
        <f t="shared" si="1"/>
        <v>748.9</v>
      </c>
      <c r="I31" s="8">
        <f t="shared" si="2"/>
        <v>748.9</v>
      </c>
      <c r="K31" s="8" t="str">
        <f t="shared" si="3"/>
        <v>'California State University, Fresno': 390,</v>
      </c>
    </row>
    <row r="32">
      <c r="B32" s="1">
        <v>48.0</v>
      </c>
      <c r="C32" s="2" t="s">
        <v>52</v>
      </c>
      <c r="D32" s="1">
        <v>566.0</v>
      </c>
      <c r="F32" s="8" t="e">
        <v>#N/A</v>
      </c>
      <c r="G32" s="3">
        <v>689.05</v>
      </c>
      <c r="H32" s="8">
        <f t="shared" si="1"/>
        <v>689.05</v>
      </c>
      <c r="I32" s="8">
        <f t="shared" si="2"/>
        <v>689.05</v>
      </c>
      <c r="K32" s="8" t="str">
        <f t="shared" si="3"/>
        <v>'Campbell University': 566,</v>
      </c>
    </row>
    <row r="33">
      <c r="B33" s="1">
        <v>49.0</v>
      </c>
      <c r="C33" s="2" t="s">
        <v>53</v>
      </c>
      <c r="D33" s="1">
        <v>196.0</v>
      </c>
      <c r="F33" s="8">
        <v>660.35</v>
      </c>
      <c r="G33" s="3">
        <v>616.2</v>
      </c>
      <c r="H33" s="8">
        <f t="shared" si="1"/>
        <v>660.35</v>
      </c>
      <c r="I33" s="8">
        <f t="shared" si="2"/>
        <v>616.2</v>
      </c>
      <c r="K33" s="8" t="str">
        <f t="shared" si="3"/>
        <v>'Canisius College': 196,</v>
      </c>
    </row>
    <row r="34">
      <c r="B34" s="1">
        <v>51.0</v>
      </c>
      <c r="C34" s="2" t="s">
        <v>55</v>
      </c>
      <c r="D34" s="1">
        <v>203.0</v>
      </c>
      <c r="F34" s="8" t="e">
        <v>#N/A</v>
      </c>
      <c r="G34" s="3">
        <v>692.35</v>
      </c>
      <c r="H34" s="8">
        <f t="shared" si="1"/>
        <v>692.35</v>
      </c>
      <c r="I34" s="8">
        <f t="shared" si="2"/>
        <v>692.35</v>
      </c>
      <c r="K34" s="8" t="str">
        <f t="shared" si="3"/>
        <v>'Central Connecticut State University': 203,</v>
      </c>
    </row>
    <row r="35">
      <c r="B35" s="1">
        <v>57.0</v>
      </c>
      <c r="C35" s="2" t="s">
        <v>61</v>
      </c>
      <c r="D35" s="1">
        <v>260.0</v>
      </c>
      <c r="F35" s="8">
        <v>786.95</v>
      </c>
      <c r="G35" s="3">
        <v>757.9</v>
      </c>
      <c r="H35" s="8">
        <f t="shared" si="1"/>
        <v>786.95</v>
      </c>
      <c r="I35" s="8">
        <f t="shared" si="2"/>
        <v>757.9</v>
      </c>
      <c r="K35" s="8" t="str">
        <f t="shared" si="3"/>
        <v>'University of Cincinnati': 260,</v>
      </c>
    </row>
    <row r="36">
      <c r="B36" s="1">
        <v>59.0</v>
      </c>
      <c r="C36" s="2" t="s">
        <v>63</v>
      </c>
      <c r="D36" s="1">
        <v>20.0</v>
      </c>
      <c r="F36" s="8" t="e">
        <v>#N/A</v>
      </c>
      <c r="G36" s="12" t="e">
        <v>#N/A</v>
      </c>
      <c r="H36" s="8" t="str">
        <f t="shared" si="1"/>
        <v>#N/A</v>
      </c>
      <c r="I36" s="8" t="str">
        <f t="shared" si="2"/>
        <v>#N/A</v>
      </c>
      <c r="K36" s="8" t="str">
        <f t="shared" si="3"/>
        <v>'Clemson University': 20,</v>
      </c>
    </row>
    <row r="37">
      <c r="B37" s="1">
        <v>60.0</v>
      </c>
      <c r="C37" s="2" t="s">
        <v>64</v>
      </c>
      <c r="D37" s="1">
        <v>264.0</v>
      </c>
      <c r="F37" s="8">
        <v>731.6</v>
      </c>
      <c r="G37" s="3">
        <v>701.8</v>
      </c>
      <c r="H37" s="8">
        <f t="shared" si="1"/>
        <v>731.6</v>
      </c>
      <c r="I37" s="8">
        <f t="shared" si="2"/>
        <v>701.8</v>
      </c>
      <c r="K37" s="8" t="str">
        <f t="shared" si="3"/>
        <v>'Cleveland State University': 264,</v>
      </c>
    </row>
    <row r="38">
      <c r="B38" s="1">
        <v>62.0</v>
      </c>
      <c r="C38" s="2" t="s">
        <v>66</v>
      </c>
      <c r="D38" s="1">
        <v>266.0</v>
      </c>
      <c r="F38" s="8">
        <v>613.8</v>
      </c>
      <c r="G38" s="3">
        <v>666.35</v>
      </c>
      <c r="H38" s="8">
        <f t="shared" si="1"/>
        <v>613.8</v>
      </c>
      <c r="I38" s="8">
        <f t="shared" si="2"/>
        <v>666.35</v>
      </c>
      <c r="K38" s="8" t="str">
        <f t="shared" si="3"/>
        <v>'Colgate University': 266,</v>
      </c>
    </row>
    <row r="39">
      <c r="B39" s="1">
        <v>64.0</v>
      </c>
      <c r="C39" s="2" t="s">
        <v>68</v>
      </c>
      <c r="D39" s="1">
        <v>268.0</v>
      </c>
      <c r="F39" s="8" t="e">
        <v>#N/A</v>
      </c>
      <c r="G39" s="3">
        <v>735.5</v>
      </c>
      <c r="H39" s="8">
        <f t="shared" si="1"/>
        <v>735.5</v>
      </c>
      <c r="I39" s="8">
        <f t="shared" si="2"/>
        <v>735.5</v>
      </c>
      <c r="K39" s="8" t="str">
        <f t="shared" si="3"/>
        <v>'Colorado State University': 268,</v>
      </c>
    </row>
    <row r="40">
      <c r="B40" s="1">
        <v>65.0</v>
      </c>
      <c r="C40" s="2" t="s">
        <v>69</v>
      </c>
      <c r="D40" s="1">
        <v>283.0</v>
      </c>
      <c r="F40" s="8">
        <v>796.05</v>
      </c>
      <c r="G40" s="3">
        <v>748.75</v>
      </c>
      <c r="H40" s="8">
        <f t="shared" si="1"/>
        <v>796.05</v>
      </c>
      <c r="I40" s="8">
        <f t="shared" si="2"/>
        <v>748.75</v>
      </c>
      <c r="K40" s="8" t="str">
        <f t="shared" si="3"/>
        <v>'Columbia University': 283,</v>
      </c>
    </row>
    <row r="41">
      <c r="B41" s="1">
        <v>66.0</v>
      </c>
      <c r="C41" s="2" t="s">
        <v>70</v>
      </c>
      <c r="D41" s="1">
        <v>28.0</v>
      </c>
      <c r="F41" s="8">
        <v>764.55</v>
      </c>
      <c r="G41" s="3">
        <v>735.9</v>
      </c>
      <c r="H41" s="8">
        <f t="shared" si="1"/>
        <v>764.55</v>
      </c>
      <c r="I41" s="8">
        <f t="shared" si="2"/>
        <v>735.9</v>
      </c>
      <c r="K41" s="8" t="str">
        <f t="shared" si="3"/>
        <v>'University of Connecticut': 28,</v>
      </c>
    </row>
    <row r="42">
      <c r="B42" s="1">
        <v>68.0</v>
      </c>
      <c r="C42" s="2" t="s">
        <v>72</v>
      </c>
      <c r="D42" s="1">
        <v>258.0</v>
      </c>
      <c r="F42" s="8">
        <v>761.8</v>
      </c>
      <c r="G42" s="3">
        <v>718.05</v>
      </c>
      <c r="H42" s="8">
        <f t="shared" si="1"/>
        <v>761.8</v>
      </c>
      <c r="I42" s="8">
        <f t="shared" si="2"/>
        <v>718.05</v>
      </c>
      <c r="K42" s="8" t="str">
        <f t="shared" si="3"/>
        <v>'Cornell University': 258,</v>
      </c>
    </row>
    <row r="43">
      <c r="B43" s="1">
        <v>70.0</v>
      </c>
      <c r="C43" s="2" t="s">
        <v>74</v>
      </c>
      <c r="D43" s="1">
        <v>272.0</v>
      </c>
      <c r="F43" s="8">
        <v>722.75</v>
      </c>
      <c r="G43" s="3">
        <v>747.7</v>
      </c>
      <c r="H43" s="8">
        <f t="shared" si="1"/>
        <v>722.75</v>
      </c>
      <c r="I43" s="8">
        <f t="shared" si="2"/>
        <v>747.7</v>
      </c>
      <c r="K43" s="8" t="str">
        <f t="shared" si="3"/>
        <v>'Dartmouth College': 272,</v>
      </c>
    </row>
    <row r="44">
      <c r="B44" s="1">
        <v>71.0</v>
      </c>
      <c r="C44" s="2" t="s">
        <v>75</v>
      </c>
      <c r="D44" s="1">
        <v>273.0</v>
      </c>
      <c r="F44" s="8">
        <v>722.35</v>
      </c>
      <c r="G44" s="3">
        <v>689.25</v>
      </c>
      <c r="H44" s="8">
        <f t="shared" si="1"/>
        <v>722.35</v>
      </c>
      <c r="I44" s="8">
        <f t="shared" si="2"/>
        <v>689.25</v>
      </c>
      <c r="K44" s="8" t="str">
        <f t="shared" si="3"/>
        <v>'Davidson College': 273,</v>
      </c>
    </row>
    <row r="45">
      <c r="B45" s="1">
        <v>73.0</v>
      </c>
      <c r="C45" s="2" t="s">
        <v>77</v>
      </c>
      <c r="D45" s="1">
        <v>275.0</v>
      </c>
      <c r="F45" s="8">
        <v>687.3</v>
      </c>
      <c r="G45" s="3">
        <v>687.1</v>
      </c>
      <c r="H45" s="8">
        <f t="shared" si="1"/>
        <v>687.3</v>
      </c>
      <c r="I45" s="8">
        <f t="shared" si="2"/>
        <v>687.1</v>
      </c>
      <c r="K45" s="8" t="str">
        <f t="shared" si="3"/>
        <v>'University of Delaware': 275,</v>
      </c>
    </row>
    <row r="46">
      <c r="B46" s="1">
        <v>75.0</v>
      </c>
      <c r="C46" s="2" t="s">
        <v>79</v>
      </c>
      <c r="D46" s="1">
        <v>276.0</v>
      </c>
      <c r="F46" s="8">
        <v>803.65</v>
      </c>
      <c r="G46" s="3">
        <v>774.35</v>
      </c>
      <c r="H46" s="8">
        <f t="shared" si="1"/>
        <v>803.65</v>
      </c>
      <c r="I46" s="8">
        <f t="shared" si="2"/>
        <v>774.35</v>
      </c>
      <c r="K46" s="8" t="str">
        <f t="shared" si="3"/>
        <v>'University of Denver': 276,</v>
      </c>
    </row>
    <row r="47">
      <c r="B47" s="1">
        <v>79.0</v>
      </c>
      <c r="C47" s="2" t="s">
        <v>83</v>
      </c>
      <c r="D47" s="1">
        <v>279.0</v>
      </c>
      <c r="F47" s="8">
        <v>737.45</v>
      </c>
      <c r="G47" s="3">
        <v>711.95</v>
      </c>
      <c r="H47" s="8">
        <f t="shared" si="1"/>
        <v>737.45</v>
      </c>
      <c r="I47" s="8">
        <f t="shared" si="2"/>
        <v>711.95</v>
      </c>
      <c r="K47" s="8" t="str">
        <f t="shared" si="3"/>
        <v>'Drexel University': 279,</v>
      </c>
    </row>
    <row r="48">
      <c r="B48" s="1">
        <v>80.0</v>
      </c>
      <c r="C48" s="2" t="s">
        <v>84</v>
      </c>
      <c r="D48" s="1">
        <v>280.0</v>
      </c>
      <c r="F48" s="8">
        <v>806.55</v>
      </c>
      <c r="G48" s="3">
        <v>822.45</v>
      </c>
      <c r="H48" s="8">
        <f t="shared" si="1"/>
        <v>806.55</v>
      </c>
      <c r="I48" s="8">
        <f t="shared" si="2"/>
        <v>822.45</v>
      </c>
      <c r="K48" s="8" t="str">
        <f t="shared" si="3"/>
        <v>'Duke University': 280,</v>
      </c>
    </row>
    <row r="49">
      <c r="B49" s="1">
        <v>81.0</v>
      </c>
      <c r="C49" s="2" t="s">
        <v>85</v>
      </c>
      <c r="D49" s="1">
        <v>281.0</v>
      </c>
      <c r="F49" s="8" t="e">
        <v>#N/A</v>
      </c>
      <c r="G49" s="3">
        <v>738.0</v>
      </c>
      <c r="H49" s="8">
        <f t="shared" si="1"/>
        <v>738</v>
      </c>
      <c r="I49" s="8">
        <f t="shared" si="2"/>
        <v>738</v>
      </c>
      <c r="K49" s="8" t="str">
        <f t="shared" si="3"/>
        <v>'Duquesne University': 281,</v>
      </c>
    </row>
    <row r="50">
      <c r="B50" s="1">
        <v>82.0</v>
      </c>
      <c r="C50" s="2" t="s">
        <v>86</v>
      </c>
      <c r="D50" s="1">
        <v>246.0</v>
      </c>
      <c r="F50" s="8">
        <v>783.65</v>
      </c>
      <c r="G50" s="3">
        <v>726.95</v>
      </c>
      <c r="H50" s="8">
        <f t="shared" si="1"/>
        <v>783.65</v>
      </c>
      <c r="I50" s="8">
        <f t="shared" si="2"/>
        <v>726.95</v>
      </c>
      <c r="K50" s="8" t="str">
        <f t="shared" si="3"/>
        <v>'East Carolina University': 246,</v>
      </c>
    </row>
    <row r="51">
      <c r="B51" s="1">
        <v>84.0</v>
      </c>
      <c r="C51" s="2" t="s">
        <v>88</v>
      </c>
      <c r="D51" s="1">
        <v>234.0</v>
      </c>
      <c r="F51" s="8">
        <v>652.5</v>
      </c>
      <c r="G51" s="3">
        <v>605.4</v>
      </c>
      <c r="H51" s="8">
        <f t="shared" si="1"/>
        <v>652.5</v>
      </c>
      <c r="I51" s="8">
        <f t="shared" si="2"/>
        <v>605.4</v>
      </c>
      <c r="K51" s="8" t="str">
        <f t="shared" si="3"/>
        <v>'Eastern Illinois University': 234,</v>
      </c>
    </row>
    <row r="52">
      <c r="B52" s="1">
        <v>86.0</v>
      </c>
      <c r="C52" s="2" t="s">
        <v>90</v>
      </c>
      <c r="D52" s="1">
        <v>235.0</v>
      </c>
      <c r="F52" s="8" t="e">
        <v>#N/A</v>
      </c>
      <c r="G52" s="3">
        <v>780.6</v>
      </c>
      <c r="H52" s="8">
        <f t="shared" si="1"/>
        <v>780.6</v>
      </c>
      <c r="I52" s="8">
        <f t="shared" si="2"/>
        <v>780.6</v>
      </c>
      <c r="K52" s="8" t="str">
        <f t="shared" si="3"/>
        <v>'Eastern Michigan University': 235,</v>
      </c>
    </row>
    <row r="53">
      <c r="B53" s="1">
        <v>89.0</v>
      </c>
      <c r="C53" s="2" t="s">
        <v>93</v>
      </c>
      <c r="D53" s="1">
        <v>240.0</v>
      </c>
      <c r="F53" s="8">
        <v>677.45</v>
      </c>
      <c r="G53" s="3">
        <v>646.25</v>
      </c>
      <c r="H53" s="8">
        <f t="shared" si="1"/>
        <v>677.45</v>
      </c>
      <c r="I53" s="8">
        <f t="shared" si="2"/>
        <v>646.25</v>
      </c>
      <c r="K53" s="8" t="str">
        <f t="shared" si="3"/>
        <v>'University of Evansville': 240,</v>
      </c>
    </row>
    <row r="54">
      <c r="B54" s="1">
        <v>90.0</v>
      </c>
      <c r="C54" s="2" t="s">
        <v>94</v>
      </c>
      <c r="D54" s="1">
        <v>165.0</v>
      </c>
      <c r="F54" s="8">
        <v>639.65</v>
      </c>
      <c r="G54" s="3">
        <v>683.0</v>
      </c>
      <c r="H54" s="8">
        <f t="shared" si="1"/>
        <v>639.65</v>
      </c>
      <c r="I54" s="8">
        <f t="shared" si="2"/>
        <v>683</v>
      </c>
      <c r="K54" s="8" t="str">
        <f t="shared" si="3"/>
        <v>'Fairfield University': 165,</v>
      </c>
    </row>
    <row r="55">
      <c r="B55" s="1">
        <v>91.0</v>
      </c>
      <c r="C55" s="2" t="s">
        <v>95</v>
      </c>
      <c r="D55" s="1">
        <v>241.0</v>
      </c>
      <c r="F55" s="8">
        <v>449.5</v>
      </c>
      <c r="G55" s="3">
        <v>287.51</v>
      </c>
      <c r="H55" s="8">
        <f t="shared" si="1"/>
        <v>449.5</v>
      </c>
      <c r="I55" s="8">
        <f t="shared" si="2"/>
        <v>287.51</v>
      </c>
      <c r="K55" s="8" t="str">
        <f t="shared" si="3"/>
        <v>'Fairleigh Dickinson University': 241,</v>
      </c>
    </row>
    <row r="56">
      <c r="B56" s="1">
        <v>92.0</v>
      </c>
      <c r="C56" s="2" t="s">
        <v>96</v>
      </c>
      <c r="D56" s="1">
        <v>117.0</v>
      </c>
      <c r="F56" s="8">
        <v>888.4</v>
      </c>
      <c r="G56" s="3">
        <v>853.65</v>
      </c>
      <c r="H56" s="8">
        <f t="shared" si="1"/>
        <v>888.4</v>
      </c>
      <c r="I56" s="8">
        <f t="shared" si="2"/>
        <v>853.65</v>
      </c>
      <c r="K56" s="8" t="str">
        <f t="shared" si="3"/>
        <v>'University of Florida': 117,</v>
      </c>
    </row>
    <row r="57">
      <c r="B57" s="1">
        <v>94.0</v>
      </c>
      <c r="C57" s="2" t="s">
        <v>98</v>
      </c>
      <c r="D57" s="1">
        <v>257.0</v>
      </c>
      <c r="F57" s="8">
        <v>705.3</v>
      </c>
      <c r="G57" s="3">
        <v>711.55</v>
      </c>
      <c r="H57" s="8">
        <f t="shared" si="1"/>
        <v>705.3</v>
      </c>
      <c r="I57" s="8">
        <f t="shared" si="2"/>
        <v>711.55</v>
      </c>
      <c r="K57" s="8" t="str">
        <f t="shared" si="3"/>
        <v>'Florida Atlantic University': 257,</v>
      </c>
    </row>
    <row r="58">
      <c r="B58" s="1">
        <v>95.0</v>
      </c>
      <c r="C58" s="2" t="s">
        <v>99</v>
      </c>
      <c r="D58" s="1">
        <v>531.0</v>
      </c>
      <c r="F58" s="8" t="e">
        <v>#N/A</v>
      </c>
      <c r="G58" s="3">
        <v>764.25</v>
      </c>
      <c r="H58" s="8">
        <f t="shared" si="1"/>
        <v>764.25</v>
      </c>
      <c r="I58" s="8">
        <f t="shared" si="2"/>
        <v>764.25</v>
      </c>
      <c r="K58" s="8" t="str">
        <f t="shared" si="3"/>
        <v>'Florida Gulf Coast University': 531,</v>
      </c>
    </row>
    <row r="59">
      <c r="B59" s="1">
        <v>96.0</v>
      </c>
      <c r="C59" s="2" t="s">
        <v>100</v>
      </c>
      <c r="D59" s="1">
        <v>351.0</v>
      </c>
      <c r="F59" s="8" t="e">
        <v>#N/A</v>
      </c>
      <c r="G59" s="3">
        <v>779.8</v>
      </c>
      <c r="H59" s="8">
        <f t="shared" si="1"/>
        <v>779.8</v>
      </c>
      <c r="I59" s="8">
        <f t="shared" si="2"/>
        <v>779.8</v>
      </c>
      <c r="K59" s="8" t="str">
        <f t="shared" si="3"/>
        <v>'Florida International University': 351,</v>
      </c>
    </row>
    <row r="60">
      <c r="B60" s="1">
        <v>97.0</v>
      </c>
      <c r="C60" s="2" t="s">
        <v>101</v>
      </c>
      <c r="D60" s="1">
        <v>77.0</v>
      </c>
      <c r="F60" s="8">
        <v>831.1</v>
      </c>
      <c r="G60" s="3">
        <v>808.05</v>
      </c>
      <c r="H60" s="8">
        <f t="shared" si="1"/>
        <v>831.1</v>
      </c>
      <c r="I60" s="8">
        <f t="shared" si="2"/>
        <v>808.05</v>
      </c>
      <c r="K60" s="8" t="str">
        <f t="shared" si="3"/>
        <v>'Florida State University': 77,</v>
      </c>
    </row>
    <row r="61">
      <c r="B61" s="1">
        <v>98.0</v>
      </c>
      <c r="C61" s="2" t="s">
        <v>102</v>
      </c>
      <c r="D61" s="1">
        <v>245.0</v>
      </c>
      <c r="F61" s="8">
        <v>690.9</v>
      </c>
      <c r="G61" s="3">
        <v>736.75</v>
      </c>
      <c r="H61" s="8">
        <f t="shared" si="1"/>
        <v>690.9</v>
      </c>
      <c r="I61" s="8">
        <f t="shared" si="2"/>
        <v>736.75</v>
      </c>
      <c r="K61" s="8" t="str">
        <f t="shared" si="3"/>
        <v>'Fordham University': 245,</v>
      </c>
    </row>
    <row r="62">
      <c r="B62" s="1">
        <v>100.0</v>
      </c>
      <c r="C62" s="2" t="s">
        <v>104</v>
      </c>
      <c r="D62" s="1">
        <v>249.0</v>
      </c>
      <c r="F62" s="8">
        <v>690.1</v>
      </c>
      <c r="G62" s="3">
        <v>666.85</v>
      </c>
      <c r="H62" s="8">
        <f t="shared" si="1"/>
        <v>690.1</v>
      </c>
      <c r="I62" s="8">
        <f t="shared" si="2"/>
        <v>666.85</v>
      </c>
      <c r="K62" s="8" t="str">
        <f t="shared" si="3"/>
        <v>'Gardner–Webb University': 249,</v>
      </c>
    </row>
    <row r="63">
      <c r="B63" s="1">
        <v>101.0</v>
      </c>
      <c r="C63" s="2" t="s">
        <v>105</v>
      </c>
      <c r="D63" s="1">
        <v>250.0</v>
      </c>
      <c r="F63" s="8">
        <v>736.0</v>
      </c>
      <c r="G63" s="3">
        <v>691.4</v>
      </c>
      <c r="H63" s="8">
        <f t="shared" si="1"/>
        <v>736</v>
      </c>
      <c r="I63" s="8">
        <f t="shared" si="2"/>
        <v>691.4</v>
      </c>
      <c r="K63" s="8" t="str">
        <f t="shared" si="3"/>
        <v>'George Mason University': 250,</v>
      </c>
    </row>
    <row r="64">
      <c r="B64" s="1">
        <v>102.0</v>
      </c>
      <c r="C64" s="2" t="s">
        <v>106</v>
      </c>
      <c r="D64" s="1">
        <v>251.0</v>
      </c>
      <c r="F64" s="8">
        <v>766.75</v>
      </c>
      <c r="G64" s="3">
        <v>747.1</v>
      </c>
      <c r="H64" s="8">
        <f t="shared" si="1"/>
        <v>766.75</v>
      </c>
      <c r="I64" s="8">
        <f t="shared" si="2"/>
        <v>747.1</v>
      </c>
      <c r="K64" s="8" t="str">
        <f t="shared" si="3"/>
        <v>'George Washington University': 251,</v>
      </c>
    </row>
    <row r="65">
      <c r="B65" s="1">
        <v>103.0</v>
      </c>
      <c r="C65" s="2" t="s">
        <v>107</v>
      </c>
      <c r="D65" s="1">
        <v>252.0</v>
      </c>
      <c r="F65" s="8">
        <v>729.1</v>
      </c>
      <c r="G65" s="3">
        <v>704.9</v>
      </c>
      <c r="H65" s="8">
        <f t="shared" si="1"/>
        <v>729.1</v>
      </c>
      <c r="I65" s="8">
        <f t="shared" si="2"/>
        <v>704.9</v>
      </c>
      <c r="K65" s="8" t="str">
        <f t="shared" si="3"/>
        <v>'Georgetown University': 252,</v>
      </c>
    </row>
    <row r="66">
      <c r="B66" s="1">
        <v>104.0</v>
      </c>
      <c r="C66" s="2" t="s">
        <v>108</v>
      </c>
      <c r="D66" s="1">
        <v>124.0</v>
      </c>
      <c r="F66" s="8">
        <v>852.75</v>
      </c>
      <c r="G66" s="3">
        <v>861.1</v>
      </c>
      <c r="H66" s="8">
        <f t="shared" si="1"/>
        <v>852.75</v>
      </c>
      <c r="I66" s="8">
        <f t="shared" si="2"/>
        <v>861.1</v>
      </c>
      <c r="K66" s="8" t="str">
        <f t="shared" si="3"/>
        <v>'University of Georgia': 124,</v>
      </c>
    </row>
    <row r="67">
      <c r="B67" s="1">
        <v>105.0</v>
      </c>
      <c r="C67" s="2" t="s">
        <v>109</v>
      </c>
      <c r="D67" s="1">
        <v>34.0</v>
      </c>
      <c r="F67" s="8">
        <v>837.05</v>
      </c>
      <c r="G67" s="3">
        <v>770.45</v>
      </c>
      <c r="H67" s="8">
        <f t="shared" si="1"/>
        <v>837.05</v>
      </c>
      <c r="I67" s="8">
        <f t="shared" si="2"/>
        <v>770.45</v>
      </c>
      <c r="K67" s="8" t="str">
        <f t="shared" si="3"/>
        <v>'Georgia Institute of Technology': 34,</v>
      </c>
    </row>
    <row r="68">
      <c r="B68" s="1">
        <v>106.0</v>
      </c>
      <c r="C68" s="2" t="s">
        <v>110</v>
      </c>
      <c r="D68" s="1">
        <v>253.0</v>
      </c>
      <c r="F68" s="8" t="e">
        <v>#N/A</v>
      </c>
      <c r="G68" s="3">
        <v>681.5</v>
      </c>
      <c r="H68" s="8">
        <f t="shared" si="1"/>
        <v>681.5</v>
      </c>
      <c r="I68" s="8">
        <f t="shared" si="2"/>
        <v>681.5</v>
      </c>
      <c r="K68" s="8" t="str">
        <f t="shared" si="3"/>
        <v>'Georgia Southern University': 253,</v>
      </c>
    </row>
    <row r="69">
      <c r="B69" s="1">
        <v>110.0</v>
      </c>
      <c r="C69" s="2" t="s">
        <v>114</v>
      </c>
      <c r="D69" s="1">
        <v>548.0</v>
      </c>
      <c r="F69" s="8">
        <v>808.95</v>
      </c>
      <c r="G69" s="3">
        <v>696.8</v>
      </c>
      <c r="H69" s="8">
        <f t="shared" si="1"/>
        <v>808.95</v>
      </c>
      <c r="I69" s="8">
        <f t="shared" si="2"/>
        <v>696.8</v>
      </c>
      <c r="K69" s="8" t="str">
        <f t="shared" si="3"/>
        <v>'Grand Canyon University': 548,</v>
      </c>
    </row>
    <row r="70">
      <c r="B70" s="1">
        <v>113.0</v>
      </c>
      <c r="C70" s="2" t="s">
        <v>117</v>
      </c>
      <c r="D70" s="1">
        <v>134.0</v>
      </c>
      <c r="F70" s="8">
        <v>861.95</v>
      </c>
      <c r="G70" s="3">
        <v>807.05</v>
      </c>
      <c r="H70" s="8">
        <f t="shared" si="1"/>
        <v>861.95</v>
      </c>
      <c r="I70" s="8">
        <f t="shared" si="2"/>
        <v>807.05</v>
      </c>
      <c r="K70" s="8" t="str">
        <f t="shared" si="3"/>
        <v>'Harvard University': 134,</v>
      </c>
    </row>
    <row r="71">
      <c r="B71" s="1">
        <v>114.0</v>
      </c>
      <c r="C71" s="2" t="s">
        <v>118</v>
      </c>
      <c r="D71" s="1">
        <v>51.0</v>
      </c>
      <c r="F71" s="8">
        <v>787.9</v>
      </c>
      <c r="G71" s="3">
        <v>788.6</v>
      </c>
      <c r="H71" s="8">
        <f t="shared" si="1"/>
        <v>787.9</v>
      </c>
      <c r="I71" s="8">
        <f t="shared" si="2"/>
        <v>788.6</v>
      </c>
      <c r="K71" s="8" t="str">
        <f t="shared" si="3"/>
        <v>'University of Hawaii at Manoa': 51,</v>
      </c>
    </row>
    <row r="72">
      <c r="B72" s="1">
        <v>117.0</v>
      </c>
      <c r="C72" s="2" t="s">
        <v>121</v>
      </c>
      <c r="D72" s="1">
        <v>170.0</v>
      </c>
      <c r="F72" s="8">
        <v>607.2</v>
      </c>
      <c r="G72" s="3">
        <v>640.4</v>
      </c>
      <c r="H72" s="8">
        <f t="shared" si="1"/>
        <v>607.2</v>
      </c>
      <c r="I72" s="8">
        <f t="shared" si="2"/>
        <v>640.4</v>
      </c>
      <c r="K72" s="8" t="str">
        <f t="shared" si="3"/>
        <v>'College of the Holy Cross': 170,</v>
      </c>
    </row>
    <row r="73">
      <c r="B73" s="1">
        <v>118.0</v>
      </c>
      <c r="C73" s="2" t="s">
        <v>122</v>
      </c>
      <c r="D73" s="1">
        <v>63.0</v>
      </c>
      <c r="F73" s="8" t="e">
        <v>#N/A</v>
      </c>
      <c r="G73" s="3">
        <v>796.8</v>
      </c>
      <c r="H73" s="8">
        <f t="shared" si="1"/>
        <v>796.8</v>
      </c>
      <c r="I73" s="8">
        <f t="shared" si="2"/>
        <v>796.8</v>
      </c>
      <c r="K73" s="8" t="str">
        <f t="shared" si="3"/>
        <v>'University of Houston': 63,</v>
      </c>
    </row>
    <row r="74">
      <c r="B74" s="1">
        <v>120.0</v>
      </c>
      <c r="C74" s="2" t="s">
        <v>124</v>
      </c>
      <c r="D74" s="1">
        <v>179.0</v>
      </c>
      <c r="F74" s="8">
        <v>601.15</v>
      </c>
      <c r="G74" s="3">
        <v>595.0</v>
      </c>
      <c r="H74" s="8">
        <f t="shared" si="1"/>
        <v>601.15</v>
      </c>
      <c r="I74" s="8">
        <f t="shared" si="2"/>
        <v>595</v>
      </c>
      <c r="K74" s="8" t="str">
        <f t="shared" si="3"/>
        <v>'Howard University': 179,</v>
      </c>
    </row>
    <row r="75">
      <c r="B75" s="1">
        <v>121.0</v>
      </c>
      <c r="C75" s="2" t="s">
        <v>125</v>
      </c>
      <c r="D75" s="1">
        <v>519.0</v>
      </c>
      <c r="F75" s="8" t="e">
        <v>#N/A</v>
      </c>
      <c r="G75" s="3">
        <v>711.1</v>
      </c>
      <c r="H75" s="8">
        <f t="shared" si="1"/>
        <v>711.1</v>
      </c>
      <c r="I75" s="8">
        <f t="shared" si="2"/>
        <v>711.1</v>
      </c>
      <c r="K75" s="8" t="str">
        <f t="shared" si="3"/>
        <v>'University of Idaho': 519,</v>
      </c>
    </row>
    <row r="76">
      <c r="B76" s="1">
        <v>123.0</v>
      </c>
      <c r="C76" s="2" t="s">
        <v>127</v>
      </c>
      <c r="D76" s="1">
        <v>158.0</v>
      </c>
      <c r="F76" s="8">
        <v>718.7</v>
      </c>
      <c r="G76" s="3">
        <v>663.5</v>
      </c>
      <c r="H76" s="8">
        <f t="shared" si="1"/>
        <v>718.7</v>
      </c>
      <c r="I76" s="8">
        <f t="shared" si="2"/>
        <v>663.5</v>
      </c>
      <c r="K76" s="8" t="str">
        <f t="shared" si="3"/>
        <v>'University of Illinois at Chicago': 158,</v>
      </c>
    </row>
    <row r="77">
      <c r="B77" s="1">
        <v>124.0</v>
      </c>
      <c r="C77" s="2" t="s">
        <v>128</v>
      </c>
      <c r="D77" s="1">
        <v>172.0</v>
      </c>
      <c r="F77" s="8" t="e">
        <v>#N/A</v>
      </c>
      <c r="G77" s="3">
        <v>686.4</v>
      </c>
      <c r="H77" s="8">
        <f t="shared" si="1"/>
        <v>686.4</v>
      </c>
      <c r="I77" s="8">
        <f t="shared" si="2"/>
        <v>686.4</v>
      </c>
      <c r="K77" s="8" t="str">
        <f t="shared" si="3"/>
        <v>'Illinois State University': 172,</v>
      </c>
    </row>
    <row r="78">
      <c r="B78" s="1">
        <v>125.0</v>
      </c>
      <c r="C78" s="2" t="s">
        <v>129</v>
      </c>
      <c r="D78" s="1">
        <v>23.0</v>
      </c>
      <c r="F78" s="8" t="e">
        <v>#N/A</v>
      </c>
      <c r="G78" s="3">
        <v>730.45</v>
      </c>
      <c r="H78" s="8">
        <f t="shared" si="1"/>
        <v>730.45</v>
      </c>
      <c r="I78" s="8">
        <f t="shared" si="2"/>
        <v>730.45</v>
      </c>
      <c r="K78" s="8" t="str">
        <f t="shared" si="3"/>
        <v>'University of Illinois at Urbana–Champaign': 23,</v>
      </c>
    </row>
    <row r="79">
      <c r="B79" s="1">
        <v>126.0</v>
      </c>
      <c r="C79" s="2" t="s">
        <v>130</v>
      </c>
      <c r="D79" s="1">
        <v>154.0</v>
      </c>
      <c r="F79" s="8">
        <v>742.0</v>
      </c>
      <c r="G79" s="3">
        <v>679.0</v>
      </c>
      <c r="H79" s="8">
        <f t="shared" si="1"/>
        <v>742</v>
      </c>
      <c r="I79" s="8">
        <f t="shared" si="2"/>
        <v>679</v>
      </c>
      <c r="K79" s="8" t="str">
        <f t="shared" si="3"/>
        <v>'University of the Incarnate Word': 154,</v>
      </c>
    </row>
    <row r="80">
      <c r="B80" s="1">
        <v>127.0</v>
      </c>
      <c r="C80" s="2" t="s">
        <v>131</v>
      </c>
      <c r="D80" s="1">
        <v>92.0</v>
      </c>
      <c r="F80" s="8">
        <v>908.1</v>
      </c>
      <c r="G80" s="3">
        <v>858.3</v>
      </c>
      <c r="H80" s="8">
        <f t="shared" si="1"/>
        <v>908.1</v>
      </c>
      <c r="I80" s="8">
        <f t="shared" si="2"/>
        <v>858.3</v>
      </c>
      <c r="K80" s="8" t="str">
        <f t="shared" si="3"/>
        <v>'Indiana University': 92,</v>
      </c>
    </row>
    <row r="81">
      <c r="B81" s="1">
        <v>128.0</v>
      </c>
      <c r="C81" s="2" t="s">
        <v>132</v>
      </c>
      <c r="D81" s="1">
        <v>1.0007691E7</v>
      </c>
      <c r="F81" s="8" t="e">
        <v>#N/A</v>
      </c>
      <c r="G81" s="3">
        <v>706.05</v>
      </c>
      <c r="H81" s="8">
        <f t="shared" si="1"/>
        <v>706.05</v>
      </c>
      <c r="I81" s="8">
        <f t="shared" si="2"/>
        <v>706.05</v>
      </c>
      <c r="K81" s="8" t="str">
        <f t="shared" si="3"/>
        <v>'Indiana State University': 10007691,</v>
      </c>
    </row>
    <row r="82">
      <c r="B82" s="1">
        <v>129.0</v>
      </c>
      <c r="C82" s="2" t="s">
        <v>133</v>
      </c>
      <c r="D82" s="1">
        <v>181.0</v>
      </c>
      <c r="F82" s="8">
        <v>719.35</v>
      </c>
      <c r="G82" s="3">
        <v>714.9</v>
      </c>
      <c r="H82" s="8">
        <f t="shared" si="1"/>
        <v>719.35</v>
      </c>
      <c r="I82" s="8">
        <f t="shared" si="2"/>
        <v>714.9</v>
      </c>
      <c r="K82" s="8" t="str">
        <f t="shared" si="3"/>
        <v>'Indiana University – Purdue University Indianapolis': 181,</v>
      </c>
    </row>
    <row r="83">
      <c r="B83" s="1">
        <v>130.0</v>
      </c>
      <c r="C83" s="2" t="s">
        <v>134</v>
      </c>
      <c r="D83" s="1">
        <v>161.0</v>
      </c>
      <c r="F83" s="8">
        <v>680.0</v>
      </c>
      <c r="G83" s="3">
        <v>630.75</v>
      </c>
      <c r="H83" s="8">
        <f t="shared" si="1"/>
        <v>680</v>
      </c>
      <c r="I83" s="8">
        <f t="shared" si="2"/>
        <v>630.75</v>
      </c>
      <c r="K83" s="8" t="str">
        <f t="shared" si="3"/>
        <v>'Iona College': 161,</v>
      </c>
    </row>
    <row r="84">
      <c r="B84" s="1">
        <v>131.0</v>
      </c>
      <c r="C84" s="2" t="s">
        <v>135</v>
      </c>
      <c r="D84" s="1">
        <v>166.0</v>
      </c>
      <c r="F84" s="8">
        <v>807.2</v>
      </c>
      <c r="G84" s="3">
        <v>759.2</v>
      </c>
      <c r="H84" s="8">
        <f t="shared" si="1"/>
        <v>807.2</v>
      </c>
      <c r="I84" s="8">
        <f t="shared" si="2"/>
        <v>759.2</v>
      </c>
      <c r="K84" s="8" t="str">
        <f t="shared" si="3"/>
        <v>'University of Iowa': 166,</v>
      </c>
    </row>
    <row r="85">
      <c r="B85" s="1">
        <v>132.0</v>
      </c>
      <c r="C85" s="2" t="s">
        <v>136</v>
      </c>
      <c r="D85" s="1">
        <v>162.0</v>
      </c>
      <c r="F85" s="8" t="e">
        <v>#N/A</v>
      </c>
      <c r="G85" s="3">
        <v>737.1</v>
      </c>
      <c r="H85" s="8">
        <f t="shared" si="1"/>
        <v>737.1</v>
      </c>
      <c r="I85" s="8">
        <f t="shared" si="2"/>
        <v>737.1</v>
      </c>
      <c r="K85" s="8" t="str">
        <f t="shared" si="3"/>
        <v>'Iowa State University': 162,</v>
      </c>
    </row>
    <row r="86">
      <c r="B86" s="1">
        <v>136.0</v>
      </c>
      <c r="C86" s="2" t="s">
        <v>141</v>
      </c>
      <c r="D86" s="1">
        <v>159.0</v>
      </c>
      <c r="F86" s="8" t="e">
        <v>#N/A</v>
      </c>
      <c r="G86" s="3">
        <v>751.2</v>
      </c>
      <c r="H86" s="8">
        <f t="shared" si="1"/>
        <v>751.2</v>
      </c>
      <c r="I86" s="8">
        <f t="shared" si="2"/>
        <v>751.2</v>
      </c>
      <c r="K86" s="8" t="str">
        <f t="shared" si="3"/>
        <v>'James Madison University': 159,</v>
      </c>
    </row>
    <row r="87">
      <c r="B87" s="1">
        <v>137.0</v>
      </c>
      <c r="C87" s="2" t="s">
        <v>142</v>
      </c>
      <c r="D87" s="1">
        <v>152.0</v>
      </c>
      <c r="F87" s="8">
        <v>146.78</v>
      </c>
      <c r="G87" s="3">
        <v>774.2</v>
      </c>
      <c r="H87" s="8">
        <f t="shared" si="1"/>
        <v>146.78</v>
      </c>
      <c r="I87" s="8">
        <f t="shared" si="2"/>
        <v>774.2</v>
      </c>
      <c r="K87" s="8" t="str">
        <f t="shared" si="3"/>
        <v>'University of Kansas': 152,</v>
      </c>
    </row>
    <row r="88">
      <c r="B88" s="1">
        <v>141.0</v>
      </c>
      <c r="C88" s="2" t="s">
        <v>146</v>
      </c>
      <c r="D88" s="1">
        <v>176.0</v>
      </c>
      <c r="F88" s="8">
        <v>817.9</v>
      </c>
      <c r="G88" s="3">
        <v>848.45</v>
      </c>
      <c r="H88" s="8">
        <f t="shared" si="1"/>
        <v>817.9</v>
      </c>
      <c r="I88" s="8">
        <f t="shared" si="2"/>
        <v>848.45</v>
      </c>
      <c r="K88" s="8" t="str">
        <f t="shared" si="3"/>
        <v>'University of Kentucky': 176,</v>
      </c>
    </row>
    <row r="89">
      <c r="B89" s="1">
        <v>142.0</v>
      </c>
      <c r="C89" s="2" t="s">
        <v>147</v>
      </c>
      <c r="D89" s="1">
        <v>146.0</v>
      </c>
      <c r="F89" s="8">
        <v>725.65</v>
      </c>
      <c r="G89" s="3">
        <v>683.8</v>
      </c>
      <c r="H89" s="8">
        <f t="shared" si="1"/>
        <v>725.65</v>
      </c>
      <c r="I89" s="8">
        <f t="shared" si="2"/>
        <v>683.8</v>
      </c>
      <c r="K89" s="8" t="str">
        <f t="shared" si="3"/>
        <v>'La Salle University': 146,</v>
      </c>
    </row>
    <row r="90">
      <c r="B90" s="1">
        <v>143.0</v>
      </c>
      <c r="C90" s="2" t="s">
        <v>148</v>
      </c>
      <c r="D90" s="1">
        <v>130.0</v>
      </c>
      <c r="F90" s="8">
        <v>632.65</v>
      </c>
      <c r="G90" s="3">
        <v>611.6</v>
      </c>
      <c r="H90" s="8">
        <f t="shared" si="1"/>
        <v>632.65</v>
      </c>
      <c r="I90" s="8">
        <f t="shared" si="2"/>
        <v>611.6</v>
      </c>
      <c r="K90" s="8" t="str">
        <f t="shared" si="3"/>
        <v>'Lafayette College': 130,</v>
      </c>
    </row>
    <row r="91">
      <c r="B91" s="1">
        <v>145.0</v>
      </c>
      <c r="C91" s="2" t="s">
        <v>150</v>
      </c>
      <c r="D91" s="1">
        <v>141.0</v>
      </c>
      <c r="F91" s="8">
        <v>710.85</v>
      </c>
      <c r="G91" s="3">
        <v>722.15</v>
      </c>
      <c r="H91" s="8">
        <f t="shared" si="1"/>
        <v>710.85</v>
      </c>
      <c r="I91" s="8">
        <f t="shared" si="2"/>
        <v>722.15</v>
      </c>
      <c r="K91" s="8" t="str">
        <f t="shared" si="3"/>
        <v>'Lehigh University': 141,</v>
      </c>
    </row>
    <row r="92">
      <c r="B92" s="1">
        <v>146.0</v>
      </c>
      <c r="C92" s="2" t="s">
        <v>151</v>
      </c>
      <c r="D92" s="1">
        <v>452.0</v>
      </c>
      <c r="F92" s="8" t="e">
        <v>#N/A</v>
      </c>
      <c r="G92" s="3">
        <v>762.95</v>
      </c>
      <c r="H92" s="8">
        <f t="shared" si="1"/>
        <v>762.95</v>
      </c>
      <c r="I92" s="8">
        <f t="shared" si="2"/>
        <v>762.95</v>
      </c>
      <c r="K92" s="8" t="str">
        <f t="shared" si="3"/>
        <v>'Liberty University': 452,</v>
      </c>
    </row>
    <row r="93">
      <c r="B93" s="1">
        <v>148.0</v>
      </c>
      <c r="C93" s="2" t="s">
        <v>153</v>
      </c>
      <c r="D93" s="1">
        <v>1.0005731E7</v>
      </c>
      <c r="F93" s="8" t="e">
        <v>#N/A</v>
      </c>
      <c r="G93" s="3">
        <v>675.2</v>
      </c>
      <c r="H93" s="8">
        <f t="shared" si="1"/>
        <v>675.2</v>
      </c>
      <c r="I93" s="8">
        <f t="shared" si="2"/>
        <v>675.2</v>
      </c>
      <c r="K93" s="8" t="str">
        <f t="shared" si="3"/>
        <v>'Long Island University': 10005731,</v>
      </c>
    </row>
    <row r="94">
      <c r="B94" s="1">
        <v>152.0</v>
      </c>
      <c r="C94" s="2" t="s">
        <v>157</v>
      </c>
      <c r="D94" s="1">
        <v>56.0</v>
      </c>
      <c r="F94" s="8">
        <v>792.9</v>
      </c>
      <c r="G94" s="3">
        <v>799.6</v>
      </c>
      <c r="H94" s="8">
        <f t="shared" si="1"/>
        <v>792.9</v>
      </c>
      <c r="I94" s="8">
        <f t="shared" si="2"/>
        <v>799.6</v>
      </c>
      <c r="K94" s="8" t="str">
        <f t="shared" si="3"/>
        <v>'Louisiana State University': 56,</v>
      </c>
    </row>
    <row r="95">
      <c r="B95" s="1">
        <v>154.0</v>
      </c>
      <c r="C95" s="2" t="s">
        <v>159</v>
      </c>
      <c r="D95" s="1">
        <v>174.0</v>
      </c>
      <c r="F95" s="8">
        <v>869.45</v>
      </c>
      <c r="G95" s="3">
        <v>869.6</v>
      </c>
      <c r="H95" s="8">
        <f t="shared" si="1"/>
        <v>869.45</v>
      </c>
      <c r="I95" s="8">
        <f t="shared" si="2"/>
        <v>869.6</v>
      </c>
      <c r="K95" s="8" t="str">
        <f t="shared" si="3"/>
        <v>'University of Louisville': 174,</v>
      </c>
    </row>
    <row r="96">
      <c r="B96" s="1">
        <v>156.0</v>
      </c>
      <c r="C96" s="2" t="s">
        <v>161</v>
      </c>
      <c r="D96" s="1">
        <v>156.0</v>
      </c>
      <c r="F96" s="8">
        <v>710.4</v>
      </c>
      <c r="G96" s="3">
        <v>695.6</v>
      </c>
      <c r="H96" s="8">
        <f t="shared" si="1"/>
        <v>710.4</v>
      </c>
      <c r="I96" s="8">
        <f t="shared" si="2"/>
        <v>695.6</v>
      </c>
      <c r="K96" s="8" t="str">
        <f t="shared" si="3"/>
        <v>'Loyola University Maryland': 156,</v>
      </c>
    </row>
    <row r="97">
      <c r="B97" s="1">
        <v>157.0</v>
      </c>
      <c r="C97" s="2" t="s">
        <v>162</v>
      </c>
      <c r="D97" s="1">
        <v>155.0</v>
      </c>
      <c r="F97" s="8" t="e">
        <v>#N/A</v>
      </c>
      <c r="G97" s="3">
        <v>623.95</v>
      </c>
      <c r="H97" s="8">
        <f t="shared" si="1"/>
        <v>623.95</v>
      </c>
      <c r="I97" s="8">
        <f t="shared" si="2"/>
        <v>623.95</v>
      </c>
      <c r="K97" s="8" t="str">
        <f t="shared" si="3"/>
        <v>'Loyola Marymount University': 155,</v>
      </c>
    </row>
    <row r="98">
      <c r="B98" s="1">
        <v>158.0</v>
      </c>
      <c r="C98" s="2" t="s">
        <v>163</v>
      </c>
      <c r="D98" s="1">
        <v>169.0</v>
      </c>
      <c r="F98" s="8">
        <v>621.8</v>
      </c>
      <c r="G98" s="3">
        <v>669.75</v>
      </c>
      <c r="H98" s="8">
        <f t="shared" si="1"/>
        <v>621.8</v>
      </c>
      <c r="I98" s="8">
        <f t="shared" si="2"/>
        <v>669.75</v>
      </c>
      <c r="K98" s="8" t="str">
        <f t="shared" si="3"/>
        <v>'University of Maine': 169,</v>
      </c>
    </row>
    <row r="99">
      <c r="B99" s="1">
        <v>159.0</v>
      </c>
      <c r="C99" s="2" t="s">
        <v>164</v>
      </c>
      <c r="D99" s="1">
        <v>128.0</v>
      </c>
      <c r="F99" s="8">
        <v>635.65</v>
      </c>
      <c r="G99" s="3">
        <v>551.75</v>
      </c>
      <c r="H99" s="8">
        <f t="shared" si="1"/>
        <v>635.65</v>
      </c>
      <c r="I99" s="8">
        <f t="shared" si="2"/>
        <v>551.75</v>
      </c>
      <c r="K99" s="8" t="str">
        <f t="shared" si="3"/>
        <v>'Manhattan College': 128,</v>
      </c>
    </row>
    <row r="100">
      <c r="B100" s="1">
        <v>160.0</v>
      </c>
      <c r="C100" s="2" t="s">
        <v>165</v>
      </c>
      <c r="D100" s="1">
        <v>147.0</v>
      </c>
      <c r="F100" s="8">
        <v>701.65</v>
      </c>
      <c r="G100" s="3">
        <v>648.8</v>
      </c>
      <c r="H100" s="8">
        <f t="shared" si="1"/>
        <v>701.65</v>
      </c>
      <c r="I100" s="8">
        <f t="shared" si="2"/>
        <v>648.8</v>
      </c>
      <c r="K100" s="8" t="str">
        <f t="shared" si="3"/>
        <v>'Marist College': 147,</v>
      </c>
    </row>
    <row r="101">
      <c r="B101" s="1">
        <v>162.0</v>
      </c>
      <c r="C101" s="2" t="s">
        <v>167</v>
      </c>
      <c r="D101" s="1">
        <v>377.0</v>
      </c>
      <c r="F101" s="8" t="e">
        <v>#N/A</v>
      </c>
      <c r="G101" s="3">
        <v>728.3</v>
      </c>
      <c r="H101" s="8">
        <f t="shared" si="1"/>
        <v>728.3</v>
      </c>
      <c r="I101" s="8">
        <f t="shared" si="2"/>
        <v>728.3</v>
      </c>
      <c r="K101" s="8" t="str">
        <f t="shared" si="3"/>
        <v>'Marshall University': 377,</v>
      </c>
    </row>
    <row r="102">
      <c r="B102" s="1">
        <v>166.0</v>
      </c>
      <c r="C102" s="2" t="s">
        <v>171</v>
      </c>
      <c r="D102" s="1">
        <v>421.0</v>
      </c>
      <c r="F102" s="8">
        <v>708.1</v>
      </c>
      <c r="G102" s="3">
        <v>704.75</v>
      </c>
      <c r="H102" s="8">
        <f t="shared" si="1"/>
        <v>708.1</v>
      </c>
      <c r="I102" s="8">
        <f t="shared" si="2"/>
        <v>704.75</v>
      </c>
      <c r="K102" s="8" t="str">
        <f t="shared" si="3"/>
        <v>'University of Massachusetts Amherst': 421,</v>
      </c>
    </row>
    <row r="103">
      <c r="B103" s="1">
        <v>171.0</v>
      </c>
      <c r="C103" s="2" t="s">
        <v>176</v>
      </c>
      <c r="D103" s="1">
        <v>425.0</v>
      </c>
      <c r="F103" s="8" t="e">
        <v>#N/A</v>
      </c>
      <c r="G103" s="3">
        <v>744.8</v>
      </c>
      <c r="H103" s="8">
        <f t="shared" si="1"/>
        <v>744.8</v>
      </c>
      <c r="I103" s="8">
        <f t="shared" si="2"/>
        <v>744.8</v>
      </c>
      <c r="K103" s="8" t="str">
        <f t="shared" si="3"/>
        <v>'University of Miami': 425,</v>
      </c>
    </row>
    <row r="104">
      <c r="B104" s="1">
        <v>172.0</v>
      </c>
      <c r="C104" s="2" t="s">
        <v>177</v>
      </c>
      <c r="D104" s="1">
        <v>426.0</v>
      </c>
      <c r="F104" s="8">
        <v>771.15</v>
      </c>
      <c r="G104" s="3">
        <v>775.75</v>
      </c>
      <c r="H104" s="8">
        <f t="shared" si="1"/>
        <v>771.15</v>
      </c>
      <c r="I104" s="8">
        <f t="shared" si="2"/>
        <v>775.75</v>
      </c>
      <c r="K104" s="8" t="str">
        <f t="shared" si="3"/>
        <v>'Miami University': 426,</v>
      </c>
    </row>
    <row r="105">
      <c r="B105" s="1">
        <v>173.0</v>
      </c>
      <c r="C105" s="2" t="s">
        <v>178</v>
      </c>
      <c r="D105" s="1">
        <v>89.0</v>
      </c>
      <c r="F105" s="8">
        <v>886.25</v>
      </c>
      <c r="G105" s="3">
        <v>905.45</v>
      </c>
      <c r="H105" s="8">
        <f t="shared" si="1"/>
        <v>886.25</v>
      </c>
      <c r="I105" s="8">
        <f t="shared" si="2"/>
        <v>905.45</v>
      </c>
      <c r="K105" s="8" t="str">
        <f t="shared" si="3"/>
        <v>'University of Michigan': 89,</v>
      </c>
    </row>
    <row r="106">
      <c r="B106" s="1">
        <v>174.0</v>
      </c>
      <c r="C106" s="2" t="s">
        <v>179</v>
      </c>
      <c r="D106" s="1">
        <v>427.0</v>
      </c>
      <c r="F106" s="8">
        <v>755.4</v>
      </c>
      <c r="G106" s="3">
        <v>717.25</v>
      </c>
      <c r="H106" s="8">
        <f t="shared" si="1"/>
        <v>755.4</v>
      </c>
      <c r="I106" s="8">
        <f t="shared" si="2"/>
        <v>717.25</v>
      </c>
      <c r="K106" s="8" t="str">
        <f t="shared" si="3"/>
        <v>'Michigan State University': 427,</v>
      </c>
    </row>
    <row r="107">
      <c r="B107" s="1">
        <v>176.0</v>
      </c>
      <c r="C107" s="2" t="s">
        <v>181</v>
      </c>
      <c r="D107" s="1">
        <v>31.0</v>
      </c>
      <c r="F107" s="8">
        <v>824.3</v>
      </c>
      <c r="G107" s="3">
        <v>838.7</v>
      </c>
      <c r="H107" s="8">
        <f t="shared" si="1"/>
        <v>824.3</v>
      </c>
      <c r="I107" s="8">
        <f t="shared" si="2"/>
        <v>838.7</v>
      </c>
      <c r="K107" s="8" t="str">
        <f t="shared" si="3"/>
        <v>'University of Minnesota': 31,</v>
      </c>
    </row>
    <row r="108">
      <c r="B108" s="1">
        <v>180.0</v>
      </c>
      <c r="C108" s="2" t="s">
        <v>185</v>
      </c>
      <c r="D108" s="1">
        <v>431.0</v>
      </c>
      <c r="F108" s="8">
        <v>875.85</v>
      </c>
      <c r="G108" s="3">
        <v>840.75</v>
      </c>
      <c r="H108" s="8">
        <f t="shared" si="1"/>
        <v>875.85</v>
      </c>
      <c r="I108" s="8">
        <f t="shared" si="2"/>
        <v>840.75</v>
      </c>
      <c r="K108" s="8" t="str">
        <f t="shared" si="3"/>
        <v>'University of Missouri': 431,</v>
      </c>
    </row>
    <row r="109">
      <c r="B109" s="1">
        <v>182.0</v>
      </c>
      <c r="C109" s="2" t="s">
        <v>187</v>
      </c>
      <c r="D109" s="1">
        <v>454.0</v>
      </c>
      <c r="F109" s="8">
        <v>791.15</v>
      </c>
      <c r="G109" s="3">
        <v>734.45</v>
      </c>
      <c r="H109" s="8">
        <f t="shared" si="1"/>
        <v>791.15</v>
      </c>
      <c r="I109" s="8">
        <f t="shared" si="2"/>
        <v>734.45</v>
      </c>
      <c r="K109" s="8" t="str">
        <f t="shared" si="3"/>
        <v>'Missouri State University': 454,</v>
      </c>
    </row>
    <row r="110">
      <c r="B110" s="1">
        <v>183.0</v>
      </c>
      <c r="C110" s="2" t="s">
        <v>188</v>
      </c>
      <c r="D110" s="1">
        <v>1.0007454E7</v>
      </c>
      <c r="F110" s="8">
        <v>647.5</v>
      </c>
      <c r="G110" s="3">
        <v>615.2</v>
      </c>
      <c r="H110" s="8">
        <f t="shared" si="1"/>
        <v>647.5</v>
      </c>
      <c r="I110" s="8">
        <f t="shared" si="2"/>
        <v>615.2</v>
      </c>
      <c r="K110" s="8" t="str">
        <f t="shared" si="3"/>
        <v>'Monmouth University': 10007454,</v>
      </c>
    </row>
    <row r="111">
      <c r="B111" s="1">
        <v>188.0</v>
      </c>
      <c r="C111" s="2" t="s">
        <v>193</v>
      </c>
      <c r="D111" s="1">
        <v>544.0</v>
      </c>
      <c r="F111" s="8">
        <v>616.7</v>
      </c>
      <c r="G111" s="3">
        <v>596.6</v>
      </c>
      <c r="H111" s="8">
        <f t="shared" si="1"/>
        <v>616.7</v>
      </c>
      <c r="I111" s="8">
        <f t="shared" si="2"/>
        <v>596.6</v>
      </c>
      <c r="K111" s="8" t="str">
        <f t="shared" si="3"/>
        <v>'Mount St. Mary's University': 544,</v>
      </c>
    </row>
    <row r="112">
      <c r="B112" s="1">
        <v>190.0</v>
      </c>
      <c r="C112" s="2" t="s">
        <v>195</v>
      </c>
      <c r="D112" s="1">
        <v>439.0</v>
      </c>
      <c r="F112" s="8" t="e">
        <v>#N/A</v>
      </c>
      <c r="G112" s="3">
        <v>775.65</v>
      </c>
      <c r="H112" s="8">
        <f t="shared" si="1"/>
        <v>775.65</v>
      </c>
      <c r="I112" s="8">
        <f t="shared" si="2"/>
        <v>775.65</v>
      </c>
      <c r="K112" s="8" t="str">
        <f t="shared" si="3"/>
        <v>'University of Nebraska–Lincoln': 439,</v>
      </c>
    </row>
    <row r="113">
      <c r="B113" s="1">
        <v>191.0</v>
      </c>
      <c r="C113" s="2" t="s">
        <v>196</v>
      </c>
      <c r="D113" s="1">
        <v>97.0</v>
      </c>
      <c r="F113" s="8" t="e">
        <v>#N/A</v>
      </c>
      <c r="G113" s="3">
        <v>673.95</v>
      </c>
      <c r="H113" s="8">
        <f t="shared" si="1"/>
        <v>673.95</v>
      </c>
      <c r="I113" s="8">
        <f t="shared" si="2"/>
        <v>673.95</v>
      </c>
      <c r="K113" s="8" t="str">
        <f t="shared" si="3"/>
        <v>'University of Nebraska Omaha': 97,</v>
      </c>
    </row>
    <row r="114">
      <c r="B114" s="1">
        <v>192.0</v>
      </c>
      <c r="C114" s="2" t="s">
        <v>197</v>
      </c>
      <c r="D114" s="1">
        <v>440.0</v>
      </c>
      <c r="F114" s="8">
        <v>752.15</v>
      </c>
      <c r="G114" s="3">
        <v>736.95</v>
      </c>
      <c r="H114" s="8">
        <f t="shared" si="1"/>
        <v>752.15</v>
      </c>
      <c r="I114" s="8">
        <f t="shared" si="2"/>
        <v>736.95</v>
      </c>
      <c r="K114" s="8" t="str">
        <f t="shared" si="3"/>
        <v>'University of Nevada, Las Vegas': 440,</v>
      </c>
    </row>
    <row r="115">
      <c r="B115" s="1">
        <v>193.0</v>
      </c>
      <c r="C115" s="2" t="s">
        <v>198</v>
      </c>
      <c r="D115" s="1">
        <v>441.0</v>
      </c>
      <c r="F115" s="8" t="e">
        <v>#N/A</v>
      </c>
      <c r="G115" s="3">
        <v>776.65</v>
      </c>
      <c r="H115" s="8">
        <f t="shared" si="1"/>
        <v>776.65</v>
      </c>
      <c r="I115" s="8">
        <f t="shared" si="2"/>
        <v>776.65</v>
      </c>
      <c r="K115" s="8" t="str">
        <f t="shared" si="3"/>
        <v>'University of Nevada, Reno': 441,</v>
      </c>
    </row>
    <row r="116">
      <c r="B116" s="1">
        <v>194.0</v>
      </c>
      <c r="C116" s="2" t="s">
        <v>199</v>
      </c>
      <c r="D116" s="1">
        <v>285.0</v>
      </c>
      <c r="F116" s="8" t="e">
        <v>#N/A</v>
      </c>
      <c r="G116" s="3">
        <v>701.65</v>
      </c>
      <c r="H116" s="8">
        <f t="shared" si="1"/>
        <v>701.65</v>
      </c>
      <c r="I116" s="8">
        <f t="shared" si="2"/>
        <v>701.65</v>
      </c>
      <c r="K116" s="8" t="str">
        <f t="shared" si="3"/>
        <v>'University of New Hampshire': 285,</v>
      </c>
    </row>
    <row r="117">
      <c r="B117" s="1">
        <v>195.0</v>
      </c>
      <c r="C117" s="2" t="s">
        <v>200</v>
      </c>
      <c r="D117" s="1">
        <v>443.0</v>
      </c>
      <c r="F117" s="8">
        <v>651.1</v>
      </c>
      <c r="G117" s="12" t="e">
        <v>#N/A</v>
      </c>
      <c r="H117" s="8">
        <f t="shared" si="1"/>
        <v>651.1</v>
      </c>
      <c r="I117" s="8">
        <f t="shared" si="2"/>
        <v>651.1</v>
      </c>
      <c r="K117" s="8" t="str">
        <f t="shared" si="3"/>
        <v>'New Jersey Institute of Technology': 443,</v>
      </c>
    </row>
    <row r="118">
      <c r="B118" s="1">
        <v>196.0</v>
      </c>
      <c r="C118" s="2" t="s">
        <v>201</v>
      </c>
      <c r="D118" s="1">
        <v>445.0</v>
      </c>
      <c r="F118" s="8" t="e">
        <v>#N/A</v>
      </c>
      <c r="G118" s="3">
        <v>754.8</v>
      </c>
      <c r="H118" s="8">
        <f t="shared" si="1"/>
        <v>754.8</v>
      </c>
      <c r="I118" s="8">
        <f t="shared" si="2"/>
        <v>754.8</v>
      </c>
      <c r="K118" s="8" t="str">
        <f t="shared" si="3"/>
        <v>'University of New Mexico': 445,</v>
      </c>
    </row>
    <row r="119">
      <c r="B119" s="1">
        <v>197.0</v>
      </c>
      <c r="C119" s="2" t="s">
        <v>202</v>
      </c>
      <c r="D119" s="1">
        <v>444.0</v>
      </c>
      <c r="F119" s="8" t="e">
        <v>#N/A</v>
      </c>
      <c r="G119" s="3">
        <v>721.9</v>
      </c>
      <c r="H119" s="8">
        <f t="shared" si="1"/>
        <v>721.9</v>
      </c>
      <c r="I119" s="8">
        <f t="shared" si="2"/>
        <v>721.9</v>
      </c>
      <c r="K119" s="8" t="str">
        <f t="shared" si="3"/>
        <v>'New Mexico State University': 444,</v>
      </c>
    </row>
    <row r="120">
      <c r="B120" s="1">
        <v>199.0</v>
      </c>
      <c r="C120" s="2" t="s">
        <v>204</v>
      </c>
      <c r="D120" s="1">
        <v>434.0</v>
      </c>
      <c r="F120" s="8">
        <v>656.3</v>
      </c>
      <c r="G120" s="3">
        <v>611.7</v>
      </c>
      <c r="H120" s="8">
        <f t="shared" si="1"/>
        <v>656.3</v>
      </c>
      <c r="I120" s="8">
        <f t="shared" si="2"/>
        <v>611.7</v>
      </c>
      <c r="K120" s="8" t="str">
        <f t="shared" si="3"/>
        <v>'Niagara University': 434,</v>
      </c>
    </row>
    <row r="121">
      <c r="B121" s="1">
        <v>202.0</v>
      </c>
      <c r="C121" s="2" t="s">
        <v>207</v>
      </c>
      <c r="D121" s="1">
        <v>432.0</v>
      </c>
      <c r="F121" s="8" t="e">
        <v>#N/A</v>
      </c>
      <c r="G121" s="12" t="e">
        <v>#N/A</v>
      </c>
      <c r="H121" s="8" t="str">
        <f t="shared" si="1"/>
        <v>#N/A</v>
      </c>
      <c r="I121" s="8" t="str">
        <f t="shared" si="2"/>
        <v>#N/A</v>
      </c>
      <c r="K121" s="8" t="str">
        <f t="shared" si="3"/>
        <v>'North Carolina Agricultural and Technical State University': 432,</v>
      </c>
    </row>
    <row r="122">
      <c r="B122" s="1">
        <v>203.0</v>
      </c>
      <c r="C122" s="2" t="s">
        <v>208</v>
      </c>
      <c r="D122" s="1">
        <v>1.0001792E7</v>
      </c>
      <c r="F122" s="8" t="e">
        <v>#N/A</v>
      </c>
      <c r="G122" s="3">
        <v>675.3</v>
      </c>
      <c r="H122" s="8">
        <f t="shared" si="1"/>
        <v>675.3</v>
      </c>
      <c r="I122" s="8">
        <f t="shared" si="2"/>
        <v>675.3</v>
      </c>
      <c r="K122" s="8" t="str">
        <f t="shared" si="3"/>
        <v>'University of North Carolina at Asheville': 10001792,</v>
      </c>
    </row>
    <row r="123">
      <c r="B123" s="1">
        <v>205.0</v>
      </c>
      <c r="C123" s="2" t="s">
        <v>210</v>
      </c>
      <c r="D123" s="1">
        <v>60.0</v>
      </c>
      <c r="F123" s="8">
        <v>786.7</v>
      </c>
      <c r="G123" s="3">
        <v>821.2</v>
      </c>
      <c r="H123" s="8">
        <f t="shared" si="1"/>
        <v>786.7</v>
      </c>
      <c r="I123" s="8">
        <f t="shared" si="2"/>
        <v>821.2</v>
      </c>
      <c r="K123" s="8" t="str">
        <f t="shared" si="3"/>
        <v>'University of North Carolina at Chapel Hill': 60,</v>
      </c>
    </row>
    <row r="124">
      <c r="B124" s="1">
        <v>208.0</v>
      </c>
      <c r="C124" s="2" t="s">
        <v>213</v>
      </c>
      <c r="D124" s="1">
        <v>394.0</v>
      </c>
      <c r="F124" s="8">
        <v>900.25</v>
      </c>
      <c r="G124" s="3">
        <v>873.95</v>
      </c>
      <c r="H124" s="8">
        <f t="shared" si="1"/>
        <v>900.25</v>
      </c>
      <c r="I124" s="8">
        <f t="shared" si="2"/>
        <v>873.95</v>
      </c>
      <c r="K124" s="8" t="str">
        <f t="shared" si="3"/>
        <v>'North Carolina State University': 394,</v>
      </c>
    </row>
    <row r="125">
      <c r="B125" s="1">
        <v>209.0</v>
      </c>
      <c r="C125" s="2" t="s">
        <v>214</v>
      </c>
      <c r="D125" s="1">
        <v>395.0</v>
      </c>
      <c r="F125" s="8">
        <v>731.7</v>
      </c>
      <c r="G125" s="3">
        <v>712.4</v>
      </c>
      <c r="H125" s="8">
        <f t="shared" si="1"/>
        <v>731.7</v>
      </c>
      <c r="I125" s="8">
        <f t="shared" si="2"/>
        <v>712.4</v>
      </c>
      <c r="K125" s="8" t="str">
        <f t="shared" si="3"/>
        <v>'University of North Carolina at Wilmington': 395,</v>
      </c>
    </row>
    <row r="126">
      <c r="B126" s="1">
        <v>210.0</v>
      </c>
      <c r="C126" s="2" t="s">
        <v>215</v>
      </c>
      <c r="D126" s="1">
        <v>106.0</v>
      </c>
      <c r="F126" s="8" t="e">
        <v>#N/A</v>
      </c>
      <c r="G126" s="12" t="e">
        <v>#N/A</v>
      </c>
      <c r="H126" s="8" t="str">
        <f t="shared" si="1"/>
        <v>#N/A</v>
      </c>
      <c r="I126" s="8" t="str">
        <f t="shared" si="2"/>
        <v>#N/A</v>
      </c>
      <c r="K126" s="8" t="str">
        <f t="shared" si="3"/>
        <v>'University of North Dakota': 106,</v>
      </c>
    </row>
    <row r="127">
      <c r="B127" s="1">
        <v>212.0</v>
      </c>
      <c r="C127" s="2" t="s">
        <v>217</v>
      </c>
      <c r="D127" s="1">
        <v>521.0</v>
      </c>
      <c r="F127" s="8" t="e">
        <v>#N/A</v>
      </c>
      <c r="G127" s="3">
        <v>663.1</v>
      </c>
      <c r="H127" s="8">
        <f t="shared" si="1"/>
        <v>663.1</v>
      </c>
      <c r="I127" s="8">
        <f t="shared" si="2"/>
        <v>663.1</v>
      </c>
      <c r="K127" s="8" t="str">
        <f t="shared" si="3"/>
        <v>'University of North Florida': 521,</v>
      </c>
    </row>
    <row r="128">
      <c r="B128" s="1">
        <v>213.0</v>
      </c>
      <c r="C128" s="2" t="s">
        <v>218</v>
      </c>
      <c r="D128" s="1">
        <v>397.0</v>
      </c>
      <c r="F128" s="8" t="e">
        <v>#N/A</v>
      </c>
      <c r="G128" s="3">
        <v>728.5</v>
      </c>
      <c r="H128" s="8">
        <f t="shared" si="1"/>
        <v>728.5</v>
      </c>
      <c r="I128" s="8">
        <f t="shared" si="2"/>
        <v>728.5</v>
      </c>
      <c r="K128" s="8" t="str">
        <f t="shared" si="3"/>
        <v>'University of North Texas': 397,</v>
      </c>
    </row>
    <row r="129">
      <c r="B129" s="1">
        <v>214.0</v>
      </c>
      <c r="C129" s="2" t="s">
        <v>219</v>
      </c>
      <c r="D129" s="1">
        <v>18.0</v>
      </c>
      <c r="F129" s="8" t="e">
        <v>#N/A</v>
      </c>
      <c r="G129" s="3">
        <v>722.6</v>
      </c>
      <c r="H129" s="8">
        <f t="shared" si="1"/>
        <v>722.6</v>
      </c>
      <c r="I129" s="8">
        <f t="shared" si="2"/>
        <v>722.6</v>
      </c>
      <c r="K129" s="8" t="str">
        <f t="shared" si="3"/>
        <v>'Northeastern University': 18,</v>
      </c>
    </row>
    <row r="130">
      <c r="B130" s="1">
        <v>215.0</v>
      </c>
      <c r="C130" s="2" t="s">
        <v>220</v>
      </c>
      <c r="D130" s="1">
        <v>398.0</v>
      </c>
      <c r="F130" s="8" t="e">
        <v>#N/A</v>
      </c>
      <c r="G130" s="3">
        <v>740.8</v>
      </c>
      <c r="H130" s="8">
        <f t="shared" si="1"/>
        <v>740.8</v>
      </c>
      <c r="I130" s="8">
        <f t="shared" si="2"/>
        <v>740.8</v>
      </c>
      <c r="K130" s="8" t="str">
        <f t="shared" si="3"/>
        <v>'Northern Arizona University': 398,</v>
      </c>
    </row>
    <row r="131">
      <c r="B131" s="1">
        <v>216.0</v>
      </c>
      <c r="C131" s="2" t="s">
        <v>221</v>
      </c>
      <c r="D131" s="1">
        <v>399.0</v>
      </c>
      <c r="F131" s="8" t="e">
        <v>#N/A</v>
      </c>
      <c r="G131" s="3">
        <v>741.0</v>
      </c>
      <c r="H131" s="8">
        <f t="shared" si="1"/>
        <v>741</v>
      </c>
      <c r="I131" s="8">
        <f t="shared" si="2"/>
        <v>741</v>
      </c>
      <c r="K131" s="8" t="str">
        <f t="shared" si="3"/>
        <v>'University of Northern Colorado': 399,</v>
      </c>
    </row>
    <row r="132">
      <c r="B132" s="1">
        <v>218.0</v>
      </c>
      <c r="C132" s="2" t="s">
        <v>223</v>
      </c>
      <c r="D132" s="1">
        <v>400.0</v>
      </c>
      <c r="F132" s="8" t="e">
        <v>#N/A</v>
      </c>
      <c r="G132" s="3">
        <v>723.65</v>
      </c>
      <c r="H132" s="8">
        <f t="shared" si="1"/>
        <v>723.65</v>
      </c>
      <c r="I132" s="8">
        <f t="shared" si="2"/>
        <v>723.65</v>
      </c>
      <c r="K132" s="8" t="str">
        <f t="shared" si="3"/>
        <v>'University of Northern Iowa': 400,</v>
      </c>
    </row>
    <row r="133">
      <c r="B133" s="1">
        <v>220.0</v>
      </c>
      <c r="C133" s="2" t="s">
        <v>225</v>
      </c>
      <c r="D133" s="1">
        <v>401.0</v>
      </c>
      <c r="F133" s="8">
        <v>780.45</v>
      </c>
      <c r="G133" s="3">
        <v>800.55</v>
      </c>
      <c r="H133" s="8">
        <f t="shared" si="1"/>
        <v>780.45</v>
      </c>
      <c r="I133" s="8">
        <f t="shared" si="2"/>
        <v>800.55</v>
      </c>
      <c r="K133" s="8" t="str">
        <f t="shared" si="3"/>
        <v>'Northwestern University': 401,</v>
      </c>
    </row>
    <row r="134">
      <c r="B134" s="1">
        <v>222.0</v>
      </c>
      <c r="C134" s="2" t="s">
        <v>227</v>
      </c>
      <c r="D134" s="1">
        <v>53.0</v>
      </c>
      <c r="F134" s="8">
        <v>835.1</v>
      </c>
      <c r="G134" s="3">
        <v>828.55</v>
      </c>
      <c r="H134" s="8">
        <f t="shared" si="1"/>
        <v>835.1</v>
      </c>
      <c r="I134" s="8">
        <f t="shared" si="2"/>
        <v>828.55</v>
      </c>
      <c r="K134" s="8" t="str">
        <f t="shared" si="3"/>
        <v>'University of Notre Dame': 53,</v>
      </c>
    </row>
    <row r="135">
      <c r="B135" s="1">
        <v>223.0</v>
      </c>
      <c r="C135" s="2" t="s">
        <v>228</v>
      </c>
      <c r="D135" s="1">
        <v>21.0</v>
      </c>
      <c r="F135" s="8">
        <v>757.25</v>
      </c>
      <c r="G135" s="3">
        <v>734.65</v>
      </c>
      <c r="H135" s="8">
        <f t="shared" si="1"/>
        <v>757.25</v>
      </c>
      <c r="I135" s="8">
        <f t="shared" si="2"/>
        <v>734.65</v>
      </c>
      <c r="K135" s="8" t="str">
        <f t="shared" si="3"/>
        <v>'Oakland University': 21,</v>
      </c>
    </row>
    <row r="136">
      <c r="B136" s="1">
        <v>224.0</v>
      </c>
      <c r="C136" s="2" t="s">
        <v>229</v>
      </c>
      <c r="D136" s="1">
        <v>408.0</v>
      </c>
      <c r="F136" s="8" t="e">
        <v>#N/A</v>
      </c>
      <c r="G136" s="3">
        <v>757.65</v>
      </c>
      <c r="H136" s="8">
        <f t="shared" si="1"/>
        <v>757.65</v>
      </c>
      <c r="I136" s="8">
        <f t="shared" si="2"/>
        <v>757.65</v>
      </c>
      <c r="K136" s="8" t="str">
        <f t="shared" si="3"/>
        <v>'Ohio University': 408,</v>
      </c>
    </row>
    <row r="137">
      <c r="B137" s="1">
        <v>225.0</v>
      </c>
      <c r="C137" s="2" t="s">
        <v>230</v>
      </c>
      <c r="D137" s="1">
        <v>393.0</v>
      </c>
      <c r="F137" s="8">
        <v>858.1</v>
      </c>
      <c r="G137" s="3">
        <v>839.1</v>
      </c>
      <c r="H137" s="8">
        <f t="shared" si="1"/>
        <v>858.1</v>
      </c>
      <c r="I137" s="8">
        <f t="shared" si="2"/>
        <v>839.1</v>
      </c>
      <c r="K137" s="8" t="str">
        <f t="shared" si="3"/>
        <v>'The Ohio State University': 393,</v>
      </c>
    </row>
    <row r="138">
      <c r="B138" s="1">
        <v>228.0</v>
      </c>
      <c r="C138" s="2" t="s">
        <v>233</v>
      </c>
      <c r="D138" s="1">
        <v>410.0</v>
      </c>
      <c r="F138" s="8">
        <v>702.85</v>
      </c>
      <c r="G138" s="3">
        <v>686.65</v>
      </c>
      <c r="H138" s="8">
        <f t="shared" si="1"/>
        <v>702.85</v>
      </c>
      <c r="I138" s="8">
        <f t="shared" si="2"/>
        <v>686.65</v>
      </c>
      <c r="K138" s="8" t="str">
        <f t="shared" si="3"/>
        <v>'Old Dominion University': 410,</v>
      </c>
    </row>
    <row r="139">
      <c r="B139" s="1">
        <v>232.0</v>
      </c>
      <c r="C139" s="2" t="s">
        <v>237</v>
      </c>
      <c r="D139" s="1">
        <v>413.0</v>
      </c>
      <c r="F139" s="8">
        <v>750.5</v>
      </c>
      <c r="G139" s="3">
        <v>725.1</v>
      </c>
      <c r="H139" s="8">
        <f t="shared" si="1"/>
        <v>750.5</v>
      </c>
      <c r="I139" s="8">
        <f t="shared" si="2"/>
        <v>725.1</v>
      </c>
      <c r="K139" s="8" t="str">
        <f t="shared" si="3"/>
        <v>'University of the Pacific': 413,</v>
      </c>
    </row>
    <row r="140">
      <c r="B140" s="1">
        <v>233.0</v>
      </c>
      <c r="C140" s="2" t="s">
        <v>238</v>
      </c>
      <c r="D140" s="1">
        <v>416.0</v>
      </c>
      <c r="F140" s="8">
        <v>812.5</v>
      </c>
      <c r="G140" s="3">
        <v>751.75</v>
      </c>
      <c r="H140" s="8">
        <f t="shared" si="1"/>
        <v>812.5</v>
      </c>
      <c r="I140" s="8">
        <f t="shared" si="2"/>
        <v>751.75</v>
      </c>
      <c r="K140" s="8" t="str">
        <f t="shared" si="3"/>
        <v>'University of Pennsylvania': 416,</v>
      </c>
    </row>
    <row r="141">
      <c r="B141" s="1">
        <v>234.0</v>
      </c>
      <c r="C141" s="2" t="s">
        <v>239</v>
      </c>
      <c r="D141" s="1">
        <v>82.0</v>
      </c>
      <c r="F141" s="8">
        <v>800.15</v>
      </c>
      <c r="G141" s="3">
        <v>785.85</v>
      </c>
      <c r="H141" s="8">
        <f t="shared" si="1"/>
        <v>800.15</v>
      </c>
      <c r="I141" s="8">
        <f t="shared" si="2"/>
        <v>785.85</v>
      </c>
      <c r="K141" s="8" t="str">
        <f t="shared" si="3"/>
        <v>'Pennsylvania State University': 82,</v>
      </c>
    </row>
    <row r="142">
      <c r="B142" s="1">
        <v>235.0</v>
      </c>
      <c r="C142" s="2" t="s">
        <v>240</v>
      </c>
      <c r="D142" s="1">
        <v>417.0</v>
      </c>
      <c r="F142" s="8" t="e">
        <v>#N/A</v>
      </c>
      <c r="G142" s="3">
        <v>648.8</v>
      </c>
      <c r="H142" s="8">
        <f t="shared" si="1"/>
        <v>648.8</v>
      </c>
      <c r="I142" s="8">
        <f t="shared" si="2"/>
        <v>648.8</v>
      </c>
      <c r="K142" s="8" t="str">
        <f t="shared" si="3"/>
        <v>'Pepperdine University': 417,</v>
      </c>
    </row>
    <row r="143">
      <c r="B143" s="1">
        <v>236.0</v>
      </c>
      <c r="C143" s="2" t="s">
        <v>241</v>
      </c>
      <c r="D143" s="1">
        <v>405.0</v>
      </c>
      <c r="F143" s="8">
        <v>816.55</v>
      </c>
      <c r="G143" s="3">
        <v>774.3</v>
      </c>
      <c r="H143" s="8">
        <f t="shared" si="1"/>
        <v>816.55</v>
      </c>
      <c r="I143" s="8">
        <f t="shared" si="2"/>
        <v>774.3</v>
      </c>
      <c r="K143" s="8" t="str">
        <f t="shared" si="3"/>
        <v>'University of Pittsburgh': 405,</v>
      </c>
    </row>
    <row r="144">
      <c r="B144" s="1">
        <v>241.0</v>
      </c>
      <c r="C144" s="2" t="s">
        <v>246</v>
      </c>
      <c r="D144" s="1">
        <v>477.0</v>
      </c>
      <c r="F144" s="8">
        <v>807.9</v>
      </c>
      <c r="G144" s="3">
        <v>756.45</v>
      </c>
      <c r="H144" s="8">
        <f t="shared" si="1"/>
        <v>807.9</v>
      </c>
      <c r="I144" s="8">
        <f t="shared" si="2"/>
        <v>756.45</v>
      </c>
      <c r="K144" s="8" t="str">
        <f t="shared" si="3"/>
        <v>'Princeton University': 477,</v>
      </c>
    </row>
    <row r="145">
      <c r="B145" s="1">
        <v>242.0</v>
      </c>
      <c r="C145" s="2" t="s">
        <v>247</v>
      </c>
      <c r="D145" s="1">
        <v>479.0</v>
      </c>
      <c r="F145" s="8">
        <v>656.3</v>
      </c>
      <c r="G145" s="3">
        <v>634.8</v>
      </c>
      <c r="H145" s="8">
        <f t="shared" si="1"/>
        <v>656.3</v>
      </c>
      <c r="I145" s="8">
        <f t="shared" si="2"/>
        <v>634.8</v>
      </c>
      <c r="K145" s="8" t="str">
        <f t="shared" si="3"/>
        <v>'Providence College': 479,</v>
      </c>
    </row>
    <row r="146">
      <c r="B146" s="1">
        <v>243.0</v>
      </c>
      <c r="C146" s="2" t="s">
        <v>248</v>
      </c>
      <c r="D146" s="1">
        <v>27.0</v>
      </c>
      <c r="F146" s="8">
        <v>817.05</v>
      </c>
      <c r="G146" s="3">
        <v>786.3</v>
      </c>
      <c r="H146" s="8">
        <f t="shared" si="1"/>
        <v>817.05</v>
      </c>
      <c r="I146" s="8">
        <f t="shared" si="2"/>
        <v>786.3</v>
      </c>
      <c r="K146" s="8" t="str">
        <f t="shared" si="3"/>
        <v>'Purdue University': 27,</v>
      </c>
    </row>
    <row r="147">
      <c r="B147" s="1">
        <v>247.0</v>
      </c>
      <c r="C147" s="2" t="s">
        <v>252</v>
      </c>
      <c r="D147" s="1">
        <v>482.0</v>
      </c>
      <c r="F147" s="8" t="e">
        <v>#N/A</v>
      </c>
      <c r="G147" s="3">
        <v>658.55</v>
      </c>
      <c r="H147" s="8">
        <f t="shared" si="1"/>
        <v>658.55</v>
      </c>
      <c r="I147" s="8">
        <f t="shared" si="2"/>
        <v>658.55</v>
      </c>
      <c r="K147" s="8" t="str">
        <f t="shared" si="3"/>
        <v>'University of Rhode Island': 482,</v>
      </c>
    </row>
    <row r="148">
      <c r="B148" s="1">
        <v>248.0</v>
      </c>
      <c r="C148" s="2" t="s">
        <v>253</v>
      </c>
      <c r="D148" s="1">
        <v>483.0</v>
      </c>
      <c r="F148" s="8" t="e">
        <v>#N/A</v>
      </c>
      <c r="G148" s="3">
        <v>781.8</v>
      </c>
      <c r="H148" s="8">
        <f t="shared" si="1"/>
        <v>781.8</v>
      </c>
      <c r="I148" s="8">
        <f t="shared" si="2"/>
        <v>781.8</v>
      </c>
      <c r="K148" s="8" t="str">
        <f t="shared" si="3"/>
        <v>'Rice University': 483,</v>
      </c>
    </row>
    <row r="149">
      <c r="B149" s="1">
        <v>249.0</v>
      </c>
      <c r="C149" s="2" t="s">
        <v>254</v>
      </c>
      <c r="D149" s="1">
        <v>37.0</v>
      </c>
      <c r="F149" s="8" t="e">
        <v>#N/A</v>
      </c>
      <c r="G149" s="3">
        <v>728.15</v>
      </c>
      <c r="H149" s="8">
        <f t="shared" si="1"/>
        <v>728.15</v>
      </c>
      <c r="I149" s="8">
        <f t="shared" si="2"/>
        <v>728.15</v>
      </c>
      <c r="K149" s="8" t="str">
        <f t="shared" si="3"/>
        <v>'University of Richmond': 37,</v>
      </c>
    </row>
    <row r="150">
      <c r="B150" s="1">
        <v>250.0</v>
      </c>
      <c r="C150" s="2" t="s">
        <v>255</v>
      </c>
      <c r="D150" s="1">
        <v>484.0</v>
      </c>
      <c r="F150" s="8">
        <v>730.7</v>
      </c>
      <c r="G150" s="3">
        <v>642.8</v>
      </c>
      <c r="H150" s="8">
        <f t="shared" si="1"/>
        <v>730.7</v>
      </c>
      <c r="I150" s="8">
        <f t="shared" si="2"/>
        <v>642.8</v>
      </c>
      <c r="K150" s="8" t="str">
        <f t="shared" si="3"/>
        <v>'Rider University': 484,</v>
      </c>
    </row>
    <row r="151">
      <c r="B151" s="1">
        <v>252.0</v>
      </c>
      <c r="C151" s="2" t="s">
        <v>257</v>
      </c>
      <c r="D151" s="1">
        <v>43.0</v>
      </c>
      <c r="F151" s="8" t="e">
        <v>#N/A</v>
      </c>
      <c r="G151" s="3">
        <v>760.5</v>
      </c>
      <c r="H151" s="8">
        <f t="shared" si="1"/>
        <v>760.5</v>
      </c>
      <c r="I151" s="8">
        <f t="shared" si="2"/>
        <v>760.5</v>
      </c>
      <c r="K151" s="8" t="str">
        <f t="shared" si="3"/>
        <v>'Rutgers University': 43,</v>
      </c>
    </row>
    <row r="152">
      <c r="B152" s="1">
        <v>253.0</v>
      </c>
      <c r="C152" s="2" t="s">
        <v>258</v>
      </c>
      <c r="D152" s="1">
        <v>475.0</v>
      </c>
      <c r="F152" s="8" t="e">
        <v>#N/A</v>
      </c>
      <c r="G152" s="3">
        <v>638.8</v>
      </c>
      <c r="H152" s="8">
        <f t="shared" si="1"/>
        <v>638.8</v>
      </c>
      <c r="I152" s="8">
        <f t="shared" si="2"/>
        <v>638.8</v>
      </c>
      <c r="K152" s="8" t="str">
        <f t="shared" si="3"/>
        <v>'Sacred Heart University': 475,</v>
      </c>
    </row>
    <row r="153">
      <c r="B153" s="1">
        <v>254.0</v>
      </c>
      <c r="C153" s="2" t="s">
        <v>259</v>
      </c>
      <c r="D153" s="1">
        <v>457.0</v>
      </c>
      <c r="F153" s="8">
        <v>713.05</v>
      </c>
      <c r="G153" s="3">
        <v>677.75</v>
      </c>
      <c r="H153" s="8">
        <f t="shared" si="1"/>
        <v>713.05</v>
      </c>
      <c r="I153" s="8">
        <f t="shared" si="2"/>
        <v>677.75</v>
      </c>
      <c r="K153" s="8" t="str">
        <f t="shared" si="3"/>
        <v>'St. Bonaventure University': 457,</v>
      </c>
    </row>
    <row r="154">
      <c r="B154" s="1">
        <v>255.0</v>
      </c>
      <c r="C154" s="2" t="s">
        <v>260</v>
      </c>
      <c r="D154" s="1">
        <v>459.0</v>
      </c>
      <c r="F154" s="8">
        <v>592.8</v>
      </c>
      <c r="G154" s="3">
        <v>643.1</v>
      </c>
      <c r="H154" s="8">
        <f t="shared" si="1"/>
        <v>592.8</v>
      </c>
      <c r="I154" s="8">
        <f t="shared" si="2"/>
        <v>643.1</v>
      </c>
      <c r="K154" s="8" t="str">
        <f t="shared" si="3"/>
        <v>'St. Francis College': 459,</v>
      </c>
    </row>
    <row r="155">
      <c r="B155" s="1">
        <v>256.0</v>
      </c>
      <c r="C155" s="2" t="s">
        <v>261</v>
      </c>
      <c r="D155" s="1">
        <v>474.0</v>
      </c>
      <c r="F155" s="8" t="e">
        <v>#N/A</v>
      </c>
      <c r="G155" s="3">
        <v>670.8</v>
      </c>
      <c r="H155" s="8">
        <f t="shared" si="1"/>
        <v>670.8</v>
      </c>
      <c r="I155" s="8">
        <f t="shared" si="2"/>
        <v>670.8</v>
      </c>
      <c r="K155" s="8" t="str">
        <f t="shared" si="3"/>
        <v>'Saint Francis University': 474,</v>
      </c>
    </row>
    <row r="156">
      <c r="B156" s="1">
        <v>259.0</v>
      </c>
      <c r="C156" s="2" t="s">
        <v>264</v>
      </c>
      <c r="D156" s="1">
        <v>491.0</v>
      </c>
      <c r="F156" s="8">
        <v>711.5</v>
      </c>
      <c r="G156" s="3">
        <v>684.0</v>
      </c>
      <c r="H156" s="8">
        <f t="shared" si="1"/>
        <v>711.5</v>
      </c>
      <c r="I156" s="8">
        <f t="shared" si="2"/>
        <v>684</v>
      </c>
      <c r="K156" s="8" t="str">
        <f t="shared" si="3"/>
        <v>'Saint Louis University': 491,</v>
      </c>
    </row>
    <row r="157">
      <c r="B157" s="1">
        <v>261.0</v>
      </c>
      <c r="C157" s="2" t="s">
        <v>266</v>
      </c>
      <c r="D157" s="1">
        <v>468.0</v>
      </c>
      <c r="F157" s="8">
        <v>647.75</v>
      </c>
      <c r="G157" s="3">
        <v>483.14</v>
      </c>
      <c r="H157" s="8">
        <f t="shared" si="1"/>
        <v>647.75</v>
      </c>
      <c r="I157" s="8">
        <f t="shared" si="2"/>
        <v>483.14</v>
      </c>
      <c r="K157" s="8" t="str">
        <f t="shared" si="3"/>
        <v>'Saint Peter's University': 468,</v>
      </c>
    </row>
    <row r="158">
      <c r="B158" s="1">
        <v>264.0</v>
      </c>
      <c r="C158" s="2" t="s">
        <v>269</v>
      </c>
      <c r="D158" s="1">
        <v>497.0</v>
      </c>
      <c r="F158" s="8" t="e">
        <v>#N/A</v>
      </c>
      <c r="G158" s="3">
        <v>720.5</v>
      </c>
      <c r="H158" s="8">
        <f t="shared" si="1"/>
        <v>720.5</v>
      </c>
      <c r="I158" s="8">
        <f t="shared" si="2"/>
        <v>720.5</v>
      </c>
      <c r="K158" s="8" t="str">
        <f t="shared" si="3"/>
        <v>'University of San Diego': 497,</v>
      </c>
    </row>
    <row r="159">
      <c r="B159" s="1">
        <v>265.0</v>
      </c>
      <c r="C159" s="2" t="s">
        <v>270</v>
      </c>
      <c r="D159" s="1">
        <v>496.0</v>
      </c>
      <c r="F159" s="8" t="e">
        <v>#N/A</v>
      </c>
      <c r="G159" s="3">
        <v>790.85</v>
      </c>
      <c r="H159" s="8">
        <f t="shared" si="1"/>
        <v>790.85</v>
      </c>
      <c r="I159" s="8">
        <f t="shared" si="2"/>
        <v>790.85</v>
      </c>
      <c r="K159" s="8" t="str">
        <f t="shared" si="3"/>
        <v>'San Diego State University': 496,</v>
      </c>
    </row>
    <row r="160">
      <c r="B160" s="1">
        <v>267.0</v>
      </c>
      <c r="C160" s="2" t="s">
        <v>272</v>
      </c>
      <c r="D160" s="1">
        <v>499.0</v>
      </c>
      <c r="F160" s="8" t="e">
        <v>#N/A</v>
      </c>
      <c r="G160" s="3">
        <v>723.45</v>
      </c>
      <c r="H160" s="8">
        <f t="shared" si="1"/>
        <v>723.45</v>
      </c>
      <c r="I160" s="8">
        <f t="shared" si="2"/>
        <v>723.45</v>
      </c>
      <c r="K160" s="8" t="str">
        <f t="shared" si="3"/>
        <v>'San Jose State University': 499,</v>
      </c>
    </row>
    <row r="161">
      <c r="B161" s="1">
        <v>269.0</v>
      </c>
      <c r="C161" s="2" t="s">
        <v>274</v>
      </c>
      <c r="D161" s="1">
        <v>90.0</v>
      </c>
      <c r="F161" s="8">
        <v>690.6</v>
      </c>
      <c r="G161" s="3">
        <v>643.85</v>
      </c>
      <c r="H161" s="8">
        <f t="shared" si="1"/>
        <v>690.6</v>
      </c>
      <c r="I161" s="8">
        <f t="shared" si="2"/>
        <v>643.85</v>
      </c>
      <c r="K161" s="8" t="str">
        <f t="shared" si="3"/>
        <v>'Seattle University': 90,</v>
      </c>
    </row>
    <row r="162">
      <c r="B162" s="1">
        <v>270.0</v>
      </c>
      <c r="C162" s="2" t="s">
        <v>275</v>
      </c>
      <c r="D162" s="1">
        <v>462.0</v>
      </c>
      <c r="F162" s="8">
        <v>714.15</v>
      </c>
      <c r="G162" s="3">
        <v>687.5</v>
      </c>
      <c r="H162" s="8">
        <f t="shared" si="1"/>
        <v>714.15</v>
      </c>
      <c r="I162" s="8">
        <f t="shared" si="2"/>
        <v>687.5</v>
      </c>
      <c r="K162" s="8" t="str">
        <f t="shared" si="3"/>
        <v>'Seton Hall University': 462,</v>
      </c>
    </row>
    <row r="163">
      <c r="B163" s="1">
        <v>271.0</v>
      </c>
      <c r="C163" s="2" t="s">
        <v>276</v>
      </c>
      <c r="D163" s="1">
        <v>489.0</v>
      </c>
      <c r="F163" s="8" t="e">
        <v>#N/A</v>
      </c>
      <c r="G163" s="3">
        <v>599.7</v>
      </c>
      <c r="H163" s="8">
        <f t="shared" si="1"/>
        <v>599.7</v>
      </c>
      <c r="I163" s="8">
        <f t="shared" si="2"/>
        <v>599.7</v>
      </c>
      <c r="K163" s="8" t="str">
        <f t="shared" si="3"/>
        <v>'Siena College': 489,</v>
      </c>
    </row>
    <row r="164">
      <c r="B164" s="1">
        <v>273.0</v>
      </c>
      <c r="C164" s="2" t="s">
        <v>278</v>
      </c>
      <c r="D164" s="1">
        <v>95.0</v>
      </c>
      <c r="F164" s="8">
        <v>834.35</v>
      </c>
      <c r="G164" s="3">
        <v>820.7</v>
      </c>
      <c r="H164" s="8">
        <f t="shared" si="1"/>
        <v>834.35</v>
      </c>
      <c r="I164" s="8">
        <f t="shared" si="2"/>
        <v>820.7</v>
      </c>
      <c r="K164" s="8" t="str">
        <f t="shared" si="3"/>
        <v>'University of South Carolina': 95,</v>
      </c>
    </row>
    <row r="165">
      <c r="B165" s="1">
        <v>276.0</v>
      </c>
      <c r="C165" s="2" t="s">
        <v>281</v>
      </c>
      <c r="D165" s="1">
        <v>83.0</v>
      </c>
      <c r="F165" s="8">
        <v>694.0</v>
      </c>
      <c r="G165" s="3">
        <v>681.0</v>
      </c>
      <c r="H165" s="8">
        <f t="shared" si="1"/>
        <v>694</v>
      </c>
      <c r="I165" s="8">
        <f t="shared" si="2"/>
        <v>681</v>
      </c>
      <c r="K165" s="8" t="str">
        <f t="shared" si="3"/>
        <v>'University of South Dakota': 83,</v>
      </c>
    </row>
    <row r="166">
      <c r="B166" s="1">
        <v>277.0</v>
      </c>
      <c r="C166" s="2" t="s">
        <v>282</v>
      </c>
      <c r="D166" s="1">
        <v>451.0</v>
      </c>
      <c r="F166" s="8">
        <v>670.45</v>
      </c>
      <c r="G166" s="3">
        <v>652.85</v>
      </c>
      <c r="H166" s="8">
        <f t="shared" si="1"/>
        <v>670.45</v>
      </c>
      <c r="I166" s="8">
        <f t="shared" si="2"/>
        <v>652.85</v>
      </c>
      <c r="K166" s="8" t="str">
        <f t="shared" si="3"/>
        <v>'South Dakota State University': 451,</v>
      </c>
    </row>
    <row r="167">
      <c r="B167" s="1">
        <v>282.0</v>
      </c>
      <c r="C167" s="2" t="s">
        <v>287</v>
      </c>
      <c r="D167" s="1">
        <v>102.0</v>
      </c>
      <c r="F167" s="8">
        <v>847.35</v>
      </c>
      <c r="G167" s="3">
        <v>872.85</v>
      </c>
      <c r="H167" s="8">
        <f t="shared" si="1"/>
        <v>847.35</v>
      </c>
      <c r="I167" s="8">
        <f t="shared" si="2"/>
        <v>872.85</v>
      </c>
      <c r="K167" s="8" t="str">
        <f t="shared" si="3"/>
        <v>'University of Southern California': 102,</v>
      </c>
    </row>
    <row r="168">
      <c r="B168" s="1">
        <v>283.0</v>
      </c>
      <c r="C168" s="2" t="s">
        <v>288</v>
      </c>
      <c r="D168" s="1">
        <v>453.0</v>
      </c>
      <c r="F168" s="8">
        <v>723.45</v>
      </c>
      <c r="G168" s="3">
        <v>711.0</v>
      </c>
      <c r="H168" s="8">
        <f t="shared" si="1"/>
        <v>723.45</v>
      </c>
      <c r="I168" s="8">
        <f t="shared" si="2"/>
        <v>711</v>
      </c>
      <c r="K168" s="8" t="str">
        <f t="shared" si="3"/>
        <v>'Southern Illinois University Carbondale': 453,</v>
      </c>
    </row>
    <row r="169">
      <c r="B169" s="1">
        <v>285.0</v>
      </c>
      <c r="C169" s="2" t="s">
        <v>290</v>
      </c>
      <c r="D169" s="1">
        <v>75.0</v>
      </c>
      <c r="F169" s="8">
        <v>752.3</v>
      </c>
      <c r="G169" s="3">
        <v>771.7</v>
      </c>
      <c r="H169" s="8">
        <f t="shared" si="1"/>
        <v>752.3</v>
      </c>
      <c r="I169" s="8">
        <f t="shared" si="2"/>
        <v>771.7</v>
      </c>
      <c r="K169" s="8" t="str">
        <f t="shared" si="3"/>
        <v>'Southern Methodist University': 75,</v>
      </c>
    </row>
    <row r="170">
      <c r="B170" s="1">
        <v>288.0</v>
      </c>
      <c r="C170" s="2" t="s">
        <v>293</v>
      </c>
      <c r="D170" s="1">
        <v>112.0</v>
      </c>
      <c r="F170" s="8">
        <v>869.95</v>
      </c>
      <c r="G170" s="3">
        <v>918.85</v>
      </c>
      <c r="H170" s="8">
        <f t="shared" si="1"/>
        <v>869.95</v>
      </c>
      <c r="I170" s="8">
        <f t="shared" si="2"/>
        <v>918.85</v>
      </c>
      <c r="K170" s="8" t="str">
        <f t="shared" si="3"/>
        <v>'Stanford University': 112,</v>
      </c>
    </row>
    <row r="171">
      <c r="B171" s="1">
        <v>291.0</v>
      </c>
      <c r="C171" s="2" t="s">
        <v>296</v>
      </c>
      <c r="D171" s="1">
        <v>418.0</v>
      </c>
      <c r="F171" s="8" t="e">
        <v>#N/A</v>
      </c>
      <c r="G171" s="3">
        <v>596.7</v>
      </c>
      <c r="H171" s="8">
        <f t="shared" si="1"/>
        <v>596.7</v>
      </c>
      <c r="I171" s="8">
        <f t="shared" si="2"/>
        <v>596.7</v>
      </c>
      <c r="K171" s="8" t="str">
        <f t="shared" si="3"/>
        <v>'Stony Brook University': 418,</v>
      </c>
    </row>
    <row r="172">
      <c r="B172" s="1">
        <v>294.0</v>
      </c>
      <c r="C172" s="2" t="s">
        <v>299</v>
      </c>
      <c r="D172" s="1">
        <v>44.0</v>
      </c>
      <c r="F172" s="8">
        <v>863.1</v>
      </c>
      <c r="G172" s="3">
        <v>886.9</v>
      </c>
      <c r="H172" s="8">
        <f t="shared" si="1"/>
        <v>863.1</v>
      </c>
      <c r="I172" s="8">
        <f t="shared" si="2"/>
        <v>886.9</v>
      </c>
      <c r="K172" s="8" t="str">
        <f t="shared" si="3"/>
        <v>'University of Tennessee': 44,</v>
      </c>
    </row>
    <row r="173">
      <c r="B173" s="1">
        <v>299.0</v>
      </c>
      <c r="C173" s="2" t="s">
        <v>304</v>
      </c>
      <c r="D173" s="1">
        <v>80.0</v>
      </c>
      <c r="F173" s="8">
        <v>864.85</v>
      </c>
      <c r="G173" s="3">
        <v>868.6</v>
      </c>
      <c r="H173" s="8">
        <f t="shared" si="1"/>
        <v>864.85</v>
      </c>
      <c r="I173" s="8">
        <f t="shared" si="2"/>
        <v>868.6</v>
      </c>
      <c r="K173" s="8" t="str">
        <f t="shared" si="3"/>
        <v>'Texas A&amp;M University': 80,</v>
      </c>
    </row>
    <row r="174">
      <c r="B174" s="1">
        <v>302.0</v>
      </c>
      <c r="C174" s="2" t="s">
        <v>307</v>
      </c>
      <c r="D174" s="1">
        <v>105.0</v>
      </c>
      <c r="F174" s="8">
        <v>923.15</v>
      </c>
      <c r="G174" s="3">
        <v>871.55</v>
      </c>
      <c r="H174" s="8">
        <f t="shared" si="1"/>
        <v>923.15</v>
      </c>
      <c r="I174" s="8">
        <f t="shared" si="2"/>
        <v>871.55</v>
      </c>
      <c r="K174" s="8" t="str">
        <f t="shared" si="3"/>
        <v>'University of Texas at Austin': 105,</v>
      </c>
    </row>
    <row r="175">
      <c r="B175" s="1">
        <v>303.0</v>
      </c>
      <c r="C175" s="2" t="s">
        <v>308</v>
      </c>
      <c r="D175" s="1">
        <v>318.0</v>
      </c>
      <c r="F175" s="8">
        <v>750.5</v>
      </c>
      <c r="G175" s="3">
        <v>737.7</v>
      </c>
      <c r="H175" s="8">
        <f t="shared" si="1"/>
        <v>750.5</v>
      </c>
      <c r="I175" s="8">
        <f t="shared" si="2"/>
        <v>737.7</v>
      </c>
      <c r="K175" s="8" t="str">
        <f t="shared" si="3"/>
        <v>'Texas Christian University': 318,</v>
      </c>
    </row>
    <row r="176">
      <c r="B176" s="1">
        <v>310.0</v>
      </c>
      <c r="C176" s="2" t="s">
        <v>315</v>
      </c>
      <c r="D176" s="1">
        <v>319.0</v>
      </c>
      <c r="F176" s="8" t="e">
        <v>#N/A</v>
      </c>
      <c r="G176" s="3">
        <v>711.15</v>
      </c>
      <c r="H176" s="8">
        <f t="shared" si="1"/>
        <v>711.15</v>
      </c>
      <c r="I176" s="8">
        <f t="shared" si="2"/>
        <v>711.15</v>
      </c>
      <c r="K176" s="8" t="str">
        <f t="shared" si="3"/>
        <v>'University of Toledo': 319,</v>
      </c>
    </row>
    <row r="177">
      <c r="B177" s="1">
        <v>311.0</v>
      </c>
      <c r="C177" s="2" t="s">
        <v>316</v>
      </c>
      <c r="D177" s="1">
        <v>320.0</v>
      </c>
      <c r="F177" s="8">
        <v>738.3</v>
      </c>
      <c r="G177" s="3">
        <v>734.3</v>
      </c>
      <c r="H177" s="8">
        <f t="shared" si="1"/>
        <v>738.3</v>
      </c>
      <c r="I177" s="8">
        <f t="shared" si="2"/>
        <v>734.3</v>
      </c>
      <c r="K177" s="8" t="str">
        <f t="shared" si="3"/>
        <v>'Towson University': 320,</v>
      </c>
    </row>
    <row r="178">
      <c r="B178" s="1">
        <v>313.0</v>
      </c>
      <c r="C178" s="2" t="s">
        <v>318</v>
      </c>
      <c r="D178" s="1">
        <v>349.0</v>
      </c>
      <c r="F178" s="8" t="e">
        <v>#N/A</v>
      </c>
      <c r="G178" s="3">
        <v>754.5</v>
      </c>
      <c r="H178" s="8">
        <f t="shared" si="1"/>
        <v>754.5</v>
      </c>
      <c r="I178" s="8">
        <f t="shared" si="2"/>
        <v>754.5</v>
      </c>
      <c r="K178" s="8" t="str">
        <f t="shared" si="3"/>
        <v>'Tulane University': 349,</v>
      </c>
    </row>
    <row r="179">
      <c r="B179" s="1">
        <v>315.0</v>
      </c>
      <c r="C179" s="2" t="s">
        <v>320</v>
      </c>
      <c r="D179" s="1">
        <v>337.0</v>
      </c>
      <c r="F179" s="8">
        <v>758.4</v>
      </c>
      <c r="G179" s="3">
        <v>705.55</v>
      </c>
      <c r="H179" s="8">
        <f t="shared" si="1"/>
        <v>758.4</v>
      </c>
      <c r="I179" s="8">
        <f t="shared" si="2"/>
        <v>705.55</v>
      </c>
      <c r="K179" s="8" t="str">
        <f t="shared" si="3"/>
        <v>'United States Air Force Academy': 337,</v>
      </c>
    </row>
    <row r="180">
      <c r="B180" s="1">
        <v>316.0</v>
      </c>
      <c r="C180" s="2" t="s">
        <v>321</v>
      </c>
      <c r="D180" s="1">
        <v>326.0</v>
      </c>
      <c r="F180" s="8">
        <v>790.75</v>
      </c>
      <c r="G180" s="3">
        <v>739.95</v>
      </c>
      <c r="H180" s="8">
        <f t="shared" si="1"/>
        <v>790.75</v>
      </c>
      <c r="I180" s="8">
        <f t="shared" si="2"/>
        <v>739.95</v>
      </c>
      <c r="K180" s="8" t="str">
        <f t="shared" si="3"/>
        <v>'United States Military Academy': 326,</v>
      </c>
    </row>
    <row r="181">
      <c r="B181" s="1">
        <v>317.0</v>
      </c>
      <c r="C181" s="2" t="s">
        <v>322</v>
      </c>
      <c r="D181" s="1">
        <v>327.0</v>
      </c>
      <c r="F181" s="8">
        <v>799.95</v>
      </c>
      <c r="G181" s="3">
        <v>789.6</v>
      </c>
      <c r="H181" s="8">
        <f t="shared" si="1"/>
        <v>799.95</v>
      </c>
      <c r="I181" s="8">
        <f t="shared" si="2"/>
        <v>789.6</v>
      </c>
      <c r="K181" s="8" t="str">
        <f t="shared" si="3"/>
        <v>'United States Naval Academy': 327,</v>
      </c>
    </row>
    <row r="182">
      <c r="B182" s="1">
        <v>318.0</v>
      </c>
      <c r="C182" s="2" t="s">
        <v>323</v>
      </c>
      <c r="D182" s="1">
        <v>330.0</v>
      </c>
      <c r="F182" s="8">
        <v>836.9</v>
      </c>
      <c r="G182" s="3">
        <v>794.95</v>
      </c>
      <c r="H182" s="8">
        <f t="shared" si="1"/>
        <v>836.9</v>
      </c>
      <c r="I182" s="8">
        <f t="shared" si="2"/>
        <v>794.95</v>
      </c>
      <c r="K182" s="8" t="str">
        <f t="shared" si="3"/>
        <v>'University of Utah': 330,</v>
      </c>
    </row>
    <row r="183">
      <c r="B183" s="1">
        <v>321.0</v>
      </c>
      <c r="C183" s="2" t="s">
        <v>326</v>
      </c>
      <c r="D183" s="1">
        <v>332.0</v>
      </c>
      <c r="F183" s="8">
        <v>616.15</v>
      </c>
      <c r="G183" s="3">
        <v>585.7</v>
      </c>
      <c r="H183" s="8">
        <f t="shared" si="1"/>
        <v>616.15</v>
      </c>
      <c r="I183" s="8">
        <f t="shared" si="2"/>
        <v>585.7</v>
      </c>
      <c r="K183" s="8" t="str">
        <f t="shared" si="3"/>
        <v>'Valparaiso University': 332,</v>
      </c>
    </row>
    <row r="184">
      <c r="B184" s="1">
        <v>322.0</v>
      </c>
      <c r="C184" s="2" t="s">
        <v>327</v>
      </c>
      <c r="D184" s="1">
        <v>532.0</v>
      </c>
      <c r="F184" s="8" t="e">
        <v>#N/A</v>
      </c>
      <c r="G184" s="3">
        <v>720.0</v>
      </c>
      <c r="H184" s="8">
        <f t="shared" si="1"/>
        <v>720</v>
      </c>
      <c r="I184" s="8">
        <f t="shared" si="2"/>
        <v>720</v>
      </c>
      <c r="K184" s="8" t="str">
        <f t="shared" si="3"/>
        <v>'Vanderbilt University': 532,</v>
      </c>
    </row>
    <row r="185">
      <c r="B185" s="1">
        <v>323.0</v>
      </c>
      <c r="C185" s="2" t="s">
        <v>328</v>
      </c>
      <c r="D185" s="1">
        <v>334.0</v>
      </c>
      <c r="F185" s="8" t="e">
        <v>#N/A</v>
      </c>
      <c r="G185" s="3">
        <v>666.65</v>
      </c>
      <c r="H185" s="8">
        <f t="shared" si="1"/>
        <v>666.65</v>
      </c>
      <c r="I185" s="8">
        <f t="shared" si="2"/>
        <v>666.65</v>
      </c>
      <c r="K185" s="8" t="str">
        <f t="shared" si="3"/>
        <v>'University of Vermont': 334,</v>
      </c>
    </row>
    <row r="186">
      <c r="B186" s="1">
        <v>324.0</v>
      </c>
      <c r="C186" s="2" t="s">
        <v>329</v>
      </c>
      <c r="D186" s="1">
        <v>32.0</v>
      </c>
      <c r="F186" s="8">
        <v>704.8</v>
      </c>
      <c r="G186" s="3">
        <v>758.0</v>
      </c>
      <c r="H186" s="8">
        <f t="shared" si="1"/>
        <v>704.8</v>
      </c>
      <c r="I186" s="8">
        <f t="shared" si="2"/>
        <v>758</v>
      </c>
      <c r="K186" s="8" t="str">
        <f t="shared" si="3"/>
        <v>'Villanova University': 32,</v>
      </c>
    </row>
    <row r="187">
      <c r="B187" s="1">
        <v>325.0</v>
      </c>
      <c r="C187" s="2" t="s">
        <v>330</v>
      </c>
      <c r="D187" s="1">
        <v>73.0</v>
      </c>
      <c r="F187" s="8">
        <v>868.85</v>
      </c>
      <c r="G187" s="3">
        <v>862.7</v>
      </c>
      <c r="H187" s="8">
        <f t="shared" si="1"/>
        <v>868.85</v>
      </c>
      <c r="I187" s="8">
        <f t="shared" si="2"/>
        <v>862.7</v>
      </c>
      <c r="K187" s="8" t="str">
        <f t="shared" si="3"/>
        <v>'University of Virginia': 73,</v>
      </c>
    </row>
    <row r="188">
      <c r="B188" s="1">
        <v>327.0</v>
      </c>
      <c r="C188" s="2" t="s">
        <v>332</v>
      </c>
      <c r="D188" s="1">
        <v>335.0</v>
      </c>
      <c r="F188" s="8">
        <v>627.0</v>
      </c>
      <c r="G188" s="3">
        <v>506.6</v>
      </c>
      <c r="H188" s="8">
        <f t="shared" si="1"/>
        <v>627</v>
      </c>
      <c r="I188" s="8">
        <f t="shared" si="2"/>
        <v>506.6</v>
      </c>
      <c r="K188" s="8" t="str">
        <f t="shared" si="3"/>
        <v>'Virginia Military Institute': 335,</v>
      </c>
    </row>
    <row r="189">
      <c r="B189" s="1">
        <v>328.0</v>
      </c>
      <c r="C189" s="13" t="s">
        <v>333</v>
      </c>
      <c r="D189" s="1">
        <v>336.0</v>
      </c>
      <c r="F189" s="8">
        <v>841.45</v>
      </c>
      <c r="G189" s="3">
        <v>794.9</v>
      </c>
      <c r="H189" s="8">
        <f t="shared" si="1"/>
        <v>841.45</v>
      </c>
      <c r="I189" s="8">
        <f t="shared" si="2"/>
        <v>794.9</v>
      </c>
      <c r="K189" s="8" t="str">
        <f t="shared" si="3"/>
        <v>'Virginia Tech[A 52]': 336,</v>
      </c>
    </row>
    <row r="190">
      <c r="B190" s="1">
        <v>329.0</v>
      </c>
      <c r="C190" s="2" t="s">
        <v>334</v>
      </c>
      <c r="D190" s="1">
        <v>296.0</v>
      </c>
      <c r="F190" s="8" t="e">
        <v>#N/A</v>
      </c>
      <c r="G190" s="3">
        <v>670.45</v>
      </c>
      <c r="H190" s="8">
        <f t="shared" si="1"/>
        <v>670.45</v>
      </c>
      <c r="I190" s="8">
        <f t="shared" si="2"/>
        <v>670.45</v>
      </c>
      <c r="K190" s="8" t="str">
        <f t="shared" si="3"/>
        <v>'Wagner College': 296,</v>
      </c>
    </row>
    <row r="191">
      <c r="B191" s="1">
        <v>332.0</v>
      </c>
      <c r="C191" s="2" t="s">
        <v>337</v>
      </c>
      <c r="D191" s="1">
        <v>287.0</v>
      </c>
      <c r="F191" s="8" t="e">
        <v>#N/A</v>
      </c>
      <c r="G191" s="3">
        <v>754.85</v>
      </c>
      <c r="H191" s="8">
        <f t="shared" si="1"/>
        <v>754.85</v>
      </c>
      <c r="I191" s="8">
        <f t="shared" si="2"/>
        <v>754.85</v>
      </c>
      <c r="K191" s="8" t="str">
        <f t="shared" si="3"/>
        <v>'Washington State University': 287,</v>
      </c>
    </row>
    <row r="192">
      <c r="B192" s="1">
        <v>334.0</v>
      </c>
      <c r="C192" s="2" t="s">
        <v>339</v>
      </c>
      <c r="D192" s="1">
        <v>294.0</v>
      </c>
      <c r="F192" s="8">
        <v>783.55</v>
      </c>
      <c r="G192" s="3">
        <v>754.7</v>
      </c>
      <c r="H192" s="8">
        <f t="shared" si="1"/>
        <v>783.55</v>
      </c>
      <c r="I192" s="8">
        <f t="shared" si="2"/>
        <v>754.7</v>
      </c>
      <c r="K192" s="8" t="str">
        <f t="shared" si="3"/>
        <v>'West Virginia University': 294,</v>
      </c>
    </row>
    <row r="193">
      <c r="B193" s="1">
        <v>336.0</v>
      </c>
      <c r="C193" s="2" t="s">
        <v>341</v>
      </c>
      <c r="D193" s="1">
        <v>297.0</v>
      </c>
      <c r="F193" s="8">
        <v>663.3</v>
      </c>
      <c r="G193" s="3">
        <v>620.2</v>
      </c>
      <c r="H193" s="8">
        <f t="shared" si="1"/>
        <v>663.3</v>
      </c>
      <c r="I193" s="8">
        <f t="shared" si="2"/>
        <v>620.2</v>
      </c>
      <c r="K193" s="8" t="str">
        <f t="shared" si="3"/>
        <v>'Western Illinois University': 297,</v>
      </c>
    </row>
    <row r="194">
      <c r="B194" s="1">
        <v>340.0</v>
      </c>
      <c r="C194" s="2" t="s">
        <v>345</v>
      </c>
      <c r="D194" s="1">
        <v>350.0</v>
      </c>
      <c r="F194" s="8">
        <v>774.55</v>
      </c>
      <c r="G194" s="3">
        <v>739.8</v>
      </c>
      <c r="H194" s="8">
        <f t="shared" si="1"/>
        <v>774.55</v>
      </c>
      <c r="I194" s="8">
        <f t="shared" si="2"/>
        <v>739.8</v>
      </c>
      <c r="K194" s="8" t="str">
        <f t="shared" si="3"/>
        <v>'College of William &amp; Mary': 350,</v>
      </c>
    </row>
    <row r="195">
      <c r="B195" s="1">
        <v>342.0</v>
      </c>
      <c r="C195" s="2" t="s">
        <v>347</v>
      </c>
      <c r="D195" s="1">
        <v>368.0</v>
      </c>
      <c r="F195" s="8">
        <v>716.8</v>
      </c>
      <c r="G195" s="3">
        <v>677.05</v>
      </c>
      <c r="H195" s="8">
        <f t="shared" si="1"/>
        <v>716.8</v>
      </c>
      <c r="I195" s="8">
        <f t="shared" si="2"/>
        <v>677.05</v>
      </c>
      <c r="K195" s="8" t="str">
        <f t="shared" si="3"/>
        <v>'University of Wisconsin–Green Bay': 368,</v>
      </c>
    </row>
    <row r="196">
      <c r="B196" s="1">
        <v>343.0</v>
      </c>
      <c r="C196" s="2" t="s">
        <v>348</v>
      </c>
      <c r="D196" s="1">
        <v>98.0</v>
      </c>
      <c r="F196" s="8">
        <v>814.85</v>
      </c>
      <c r="G196" s="3">
        <v>843.1</v>
      </c>
      <c r="H196" s="8">
        <f t="shared" si="1"/>
        <v>814.85</v>
      </c>
      <c r="I196" s="8">
        <f t="shared" si="2"/>
        <v>843.1</v>
      </c>
      <c r="K196" s="8" t="str">
        <f t="shared" si="3"/>
        <v>'University of Wisconsin–Madison': 98,</v>
      </c>
    </row>
    <row r="197">
      <c r="B197" s="1">
        <v>344.0</v>
      </c>
      <c r="C197" s="2" t="s">
        <v>349</v>
      </c>
      <c r="D197" s="1">
        <v>369.0</v>
      </c>
      <c r="F197" s="8">
        <v>692.1</v>
      </c>
      <c r="G197" s="3">
        <v>694.4</v>
      </c>
      <c r="H197" s="8">
        <f t="shared" si="1"/>
        <v>692.1</v>
      </c>
      <c r="I197" s="8">
        <f t="shared" si="2"/>
        <v>694.4</v>
      </c>
      <c r="K197" s="8" t="str">
        <f t="shared" si="3"/>
        <v>'University of Wisconsin–Milwaukee': 369,</v>
      </c>
    </row>
    <row r="198">
      <c r="B198" s="1">
        <v>346.0</v>
      </c>
      <c r="C198" s="2" t="s">
        <v>351</v>
      </c>
      <c r="D198" s="1">
        <v>373.0</v>
      </c>
      <c r="F198" s="8" t="e">
        <v>#N/A</v>
      </c>
      <c r="G198" s="12" t="e">
        <v>#N/A</v>
      </c>
      <c r="H198" s="8" t="str">
        <f t="shared" si="1"/>
        <v>#N/A</v>
      </c>
      <c r="I198" s="8" t="str">
        <f t="shared" si="2"/>
        <v>#N/A</v>
      </c>
      <c r="K198" s="8" t="str">
        <f t="shared" si="3"/>
        <v>'Wright State University': 373,</v>
      </c>
    </row>
    <row r="199">
      <c r="B199" s="1">
        <v>347.0</v>
      </c>
      <c r="C199" s="2" t="s">
        <v>352</v>
      </c>
      <c r="D199" s="1">
        <v>374.0</v>
      </c>
      <c r="F199" s="8">
        <v>747.4</v>
      </c>
      <c r="G199" s="3">
        <v>746.15</v>
      </c>
      <c r="H199" s="8">
        <f t="shared" si="1"/>
        <v>747.4</v>
      </c>
      <c r="I199" s="8">
        <f t="shared" si="2"/>
        <v>746.15</v>
      </c>
      <c r="K199" s="8" t="str">
        <f t="shared" si="3"/>
        <v>'University of Wyoming': 374,</v>
      </c>
    </row>
    <row r="200">
      <c r="B200" s="1">
        <v>348.0</v>
      </c>
      <c r="C200" s="2" t="s">
        <v>353</v>
      </c>
      <c r="D200" s="1">
        <v>375.0</v>
      </c>
      <c r="F200" s="8">
        <v>720.15</v>
      </c>
      <c r="G200" s="3">
        <v>723.6</v>
      </c>
      <c r="H200" s="8">
        <f t="shared" si="1"/>
        <v>720.15</v>
      </c>
      <c r="I200" s="8">
        <f t="shared" si="2"/>
        <v>723.6</v>
      </c>
      <c r="K200" s="8" t="str">
        <f t="shared" si="3"/>
        <v>'Xavier University': 375,</v>
      </c>
    </row>
    <row r="201">
      <c r="B201" s="1">
        <v>349.0</v>
      </c>
      <c r="C201" s="2" t="s">
        <v>354</v>
      </c>
      <c r="D201" s="1">
        <v>376.0</v>
      </c>
      <c r="F201" s="8">
        <v>790.95</v>
      </c>
      <c r="G201" s="3">
        <v>802.65</v>
      </c>
      <c r="H201" s="8">
        <f t="shared" si="1"/>
        <v>790.95</v>
      </c>
      <c r="I201" s="8">
        <f t="shared" si="2"/>
        <v>802.65</v>
      </c>
      <c r="K201" s="8" t="str">
        <f t="shared" si="3"/>
        <v>'Yale University': 376,</v>
      </c>
    </row>
    <row r="202">
      <c r="B202" s="1">
        <v>350.0</v>
      </c>
      <c r="C202" s="2" t="s">
        <v>355</v>
      </c>
      <c r="D202" s="1">
        <v>378.0</v>
      </c>
      <c r="F202" s="8" t="e">
        <v>#N/A</v>
      </c>
      <c r="G202" s="3">
        <v>652.95</v>
      </c>
      <c r="H202" s="8">
        <f t="shared" si="1"/>
        <v>652.95</v>
      </c>
      <c r="I202" s="8">
        <f t="shared" si="2"/>
        <v>652.95</v>
      </c>
      <c r="K202" s="8" t="str">
        <f t="shared" si="3"/>
        <v>'Youngstown State University': 378,</v>
      </c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11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</sheetData>
  <hyperlinks>
    <hyperlink r:id="rId1" ref="A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7"/>
    <hyperlink r:id="rId156" ref="C158"/>
    <hyperlink r:id="rId157" ref="C159"/>
    <hyperlink r:id="rId158" ref="C160"/>
    <hyperlink r:id="rId159" ref="C161"/>
    <hyperlink r:id="rId160" ref="C162"/>
    <hyperlink r:id="rId161" ref="C163"/>
    <hyperlink r:id="rId162" ref="C164"/>
    <hyperlink r:id="rId163" ref="C165"/>
    <hyperlink r:id="rId164" ref="C166"/>
    <hyperlink r:id="rId165" ref="C167"/>
    <hyperlink r:id="rId166" ref="C168"/>
    <hyperlink r:id="rId167" ref="C169"/>
    <hyperlink r:id="rId168" ref="C170"/>
    <hyperlink r:id="rId169" ref="C171"/>
    <hyperlink r:id="rId170" ref="C172"/>
    <hyperlink r:id="rId171" ref="C173"/>
    <hyperlink r:id="rId172" ref="C174"/>
    <hyperlink r:id="rId173" ref="C175"/>
    <hyperlink r:id="rId174" ref="C176"/>
    <hyperlink r:id="rId175" ref="C177"/>
    <hyperlink r:id="rId176" ref="C178"/>
    <hyperlink r:id="rId177" ref="C179"/>
    <hyperlink r:id="rId178" ref="C180"/>
    <hyperlink r:id="rId179" ref="C181"/>
    <hyperlink r:id="rId180" ref="C182"/>
    <hyperlink r:id="rId181" ref="C183"/>
    <hyperlink r:id="rId182" ref="C184"/>
    <hyperlink r:id="rId183" ref="C185"/>
    <hyperlink r:id="rId184" ref="C186"/>
    <hyperlink r:id="rId185" ref="C187"/>
    <hyperlink r:id="rId186" ref="C188"/>
    <hyperlink r:id="rId187" ref="C189"/>
    <hyperlink r:id="rId188" ref="C190"/>
    <hyperlink r:id="rId189" ref="C191"/>
    <hyperlink r:id="rId190" ref="C192"/>
    <hyperlink r:id="rId191" ref="C193"/>
    <hyperlink r:id="rId192" ref="C194"/>
    <hyperlink r:id="rId193" ref="C195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</hyperlinks>
  <drawing r:id="rId2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382</v>
      </c>
      <c r="C1" s="1" t="s">
        <v>383</v>
      </c>
      <c r="D1" s="1" t="s">
        <v>385</v>
      </c>
      <c r="E1" s="1" t="s">
        <v>386</v>
      </c>
    </row>
    <row r="2">
      <c r="A2" s="2" t="s">
        <v>5</v>
      </c>
      <c r="B2" s="8">
        <v>815.25</v>
      </c>
      <c r="C2" s="8">
        <v>815.25</v>
      </c>
      <c r="D2" s="3">
        <v>41.0770227</v>
      </c>
      <c r="E2" s="3">
        <v>-81.5114462</v>
      </c>
    </row>
    <row r="3">
      <c r="A3" s="2" t="s">
        <v>6</v>
      </c>
      <c r="B3" s="8">
        <v>854.45</v>
      </c>
      <c r="C3" s="8">
        <v>819.3</v>
      </c>
      <c r="D3" s="3">
        <v>33.2140233</v>
      </c>
      <c r="E3" s="3">
        <v>-87.5391418</v>
      </c>
    </row>
    <row r="4">
      <c r="A4" s="2" t="s">
        <v>13</v>
      </c>
      <c r="B4" s="8">
        <v>626.0</v>
      </c>
      <c r="C4" s="8">
        <v>648.2</v>
      </c>
      <c r="D4" s="3">
        <v>38.9374948</v>
      </c>
      <c r="E4" s="3">
        <v>-77.08880289999999</v>
      </c>
    </row>
    <row r="5">
      <c r="A5" s="2" t="s">
        <v>15</v>
      </c>
      <c r="B5" s="8">
        <v>872.15</v>
      </c>
      <c r="C5" s="8">
        <v>845.5</v>
      </c>
      <c r="D5" s="3">
        <v>32.2318851</v>
      </c>
      <c r="E5" s="3">
        <v>-110.9501094</v>
      </c>
    </row>
    <row r="6">
      <c r="A6" s="2" t="s">
        <v>16</v>
      </c>
      <c r="B6" s="8">
        <v>840.05</v>
      </c>
      <c r="C6" s="8">
        <v>840.45</v>
      </c>
      <c r="D6" s="3">
        <v>33.4532165</v>
      </c>
      <c r="E6" s="3">
        <v>-112.0719833</v>
      </c>
    </row>
    <row r="7">
      <c r="A7" s="2" t="s">
        <v>17</v>
      </c>
      <c r="B7" s="8">
        <v>810.1</v>
      </c>
      <c r="C7" s="8">
        <v>810.1</v>
      </c>
      <c r="D7" s="3">
        <v>36.0686895</v>
      </c>
      <c r="E7" s="3">
        <v>-94.1748471</v>
      </c>
    </row>
    <row r="8">
      <c r="A8" s="2" t="s">
        <v>18</v>
      </c>
      <c r="B8" s="8">
        <v>673.6</v>
      </c>
      <c r="C8" s="8">
        <v>673.6</v>
      </c>
      <c r="D8" s="3">
        <v>34.7252717</v>
      </c>
      <c r="E8" s="3">
        <v>-92.3378705</v>
      </c>
    </row>
    <row r="9">
      <c r="A9" s="2" t="s">
        <v>21</v>
      </c>
      <c r="B9" s="8">
        <v>828.85</v>
      </c>
      <c r="C9" s="8">
        <v>866.2</v>
      </c>
      <c r="D9" s="3">
        <v>32.5933574</v>
      </c>
      <c r="E9" s="3">
        <v>-85.4951663</v>
      </c>
    </row>
    <row r="10">
      <c r="A10" s="2" t="s">
        <v>23</v>
      </c>
      <c r="B10" s="8">
        <v>660.15</v>
      </c>
      <c r="C10" s="8">
        <v>693.55</v>
      </c>
      <c r="D10" s="3">
        <v>40.2049604</v>
      </c>
      <c r="E10" s="3">
        <v>-85.40628459999999</v>
      </c>
    </row>
    <row r="11">
      <c r="A11" s="2" t="s">
        <v>27</v>
      </c>
      <c r="B11" s="8">
        <v>683.35</v>
      </c>
      <c r="C11" s="8">
        <v>654.65</v>
      </c>
      <c r="D11" s="3">
        <v>42.0894288</v>
      </c>
      <c r="E11" s="3">
        <v>-75.9694885</v>
      </c>
    </row>
    <row r="12">
      <c r="A12" s="2" t="s">
        <v>28</v>
      </c>
      <c r="B12" s="8">
        <v>786.15</v>
      </c>
      <c r="C12" s="8">
        <v>786.15</v>
      </c>
      <c r="D12" s="3">
        <v>43.6033127</v>
      </c>
      <c r="E12" s="3">
        <v>-116.201649</v>
      </c>
    </row>
    <row r="13">
      <c r="A13" s="2" t="s">
        <v>29</v>
      </c>
      <c r="B13" s="8">
        <v>725.55</v>
      </c>
      <c r="C13" s="8">
        <v>701.2</v>
      </c>
      <c r="D13" s="3">
        <v>42.3355488</v>
      </c>
      <c r="E13" s="3">
        <v>-71.16849450000001</v>
      </c>
    </row>
    <row r="14">
      <c r="A14" s="2" t="s">
        <v>30</v>
      </c>
      <c r="B14" s="8">
        <v>720.4</v>
      </c>
      <c r="C14" s="8">
        <v>720.85</v>
      </c>
      <c r="D14" s="3">
        <v>42.3504997</v>
      </c>
      <c r="E14" s="3">
        <v>-71.1053991</v>
      </c>
    </row>
    <row r="15">
      <c r="A15" s="2" t="s">
        <v>31</v>
      </c>
      <c r="B15" s="8">
        <v>728.75</v>
      </c>
      <c r="C15" s="8">
        <v>728.75</v>
      </c>
      <c r="D15" s="3">
        <v>41.3797788</v>
      </c>
      <c r="E15" s="3">
        <v>-83.6300826</v>
      </c>
    </row>
    <row r="16">
      <c r="A16" s="2" t="s">
        <v>33</v>
      </c>
      <c r="B16" s="8">
        <v>767.3</v>
      </c>
      <c r="C16" s="8">
        <v>735.2</v>
      </c>
      <c r="D16" s="3">
        <v>40.2518435</v>
      </c>
      <c r="E16" s="3">
        <v>-111.6493156</v>
      </c>
    </row>
    <row r="17">
      <c r="A17" s="2" t="s">
        <v>34</v>
      </c>
      <c r="B17" s="8">
        <v>778.0</v>
      </c>
      <c r="C17" s="8">
        <v>756.75</v>
      </c>
      <c r="D17" s="3">
        <v>41.8267718</v>
      </c>
      <c r="E17" s="3">
        <v>-71.4025482</v>
      </c>
    </row>
    <row r="18">
      <c r="A18" s="2" t="s">
        <v>35</v>
      </c>
      <c r="B18" s="8">
        <v>696.65</v>
      </c>
      <c r="C18" s="8">
        <v>718.65</v>
      </c>
      <c r="D18" s="3">
        <v>41.9214717</v>
      </c>
      <c r="E18" s="3">
        <v>-71.5376476</v>
      </c>
    </row>
    <row r="19">
      <c r="A19" s="2" t="s">
        <v>36</v>
      </c>
      <c r="B19" s="8">
        <v>718.25</v>
      </c>
      <c r="C19" s="8">
        <v>722.7</v>
      </c>
      <c r="D19" s="3">
        <v>40.9547722</v>
      </c>
      <c r="E19" s="3">
        <v>-76.88507589999999</v>
      </c>
    </row>
    <row r="20">
      <c r="A20" s="2" t="s">
        <v>37</v>
      </c>
      <c r="B20" s="8">
        <v>764.6</v>
      </c>
      <c r="C20" s="8">
        <v>764.6</v>
      </c>
      <c r="D20" s="3">
        <v>43.0008093</v>
      </c>
      <c r="E20" s="3">
        <v>-78.7889697</v>
      </c>
    </row>
    <row r="21">
      <c r="A21" s="2" t="s">
        <v>38</v>
      </c>
      <c r="B21" s="8">
        <v>643.4</v>
      </c>
      <c r="C21" s="8">
        <v>643.4</v>
      </c>
      <c r="D21" s="3">
        <v>39.8405491</v>
      </c>
      <c r="E21" s="3">
        <v>-86.1708927</v>
      </c>
    </row>
    <row r="22">
      <c r="A22" s="2" t="s">
        <v>39</v>
      </c>
      <c r="B22" s="8">
        <v>930.3</v>
      </c>
      <c r="C22" s="8">
        <v>901.7</v>
      </c>
      <c r="D22" s="3">
        <v>37.8718992</v>
      </c>
      <c r="E22" s="3">
        <v>-122.2585399</v>
      </c>
    </row>
    <row r="23">
      <c r="A23" s="2" t="s">
        <v>40</v>
      </c>
      <c r="B23" s="8">
        <v>750.05</v>
      </c>
      <c r="C23" s="8">
        <v>750.05</v>
      </c>
      <c r="D23" s="3">
        <v>38.5382322</v>
      </c>
      <c r="E23" s="3">
        <v>-121.7617125</v>
      </c>
    </row>
    <row r="24">
      <c r="A24" s="2" t="s">
        <v>42</v>
      </c>
      <c r="B24" s="8">
        <v>821.75</v>
      </c>
      <c r="C24" s="8">
        <v>821.75</v>
      </c>
      <c r="D24" s="3">
        <v>34.068921</v>
      </c>
      <c r="E24" s="3">
        <v>-118.4451811</v>
      </c>
    </row>
    <row r="25">
      <c r="A25" s="2" t="s">
        <v>43</v>
      </c>
      <c r="B25" s="8">
        <v>756.75</v>
      </c>
      <c r="C25" s="8">
        <v>705.6</v>
      </c>
      <c r="D25" s="3">
        <v>35.3050053</v>
      </c>
      <c r="E25" s="3">
        <v>-120.6624942</v>
      </c>
    </row>
    <row r="26">
      <c r="A26" s="2" t="s">
        <v>45</v>
      </c>
      <c r="B26" s="8">
        <v>808.0</v>
      </c>
      <c r="C26" s="8">
        <v>751.85</v>
      </c>
      <c r="D26" s="3">
        <v>34.4139629</v>
      </c>
      <c r="E26" s="3">
        <v>-119.848947</v>
      </c>
    </row>
    <row r="27">
      <c r="A27" s="2" t="s">
        <v>46</v>
      </c>
      <c r="B27" s="8">
        <v>733.45</v>
      </c>
      <c r="C27" s="8">
        <v>720.55</v>
      </c>
      <c r="D27" s="3">
        <v>35.3486641</v>
      </c>
      <c r="E27" s="3">
        <v>-119.1033448</v>
      </c>
    </row>
    <row r="28">
      <c r="A28" s="2" t="s">
        <v>47</v>
      </c>
      <c r="B28" s="8">
        <v>748.9</v>
      </c>
      <c r="C28" s="8">
        <v>748.9</v>
      </c>
      <c r="D28" s="3">
        <v>36.8133631</v>
      </c>
      <c r="E28" s="3">
        <v>-119.7460947</v>
      </c>
    </row>
    <row r="29">
      <c r="A29" s="2" t="s">
        <v>52</v>
      </c>
      <c r="B29" s="8">
        <v>689.05</v>
      </c>
      <c r="C29" s="8">
        <v>689.05</v>
      </c>
      <c r="D29" s="3">
        <v>35.4083451</v>
      </c>
      <c r="E29" s="3">
        <v>-78.7394405</v>
      </c>
    </row>
    <row r="30">
      <c r="A30" s="2" t="s">
        <v>53</v>
      </c>
      <c r="B30" s="8">
        <v>660.35</v>
      </c>
      <c r="C30" s="8">
        <v>616.2</v>
      </c>
      <c r="D30" s="3">
        <v>42.9237929</v>
      </c>
      <c r="E30" s="3">
        <v>-78.8550954</v>
      </c>
    </row>
    <row r="31">
      <c r="A31" s="2" t="s">
        <v>55</v>
      </c>
      <c r="B31" s="8">
        <v>692.35</v>
      </c>
      <c r="C31" s="8">
        <v>692.35</v>
      </c>
      <c r="D31" s="3">
        <v>41.6929336</v>
      </c>
      <c r="E31" s="3">
        <v>-72.7647801</v>
      </c>
    </row>
    <row r="32">
      <c r="A32" s="2" t="s">
        <v>61</v>
      </c>
      <c r="B32" s="8">
        <v>786.95</v>
      </c>
      <c r="C32" s="8">
        <v>757.9</v>
      </c>
      <c r="D32" s="3">
        <v>39.1329219</v>
      </c>
      <c r="E32" s="3">
        <v>-84.51495039999999</v>
      </c>
    </row>
    <row r="33">
      <c r="A33" s="2" t="s">
        <v>64</v>
      </c>
      <c r="B33" s="8">
        <v>731.6</v>
      </c>
      <c r="C33" s="8">
        <v>701.8</v>
      </c>
      <c r="D33" s="3">
        <v>41.5025072</v>
      </c>
      <c r="E33" s="3">
        <v>-81.6746268</v>
      </c>
    </row>
    <row r="34">
      <c r="A34" s="2" t="s">
        <v>66</v>
      </c>
      <c r="B34" s="8">
        <v>613.8</v>
      </c>
      <c r="C34" s="8">
        <v>666.35</v>
      </c>
      <c r="D34" s="3">
        <v>42.822465</v>
      </c>
      <c r="E34" s="3">
        <v>-75.541671</v>
      </c>
    </row>
    <row r="35">
      <c r="A35" s="2" t="s">
        <v>68</v>
      </c>
      <c r="B35" s="8">
        <v>735.5</v>
      </c>
      <c r="C35" s="8">
        <v>735.5</v>
      </c>
      <c r="D35" s="3">
        <v>40.57341479999999</v>
      </c>
      <c r="E35" s="3">
        <v>-105.0865487</v>
      </c>
    </row>
    <row r="36">
      <c r="A36" s="2" t="s">
        <v>69</v>
      </c>
      <c r="B36" s="8">
        <v>796.05</v>
      </c>
      <c r="C36" s="8">
        <v>748.75</v>
      </c>
      <c r="D36" s="3">
        <v>40.8075355</v>
      </c>
      <c r="E36" s="3">
        <v>-73.9625727</v>
      </c>
    </row>
    <row r="37">
      <c r="A37" s="2" t="s">
        <v>70</v>
      </c>
      <c r="B37" s="8">
        <v>764.55</v>
      </c>
      <c r="C37" s="8">
        <v>735.9</v>
      </c>
      <c r="D37" s="3">
        <v>41.8077414</v>
      </c>
      <c r="E37" s="3">
        <v>-72.2539805</v>
      </c>
    </row>
    <row r="38">
      <c r="A38" s="2" t="s">
        <v>72</v>
      </c>
      <c r="B38" s="8">
        <v>761.8</v>
      </c>
      <c r="C38" s="8">
        <v>718.05</v>
      </c>
      <c r="D38" s="3">
        <v>42.4534492</v>
      </c>
      <c r="E38" s="3">
        <v>-76.4735027</v>
      </c>
    </row>
    <row r="39">
      <c r="A39" s="2" t="s">
        <v>74</v>
      </c>
      <c r="B39" s="8">
        <v>722.75</v>
      </c>
      <c r="C39" s="8">
        <v>747.7</v>
      </c>
      <c r="D39" s="3">
        <v>43.7044406</v>
      </c>
      <c r="E39" s="3">
        <v>-72.2886935</v>
      </c>
    </row>
    <row r="40">
      <c r="A40" s="2" t="s">
        <v>75</v>
      </c>
      <c r="B40" s="8">
        <v>722.35</v>
      </c>
      <c r="C40" s="8">
        <v>689.25</v>
      </c>
      <c r="D40" s="3">
        <v>35.5008018</v>
      </c>
      <c r="E40" s="3">
        <v>-80.8446725</v>
      </c>
    </row>
    <row r="41">
      <c r="A41" s="2" t="s">
        <v>77</v>
      </c>
      <c r="B41" s="8">
        <v>687.3</v>
      </c>
      <c r="C41" s="8">
        <v>687.1</v>
      </c>
      <c r="D41" s="3">
        <v>39.6779504</v>
      </c>
      <c r="E41" s="3">
        <v>-75.7506114</v>
      </c>
    </row>
    <row r="42">
      <c r="A42" s="2" t="s">
        <v>79</v>
      </c>
      <c r="B42" s="8">
        <v>803.65</v>
      </c>
      <c r="C42" s="8">
        <v>774.35</v>
      </c>
      <c r="D42" s="3">
        <v>39.6766174</v>
      </c>
      <c r="E42" s="3">
        <v>-104.9618965</v>
      </c>
    </row>
    <row r="43">
      <c r="A43" s="2" t="s">
        <v>83</v>
      </c>
      <c r="B43" s="8">
        <v>737.45</v>
      </c>
      <c r="C43" s="8">
        <v>711.95</v>
      </c>
      <c r="D43" s="3">
        <v>39.9566127</v>
      </c>
      <c r="E43" s="3">
        <v>-75.18994409999999</v>
      </c>
    </row>
    <row r="44">
      <c r="A44" s="2" t="s">
        <v>84</v>
      </c>
      <c r="B44" s="8">
        <v>806.55</v>
      </c>
      <c r="C44" s="8">
        <v>822.45</v>
      </c>
      <c r="D44" s="3">
        <v>36.0014258</v>
      </c>
      <c r="E44" s="3">
        <v>-78.9382286</v>
      </c>
    </row>
    <row r="45">
      <c r="A45" s="2" t="s">
        <v>85</v>
      </c>
      <c r="B45" s="8">
        <v>738.0</v>
      </c>
      <c r="C45" s="8">
        <v>738.0</v>
      </c>
      <c r="D45" s="3">
        <v>40.4367914</v>
      </c>
      <c r="E45" s="3">
        <v>-79.989232</v>
      </c>
    </row>
    <row r="46">
      <c r="A46" s="2" t="s">
        <v>86</v>
      </c>
      <c r="B46" s="8">
        <v>783.65</v>
      </c>
      <c r="C46" s="8">
        <v>726.95</v>
      </c>
      <c r="D46" s="3">
        <v>35.6111056</v>
      </c>
      <c r="E46" s="3">
        <v>-77.4086614</v>
      </c>
    </row>
    <row r="47">
      <c r="A47" s="2" t="s">
        <v>88</v>
      </c>
      <c r="B47" s="8">
        <v>652.5</v>
      </c>
      <c r="C47" s="8">
        <v>605.4</v>
      </c>
      <c r="D47" s="3">
        <v>39.48372699999999</v>
      </c>
      <c r="E47" s="3">
        <v>-88.1750904</v>
      </c>
    </row>
    <row r="48">
      <c r="A48" s="2" t="s">
        <v>90</v>
      </c>
      <c r="B48" s="8">
        <v>780.6</v>
      </c>
      <c r="C48" s="8">
        <v>780.6</v>
      </c>
      <c r="D48" s="3">
        <v>42.2506803</v>
      </c>
      <c r="E48" s="3">
        <v>-83.624089</v>
      </c>
    </row>
    <row r="49">
      <c r="A49" s="2" t="s">
        <v>93</v>
      </c>
      <c r="B49" s="8">
        <v>677.45</v>
      </c>
      <c r="C49" s="8">
        <v>646.25</v>
      </c>
      <c r="D49" s="3">
        <v>37.9733172</v>
      </c>
      <c r="E49" s="3">
        <v>-87.53186439999999</v>
      </c>
    </row>
    <row r="50">
      <c r="A50" s="2" t="s">
        <v>94</v>
      </c>
      <c r="B50" s="8">
        <v>639.65</v>
      </c>
      <c r="C50" s="8">
        <v>683.0</v>
      </c>
      <c r="D50" s="3">
        <v>41.1588424</v>
      </c>
      <c r="E50" s="3">
        <v>-73.2573886</v>
      </c>
    </row>
    <row r="51">
      <c r="A51" s="2" t="s">
        <v>95</v>
      </c>
      <c r="B51" s="8">
        <v>449.5</v>
      </c>
      <c r="C51" s="8">
        <v>287.51</v>
      </c>
      <c r="D51" s="3">
        <v>40.8980104</v>
      </c>
      <c r="E51" s="3">
        <v>-74.03066330000001</v>
      </c>
    </row>
    <row r="52">
      <c r="A52" s="2" t="s">
        <v>96</v>
      </c>
      <c r="B52" s="8">
        <v>888.4</v>
      </c>
      <c r="C52" s="8">
        <v>853.65</v>
      </c>
      <c r="D52" s="3">
        <v>29.6436325</v>
      </c>
      <c r="E52" s="3">
        <v>-82.3549302</v>
      </c>
    </row>
    <row r="53">
      <c r="A53" s="2" t="s">
        <v>98</v>
      </c>
      <c r="B53" s="8">
        <v>705.3</v>
      </c>
      <c r="C53" s="8">
        <v>711.55</v>
      </c>
      <c r="D53" s="3">
        <v>30.4268567</v>
      </c>
      <c r="E53" s="3">
        <v>-80.10106329999999</v>
      </c>
    </row>
    <row r="54">
      <c r="A54" s="2" t="s">
        <v>99</v>
      </c>
      <c r="B54" s="8">
        <v>764.25</v>
      </c>
      <c r="C54" s="8">
        <v>764.25</v>
      </c>
      <c r="D54" s="3">
        <v>26.4637116</v>
      </c>
      <c r="E54" s="3">
        <v>-81.7752618</v>
      </c>
    </row>
    <row r="55">
      <c r="A55" s="2" t="s">
        <v>100</v>
      </c>
      <c r="B55" s="8">
        <v>779.8</v>
      </c>
      <c r="C55" s="8">
        <v>779.8</v>
      </c>
      <c r="D55" s="3">
        <v>25.7561275</v>
      </c>
      <c r="E55" s="3">
        <v>-80.3768786</v>
      </c>
    </row>
    <row r="56">
      <c r="A56" s="2" t="s">
        <v>101</v>
      </c>
      <c r="B56" s="8">
        <v>831.1</v>
      </c>
      <c r="C56" s="8">
        <v>808.05</v>
      </c>
      <c r="D56" s="3">
        <v>30.4418778</v>
      </c>
      <c r="E56" s="3">
        <v>-84.2984889</v>
      </c>
    </row>
    <row r="57">
      <c r="A57" s="2" t="s">
        <v>102</v>
      </c>
      <c r="B57" s="8">
        <v>690.9</v>
      </c>
      <c r="C57" s="8">
        <v>736.75</v>
      </c>
      <c r="D57" s="3">
        <v>40.8620404</v>
      </c>
      <c r="E57" s="3">
        <v>-73.88569869999999</v>
      </c>
    </row>
    <row r="58">
      <c r="A58" s="2" t="s">
        <v>104</v>
      </c>
      <c r="B58" s="8">
        <v>690.1</v>
      </c>
      <c r="C58" s="8">
        <v>666.85</v>
      </c>
      <c r="D58" s="3">
        <v>35.2475249</v>
      </c>
      <c r="E58" s="3">
        <v>-81.6706979</v>
      </c>
    </row>
    <row r="59">
      <c r="A59" s="2" t="s">
        <v>105</v>
      </c>
      <c r="B59" s="8">
        <v>736.0</v>
      </c>
      <c r="C59" s="8">
        <v>691.4</v>
      </c>
      <c r="D59" s="3">
        <v>38.8298118</v>
      </c>
      <c r="E59" s="3">
        <v>-77.3073606</v>
      </c>
    </row>
    <row r="60">
      <c r="A60" s="2" t="s">
        <v>106</v>
      </c>
      <c r="B60" s="8">
        <v>766.75</v>
      </c>
      <c r="C60" s="8">
        <v>747.1</v>
      </c>
      <c r="D60" s="3">
        <v>38.8997145</v>
      </c>
      <c r="E60" s="3">
        <v>-77.0485992</v>
      </c>
    </row>
    <row r="61">
      <c r="A61" s="2" t="s">
        <v>107</v>
      </c>
      <c r="B61" s="8">
        <v>729.1</v>
      </c>
      <c r="C61" s="8">
        <v>704.9</v>
      </c>
      <c r="D61" s="3">
        <v>38.9076089</v>
      </c>
      <c r="E61" s="3">
        <v>-77.07225849999999</v>
      </c>
    </row>
    <row r="62">
      <c r="A62" s="2" t="s">
        <v>108</v>
      </c>
      <c r="B62" s="8">
        <v>852.75</v>
      </c>
      <c r="C62" s="8">
        <v>861.1</v>
      </c>
      <c r="D62" s="3">
        <v>33.9480053</v>
      </c>
      <c r="E62" s="3">
        <v>-83.3773221</v>
      </c>
    </row>
    <row r="63">
      <c r="A63" s="2" t="s">
        <v>109</v>
      </c>
      <c r="B63" s="8">
        <v>837.05</v>
      </c>
      <c r="C63" s="8">
        <v>770.45</v>
      </c>
      <c r="D63" s="3">
        <v>33.7756178</v>
      </c>
      <c r="E63" s="3">
        <v>-84.39628499999999</v>
      </c>
    </row>
    <row r="64">
      <c r="A64" s="2" t="s">
        <v>110</v>
      </c>
      <c r="B64" s="8">
        <v>681.5</v>
      </c>
      <c r="C64" s="8">
        <v>681.5</v>
      </c>
      <c r="D64" s="3">
        <v>32.42054890000001</v>
      </c>
      <c r="E64" s="3">
        <v>-81.78653469999999</v>
      </c>
    </row>
    <row r="65">
      <c r="A65" s="2" t="s">
        <v>114</v>
      </c>
      <c r="B65" s="8">
        <v>808.95</v>
      </c>
      <c r="C65" s="8">
        <v>696.8</v>
      </c>
      <c r="D65" s="3">
        <v>33.5100339</v>
      </c>
      <c r="E65" s="3">
        <v>-112.1288588</v>
      </c>
    </row>
    <row r="66">
      <c r="A66" s="2" t="s">
        <v>117</v>
      </c>
      <c r="B66" s="8">
        <v>861.95</v>
      </c>
      <c r="C66" s="8">
        <v>807.05</v>
      </c>
      <c r="D66" s="3">
        <v>42.3770029</v>
      </c>
      <c r="E66" s="3">
        <v>-71.11666009999999</v>
      </c>
    </row>
    <row r="67">
      <c r="A67" s="2" t="s">
        <v>118</v>
      </c>
      <c r="B67" s="8">
        <v>787.9</v>
      </c>
      <c r="C67" s="8">
        <v>788.6</v>
      </c>
      <c r="D67" s="3">
        <v>21.296939</v>
      </c>
      <c r="E67" s="3">
        <v>-157.8171118</v>
      </c>
    </row>
    <row r="68">
      <c r="A68" s="2" t="s">
        <v>121</v>
      </c>
      <c r="B68" s="8">
        <v>607.2</v>
      </c>
      <c r="C68" s="8">
        <v>640.4</v>
      </c>
      <c r="D68" s="3">
        <v>42.2392391</v>
      </c>
      <c r="E68" s="3">
        <v>-71.8079608</v>
      </c>
    </row>
    <row r="69">
      <c r="A69" s="2" t="s">
        <v>122</v>
      </c>
      <c r="B69" s="8">
        <v>796.8</v>
      </c>
      <c r="C69" s="8">
        <v>796.8</v>
      </c>
      <c r="D69" s="3">
        <v>29.7199489</v>
      </c>
      <c r="E69" s="3">
        <v>-95.3422334</v>
      </c>
    </row>
    <row r="70">
      <c r="A70" s="2" t="s">
        <v>124</v>
      </c>
      <c r="B70" s="8">
        <v>601.15</v>
      </c>
      <c r="C70" s="8">
        <v>595.0</v>
      </c>
      <c r="D70" s="3">
        <v>38.9226843</v>
      </c>
      <c r="E70" s="3">
        <v>-77.0194377</v>
      </c>
    </row>
    <row r="71">
      <c r="A71" s="2" t="s">
        <v>125</v>
      </c>
      <c r="B71" s="8">
        <v>711.1</v>
      </c>
      <c r="C71" s="8">
        <v>711.1</v>
      </c>
      <c r="D71" s="3">
        <v>46.7288124</v>
      </c>
      <c r="E71" s="3">
        <v>-117.0126084</v>
      </c>
    </row>
    <row r="72">
      <c r="A72" s="2" t="s">
        <v>127</v>
      </c>
      <c r="B72" s="8">
        <v>718.7</v>
      </c>
      <c r="C72" s="8">
        <v>663.5</v>
      </c>
      <c r="D72" s="3">
        <v>41.8696074</v>
      </c>
      <c r="E72" s="3">
        <v>-87.64962179999999</v>
      </c>
    </row>
    <row r="73">
      <c r="A73" s="2" t="s">
        <v>128</v>
      </c>
      <c r="B73" s="8">
        <v>686.4</v>
      </c>
      <c r="C73" s="8">
        <v>686.4</v>
      </c>
      <c r="D73" s="3">
        <v>40.5120479</v>
      </c>
      <c r="E73" s="3">
        <v>-88.9931683</v>
      </c>
    </row>
    <row r="74">
      <c r="A74" s="2" t="s">
        <v>129</v>
      </c>
      <c r="B74" s="8">
        <v>730.45</v>
      </c>
      <c r="C74" s="8">
        <v>730.45</v>
      </c>
      <c r="D74" s="3">
        <v>40.1019523</v>
      </c>
      <c r="E74" s="3">
        <v>-88.2271615</v>
      </c>
    </row>
    <row r="75">
      <c r="A75" s="2" t="s">
        <v>130</v>
      </c>
      <c r="B75" s="8">
        <v>742.0</v>
      </c>
      <c r="C75" s="8">
        <v>679.0</v>
      </c>
      <c r="D75" s="3">
        <v>29.4675939</v>
      </c>
      <c r="E75" s="3">
        <v>-98.4676217</v>
      </c>
    </row>
    <row r="76">
      <c r="A76" s="2" t="s">
        <v>131</v>
      </c>
      <c r="B76" s="8">
        <v>908.1</v>
      </c>
      <c r="C76" s="8">
        <v>858.3</v>
      </c>
      <c r="D76" s="3">
        <v>39.1754487</v>
      </c>
      <c r="E76" s="3">
        <v>-86.512627</v>
      </c>
    </row>
    <row r="77">
      <c r="A77" s="2" t="s">
        <v>132</v>
      </c>
      <c r="B77" s="8">
        <v>706.05</v>
      </c>
      <c r="C77" s="8">
        <v>706.05</v>
      </c>
      <c r="D77" s="3">
        <v>39.4714449</v>
      </c>
      <c r="E77" s="3">
        <v>-87.40827519999999</v>
      </c>
    </row>
    <row r="78">
      <c r="A78" s="2" t="s">
        <v>133</v>
      </c>
      <c r="B78" s="8">
        <v>719.35</v>
      </c>
      <c r="C78" s="8">
        <v>714.9</v>
      </c>
      <c r="D78" s="3">
        <v>39.7743174</v>
      </c>
      <c r="E78" s="3">
        <v>-86.1764194</v>
      </c>
    </row>
    <row r="79">
      <c r="A79" s="2" t="s">
        <v>134</v>
      </c>
      <c r="B79" s="8">
        <v>680.0</v>
      </c>
      <c r="C79" s="8">
        <v>630.75</v>
      </c>
      <c r="D79" s="3">
        <v>40.9251499</v>
      </c>
      <c r="E79" s="3">
        <v>-73.7879857</v>
      </c>
    </row>
    <row r="80">
      <c r="A80" s="2" t="s">
        <v>135</v>
      </c>
      <c r="B80" s="8">
        <v>807.2</v>
      </c>
      <c r="C80" s="8">
        <v>759.2</v>
      </c>
      <c r="D80" s="3">
        <v>41.66270780000001</v>
      </c>
      <c r="E80" s="3">
        <v>-91.5549771</v>
      </c>
    </row>
    <row r="81">
      <c r="A81" s="2" t="s">
        <v>136</v>
      </c>
      <c r="B81" s="8">
        <v>737.1</v>
      </c>
      <c r="C81" s="8">
        <v>737.1</v>
      </c>
      <c r="D81" s="3">
        <v>42.0266573</v>
      </c>
      <c r="E81" s="3">
        <v>-93.64645159999999</v>
      </c>
    </row>
    <row r="82">
      <c r="A82" s="2" t="s">
        <v>141</v>
      </c>
      <c r="B82" s="8">
        <v>751.2</v>
      </c>
      <c r="C82" s="8">
        <v>751.2</v>
      </c>
      <c r="D82" s="3">
        <v>38.435092</v>
      </c>
      <c r="E82" s="3">
        <v>-78.8697548</v>
      </c>
    </row>
    <row r="83">
      <c r="A83" s="2" t="s">
        <v>142</v>
      </c>
      <c r="B83" s="8">
        <v>146.78</v>
      </c>
      <c r="C83" s="8">
        <v>774.2</v>
      </c>
      <c r="D83" s="3">
        <v>38.9543439</v>
      </c>
      <c r="E83" s="3">
        <v>-95.2557961</v>
      </c>
    </row>
    <row r="84">
      <c r="A84" s="2" t="s">
        <v>146</v>
      </c>
      <c r="B84" s="8">
        <v>817.9</v>
      </c>
      <c r="C84" s="8">
        <v>848.45</v>
      </c>
      <c r="D84" s="3">
        <v>38.0306511</v>
      </c>
      <c r="E84" s="3">
        <v>-84.5039697</v>
      </c>
    </row>
    <row r="85">
      <c r="A85" s="2" t="s">
        <v>147</v>
      </c>
      <c r="B85" s="8">
        <v>725.65</v>
      </c>
      <c r="C85" s="8">
        <v>683.8</v>
      </c>
      <c r="D85" s="3">
        <v>40.0390581</v>
      </c>
      <c r="E85" s="3">
        <v>-75.15580709999999</v>
      </c>
    </row>
    <row r="86">
      <c r="A86" s="2" t="s">
        <v>148</v>
      </c>
      <c r="B86" s="8">
        <v>632.65</v>
      </c>
      <c r="C86" s="8">
        <v>611.6</v>
      </c>
      <c r="D86" s="3">
        <v>40.6983134</v>
      </c>
      <c r="E86" s="3">
        <v>-75.209746</v>
      </c>
    </row>
    <row r="87">
      <c r="A87" s="2" t="s">
        <v>150</v>
      </c>
      <c r="B87" s="8">
        <v>710.85</v>
      </c>
      <c r="C87" s="8">
        <v>722.15</v>
      </c>
      <c r="D87" s="3">
        <v>40.6048687</v>
      </c>
      <c r="E87" s="3">
        <v>-75.3775187</v>
      </c>
    </row>
    <row r="88">
      <c r="A88" s="2" t="s">
        <v>151</v>
      </c>
      <c r="B88" s="8">
        <v>762.95</v>
      </c>
      <c r="C88" s="8">
        <v>762.95</v>
      </c>
      <c r="D88" s="3">
        <v>37.3530446</v>
      </c>
      <c r="E88" s="3">
        <v>-79.1769529</v>
      </c>
    </row>
    <row r="89">
      <c r="A89" s="2" t="s">
        <v>153</v>
      </c>
      <c r="B89" s="8">
        <v>675.2</v>
      </c>
      <c r="C89" s="8">
        <v>675.2</v>
      </c>
      <c r="D89" s="3">
        <v>40.691145</v>
      </c>
      <c r="E89" s="3">
        <v>-73.9805528</v>
      </c>
    </row>
    <row r="90">
      <c r="A90" s="2" t="s">
        <v>157</v>
      </c>
      <c r="B90" s="8">
        <v>792.9</v>
      </c>
      <c r="C90" s="8">
        <v>799.6</v>
      </c>
      <c r="D90" s="3">
        <v>30.4132579</v>
      </c>
      <c r="E90" s="3">
        <v>-91.1800023</v>
      </c>
    </row>
    <row r="91">
      <c r="A91" s="2" t="s">
        <v>159</v>
      </c>
      <c r="B91" s="8">
        <v>869.45</v>
      </c>
      <c r="C91" s="8">
        <v>869.6</v>
      </c>
      <c r="D91" s="3">
        <v>38.2122761</v>
      </c>
      <c r="E91" s="3">
        <v>-85.75850229999999</v>
      </c>
    </row>
    <row r="92">
      <c r="A92" s="2" t="s">
        <v>161</v>
      </c>
      <c r="B92" s="8">
        <v>710.4</v>
      </c>
      <c r="C92" s="8">
        <v>695.6</v>
      </c>
      <c r="D92" s="3">
        <v>39.3463882</v>
      </c>
      <c r="E92" s="3">
        <v>-76.6210078</v>
      </c>
    </row>
    <row r="93">
      <c r="A93" s="2" t="s">
        <v>162</v>
      </c>
      <c r="B93" s="8">
        <v>623.95</v>
      </c>
      <c r="C93" s="8">
        <v>623.95</v>
      </c>
      <c r="D93" s="3">
        <v>33.9701634</v>
      </c>
      <c r="E93" s="3">
        <v>-118.4166111</v>
      </c>
    </row>
    <row r="94">
      <c r="A94" s="2" t="s">
        <v>163</v>
      </c>
      <c r="B94" s="8">
        <v>621.8</v>
      </c>
      <c r="C94" s="8">
        <v>669.75</v>
      </c>
      <c r="D94" s="3">
        <v>44.8955674</v>
      </c>
      <c r="E94" s="3">
        <v>-68.6735534</v>
      </c>
    </row>
    <row r="95">
      <c r="A95" s="2" t="s">
        <v>164</v>
      </c>
      <c r="B95" s="8">
        <v>635.65</v>
      </c>
      <c r="C95" s="8">
        <v>551.75</v>
      </c>
      <c r="D95" s="3">
        <v>40.8900515</v>
      </c>
      <c r="E95" s="3">
        <v>-73.9011239</v>
      </c>
    </row>
    <row r="96">
      <c r="A96" s="2" t="s">
        <v>165</v>
      </c>
      <c r="B96" s="8">
        <v>701.65</v>
      </c>
      <c r="C96" s="8">
        <v>648.8</v>
      </c>
      <c r="D96" s="3">
        <v>41.7225348</v>
      </c>
      <c r="E96" s="3">
        <v>-73.9326626</v>
      </c>
    </row>
    <row r="97">
      <c r="A97" s="2" t="s">
        <v>167</v>
      </c>
      <c r="B97" s="8">
        <v>728.3</v>
      </c>
      <c r="C97" s="8">
        <v>728.3</v>
      </c>
      <c r="D97" s="3">
        <v>38.4235252</v>
      </c>
      <c r="E97" s="3">
        <v>-82.42641449999999</v>
      </c>
    </row>
    <row r="98">
      <c r="A98" s="2" t="s">
        <v>171</v>
      </c>
      <c r="B98" s="8">
        <v>708.1</v>
      </c>
      <c r="C98" s="8">
        <v>704.75</v>
      </c>
      <c r="D98" s="3">
        <v>42.3867598</v>
      </c>
      <c r="E98" s="3">
        <v>-72.5300515</v>
      </c>
    </row>
    <row r="99">
      <c r="A99" s="2" t="s">
        <v>176</v>
      </c>
      <c r="B99" s="8">
        <v>744.8</v>
      </c>
      <c r="C99" s="8">
        <v>744.8</v>
      </c>
      <c r="D99" s="3">
        <v>25.7178924</v>
      </c>
      <c r="E99" s="3">
        <v>-80.2746368</v>
      </c>
    </row>
    <row r="100">
      <c r="A100" s="2" t="s">
        <v>177</v>
      </c>
      <c r="B100" s="8">
        <v>771.15</v>
      </c>
      <c r="C100" s="8">
        <v>775.75</v>
      </c>
      <c r="D100" s="3">
        <v>39.5087485</v>
      </c>
      <c r="E100" s="3">
        <v>-84.73449149999999</v>
      </c>
    </row>
    <row r="101">
      <c r="A101" s="2" t="s">
        <v>178</v>
      </c>
      <c r="B101" s="8">
        <v>886.25</v>
      </c>
      <c r="C101" s="8">
        <v>905.45</v>
      </c>
      <c r="D101" s="3">
        <v>42.2780436</v>
      </c>
      <c r="E101" s="3">
        <v>-83.7382241</v>
      </c>
    </row>
    <row r="102">
      <c r="A102" s="2" t="s">
        <v>179</v>
      </c>
      <c r="B102" s="8">
        <v>755.4</v>
      </c>
      <c r="C102" s="8">
        <v>717.25</v>
      </c>
      <c r="D102" s="3">
        <v>42.701848</v>
      </c>
      <c r="E102" s="3">
        <v>-84.4821719</v>
      </c>
    </row>
    <row r="103">
      <c r="A103" s="2" t="s">
        <v>181</v>
      </c>
      <c r="B103" s="8">
        <v>824.3</v>
      </c>
      <c r="C103" s="8">
        <v>838.7</v>
      </c>
      <c r="D103" s="3">
        <v>44.97399</v>
      </c>
      <c r="E103" s="3">
        <v>-93.2277285</v>
      </c>
    </row>
    <row r="104">
      <c r="A104" s="2" t="s">
        <v>185</v>
      </c>
      <c r="B104" s="8">
        <v>875.85</v>
      </c>
      <c r="C104" s="8">
        <v>840.75</v>
      </c>
      <c r="D104" s="3">
        <v>38.9403808</v>
      </c>
      <c r="E104" s="3">
        <v>-92.32773750000001</v>
      </c>
    </row>
    <row r="105">
      <c r="A105" s="2" t="s">
        <v>187</v>
      </c>
      <c r="B105" s="8">
        <v>791.15</v>
      </c>
      <c r="C105" s="8">
        <v>734.45</v>
      </c>
      <c r="D105" s="3">
        <v>37.2005546</v>
      </c>
      <c r="E105" s="3">
        <v>-93.2806806</v>
      </c>
    </row>
    <row r="106">
      <c r="A106" s="2" t="s">
        <v>188</v>
      </c>
      <c r="B106" s="8">
        <v>647.5</v>
      </c>
      <c r="C106" s="8">
        <v>615.2</v>
      </c>
      <c r="D106" s="3">
        <v>40.2802758</v>
      </c>
      <c r="E106" s="3">
        <v>-74.0054114</v>
      </c>
    </row>
    <row r="107">
      <c r="A107" s="2" t="s">
        <v>193</v>
      </c>
      <c r="B107" s="8">
        <v>616.7</v>
      </c>
      <c r="C107" s="8">
        <v>596.6</v>
      </c>
      <c r="D107" s="3">
        <v>39.6799914</v>
      </c>
      <c r="E107" s="3">
        <v>-77.3486971</v>
      </c>
    </row>
    <row r="108">
      <c r="A108" s="2" t="s">
        <v>195</v>
      </c>
      <c r="B108" s="8">
        <v>775.65</v>
      </c>
      <c r="C108" s="8">
        <v>775.65</v>
      </c>
      <c r="D108" s="3">
        <v>40.8201966</v>
      </c>
      <c r="E108" s="3">
        <v>-96.70047629999999</v>
      </c>
    </row>
    <row r="109">
      <c r="A109" s="2" t="s">
        <v>196</v>
      </c>
      <c r="B109" s="8">
        <v>673.95</v>
      </c>
      <c r="C109" s="8">
        <v>673.95</v>
      </c>
      <c r="D109" s="3">
        <v>41.2580268</v>
      </c>
      <c r="E109" s="3">
        <v>-96.010696</v>
      </c>
    </row>
    <row r="110">
      <c r="A110" s="2" t="s">
        <v>197</v>
      </c>
      <c r="B110" s="8">
        <v>752.15</v>
      </c>
      <c r="C110" s="8">
        <v>736.95</v>
      </c>
      <c r="D110" s="3">
        <v>36.1085197</v>
      </c>
      <c r="E110" s="3">
        <v>-115.1431709</v>
      </c>
    </row>
    <row r="111">
      <c r="A111" s="2" t="s">
        <v>198</v>
      </c>
      <c r="B111" s="8">
        <v>776.65</v>
      </c>
      <c r="C111" s="8">
        <v>776.65</v>
      </c>
      <c r="D111" s="3">
        <v>39.5453298</v>
      </c>
      <c r="E111" s="3">
        <v>-119.8161541</v>
      </c>
    </row>
    <row r="112">
      <c r="A112" s="2" t="s">
        <v>199</v>
      </c>
      <c r="B112" s="8">
        <v>701.65</v>
      </c>
      <c r="C112" s="8">
        <v>701.65</v>
      </c>
      <c r="D112" s="3">
        <v>43.138948</v>
      </c>
      <c r="E112" s="3">
        <v>-70.9370252</v>
      </c>
    </row>
    <row r="113">
      <c r="A113" s="2" t="s">
        <v>200</v>
      </c>
      <c r="B113" s="8">
        <v>651.1</v>
      </c>
      <c r="C113" s="8">
        <v>651.1</v>
      </c>
      <c r="D113" s="3">
        <v>40.7427996</v>
      </c>
      <c r="E113" s="3">
        <v>-74.1770884</v>
      </c>
    </row>
    <row r="114">
      <c r="A114" s="2" t="s">
        <v>201</v>
      </c>
      <c r="B114" s="8">
        <v>754.8</v>
      </c>
      <c r="C114" s="8">
        <v>754.8</v>
      </c>
      <c r="D114" s="3">
        <v>35.0843187</v>
      </c>
      <c r="E114" s="3">
        <v>-106.6197812</v>
      </c>
    </row>
    <row r="115">
      <c r="A115" s="2" t="s">
        <v>202</v>
      </c>
      <c r="B115" s="8">
        <v>721.9</v>
      </c>
      <c r="C115" s="8">
        <v>721.9</v>
      </c>
      <c r="D115" s="3">
        <v>32.2787745</v>
      </c>
      <c r="E115" s="3">
        <v>-106.7479059</v>
      </c>
    </row>
    <row r="116">
      <c r="A116" s="2" t="s">
        <v>204</v>
      </c>
      <c r="B116" s="8">
        <v>656.3</v>
      </c>
      <c r="C116" s="8">
        <v>611.7</v>
      </c>
      <c r="D116" s="3">
        <v>43.1369816</v>
      </c>
      <c r="E116" s="3">
        <v>-79.0349955</v>
      </c>
    </row>
    <row r="117">
      <c r="A117" s="2" t="s">
        <v>208</v>
      </c>
      <c r="B117" s="8">
        <v>675.3</v>
      </c>
      <c r="C117" s="8">
        <v>675.3</v>
      </c>
      <c r="D117" s="3">
        <v>35.6164875</v>
      </c>
      <c r="E117" s="3">
        <v>-82.56650820000002</v>
      </c>
    </row>
    <row r="118">
      <c r="A118" s="2" t="s">
        <v>210</v>
      </c>
      <c r="B118" s="8">
        <v>786.7</v>
      </c>
      <c r="C118" s="8">
        <v>821.2</v>
      </c>
      <c r="D118" s="3">
        <v>35.9049122</v>
      </c>
      <c r="E118" s="3">
        <v>-79.0469134</v>
      </c>
    </row>
    <row r="119">
      <c r="A119" s="2" t="s">
        <v>213</v>
      </c>
      <c r="B119" s="8">
        <v>900.25</v>
      </c>
      <c r="C119" s="8">
        <v>873.95</v>
      </c>
      <c r="D119" s="3">
        <v>35.7846633</v>
      </c>
      <c r="E119" s="3">
        <v>-78.6820946</v>
      </c>
    </row>
    <row r="120">
      <c r="A120" s="2" t="s">
        <v>214</v>
      </c>
      <c r="B120" s="8">
        <v>731.7</v>
      </c>
      <c r="C120" s="8">
        <v>712.4</v>
      </c>
      <c r="D120" s="3">
        <v>34.223874</v>
      </c>
      <c r="E120" s="3">
        <v>-77.8696036</v>
      </c>
    </row>
    <row r="121">
      <c r="A121" s="2" t="s">
        <v>217</v>
      </c>
      <c r="B121" s="8">
        <v>663.1</v>
      </c>
      <c r="C121" s="8">
        <v>663.1</v>
      </c>
      <c r="D121" s="3">
        <v>30.2661204</v>
      </c>
      <c r="E121" s="3">
        <v>-81.50723140000001</v>
      </c>
    </row>
    <row r="122">
      <c r="A122" s="2" t="s">
        <v>218</v>
      </c>
      <c r="B122" s="8">
        <v>728.5</v>
      </c>
      <c r="C122" s="8">
        <v>728.5</v>
      </c>
      <c r="D122" s="3">
        <v>33.207488</v>
      </c>
      <c r="E122" s="3">
        <v>-97.1525862</v>
      </c>
    </row>
    <row r="123">
      <c r="A123" s="2" t="s">
        <v>219</v>
      </c>
      <c r="B123" s="8">
        <v>722.6</v>
      </c>
      <c r="C123" s="8">
        <v>722.6</v>
      </c>
      <c r="D123" s="3">
        <v>42.3398067</v>
      </c>
      <c r="E123" s="3">
        <v>-71.0891717</v>
      </c>
    </row>
    <row r="124">
      <c r="A124" s="2" t="s">
        <v>220</v>
      </c>
      <c r="B124" s="8">
        <v>740.8</v>
      </c>
      <c r="C124" s="8">
        <v>740.8</v>
      </c>
      <c r="D124" s="3">
        <v>35.1804402</v>
      </c>
      <c r="E124" s="3">
        <v>-111.6539683</v>
      </c>
    </row>
    <row r="125">
      <c r="A125" s="2" t="s">
        <v>221</v>
      </c>
      <c r="B125" s="8">
        <v>741.0</v>
      </c>
      <c r="C125" s="8">
        <v>741.0</v>
      </c>
      <c r="D125" s="3">
        <v>40.4032798</v>
      </c>
      <c r="E125" s="3">
        <v>-104.7002313</v>
      </c>
    </row>
    <row r="126">
      <c r="A126" s="2" t="s">
        <v>223</v>
      </c>
      <c r="B126" s="8">
        <v>723.65</v>
      </c>
      <c r="C126" s="8">
        <v>723.65</v>
      </c>
      <c r="D126" s="3">
        <v>42.5121517</v>
      </c>
      <c r="E126" s="3">
        <v>-92.46464689999999</v>
      </c>
    </row>
    <row r="127">
      <c r="A127" s="2" t="s">
        <v>225</v>
      </c>
      <c r="B127" s="8">
        <v>780.45</v>
      </c>
      <c r="C127" s="8">
        <v>800.55</v>
      </c>
      <c r="D127" s="3">
        <v>42.0564594</v>
      </c>
      <c r="E127" s="3">
        <v>-87.67526699999999</v>
      </c>
    </row>
    <row r="128">
      <c r="A128" s="2" t="s">
        <v>227</v>
      </c>
      <c r="B128" s="8">
        <v>835.1</v>
      </c>
      <c r="C128" s="8">
        <v>828.55</v>
      </c>
      <c r="D128" s="3">
        <v>41.7055716</v>
      </c>
      <c r="E128" s="3">
        <v>-86.2353388</v>
      </c>
    </row>
    <row r="129">
      <c r="A129" s="2" t="s">
        <v>228</v>
      </c>
      <c r="B129" s="8">
        <v>757.25</v>
      </c>
      <c r="C129" s="8">
        <v>734.65</v>
      </c>
      <c r="D129" s="3">
        <v>42.6679486</v>
      </c>
      <c r="E129" s="3">
        <v>-83.2081632</v>
      </c>
    </row>
    <row r="130">
      <c r="A130" s="2" t="s">
        <v>229</v>
      </c>
      <c r="B130" s="8">
        <v>757.65</v>
      </c>
      <c r="C130" s="8">
        <v>757.65</v>
      </c>
      <c r="D130" s="3">
        <v>39.324358</v>
      </c>
      <c r="E130" s="3">
        <v>-82.10138889999999</v>
      </c>
    </row>
    <row r="131">
      <c r="A131" s="2" t="s">
        <v>230</v>
      </c>
      <c r="B131" s="8">
        <v>858.1</v>
      </c>
      <c r="C131" s="8">
        <v>839.1</v>
      </c>
      <c r="D131" s="3">
        <v>40.0066723</v>
      </c>
      <c r="E131" s="3">
        <v>-83.0304546</v>
      </c>
    </row>
    <row r="132">
      <c r="A132" s="2" t="s">
        <v>233</v>
      </c>
      <c r="B132" s="8">
        <v>702.85</v>
      </c>
      <c r="C132" s="8">
        <v>686.65</v>
      </c>
      <c r="D132" s="3">
        <v>36.8858594</v>
      </c>
      <c r="E132" s="3">
        <v>-76.3057051</v>
      </c>
    </row>
    <row r="133">
      <c r="A133" s="2" t="s">
        <v>237</v>
      </c>
      <c r="B133" s="8">
        <v>750.5</v>
      </c>
      <c r="C133" s="8">
        <v>725.1</v>
      </c>
      <c r="D133" s="3">
        <v>37.9798869</v>
      </c>
      <c r="E133" s="3">
        <v>-121.3128577</v>
      </c>
    </row>
    <row r="134">
      <c r="A134" s="2" t="s">
        <v>238</v>
      </c>
      <c r="B134" s="8">
        <v>812.5</v>
      </c>
      <c r="C134" s="8">
        <v>751.75</v>
      </c>
      <c r="D134" s="3">
        <v>39.9522188</v>
      </c>
      <c r="E134" s="3">
        <v>-75.1932137</v>
      </c>
    </row>
    <row r="135">
      <c r="A135" s="2" t="s">
        <v>239</v>
      </c>
      <c r="B135" s="8">
        <v>800.15</v>
      </c>
      <c r="C135" s="8">
        <v>785.85</v>
      </c>
      <c r="D135" s="3">
        <v>40.7982133</v>
      </c>
      <c r="E135" s="3">
        <v>-77.8599084</v>
      </c>
    </row>
    <row r="136">
      <c r="A136" s="2" t="s">
        <v>240</v>
      </c>
      <c r="B136" s="8">
        <v>648.8</v>
      </c>
      <c r="C136" s="8">
        <v>648.8</v>
      </c>
      <c r="D136" s="3">
        <v>34.0414045</v>
      </c>
      <c r="E136" s="3">
        <v>-118.7095814</v>
      </c>
    </row>
    <row r="137">
      <c r="A137" s="2" t="s">
        <v>241</v>
      </c>
      <c r="B137" s="8">
        <v>816.55</v>
      </c>
      <c r="C137" s="8">
        <v>774.3</v>
      </c>
      <c r="D137" s="3">
        <v>40.4443533</v>
      </c>
      <c r="E137" s="3">
        <v>-79.960835</v>
      </c>
    </row>
    <row r="138">
      <c r="A138" s="2" t="s">
        <v>246</v>
      </c>
      <c r="B138" s="8">
        <v>807.9</v>
      </c>
      <c r="C138" s="8">
        <v>756.45</v>
      </c>
      <c r="D138" s="3">
        <v>40.3430942</v>
      </c>
      <c r="E138" s="3">
        <v>-74.65507389999999</v>
      </c>
    </row>
    <row r="139">
      <c r="A139" s="2" t="s">
        <v>247</v>
      </c>
      <c r="B139" s="8">
        <v>656.3</v>
      </c>
      <c r="C139" s="8">
        <v>634.8</v>
      </c>
      <c r="D139" s="3">
        <v>41.84387030000001</v>
      </c>
      <c r="E139" s="3">
        <v>-71.4349215</v>
      </c>
    </row>
    <row r="140">
      <c r="A140" s="2" t="s">
        <v>248</v>
      </c>
      <c r="B140" s="8">
        <v>817.05</v>
      </c>
      <c r="C140" s="8">
        <v>786.3</v>
      </c>
      <c r="D140" s="3">
        <v>40.4237054</v>
      </c>
      <c r="E140" s="3">
        <v>-86.92119459999999</v>
      </c>
    </row>
    <row r="141">
      <c r="A141" s="2" t="s">
        <v>252</v>
      </c>
      <c r="B141" s="8">
        <v>658.55</v>
      </c>
      <c r="C141" s="8">
        <v>658.55</v>
      </c>
      <c r="D141" s="3">
        <v>41.4860647</v>
      </c>
      <c r="E141" s="3">
        <v>-71.5308537</v>
      </c>
    </row>
    <row r="142">
      <c r="A142" s="2" t="s">
        <v>253</v>
      </c>
      <c r="B142" s="8">
        <v>781.8</v>
      </c>
      <c r="C142" s="8">
        <v>781.8</v>
      </c>
      <c r="D142" s="3">
        <v>29.7173941</v>
      </c>
      <c r="E142" s="3">
        <v>-95.40183119999999</v>
      </c>
    </row>
    <row r="143">
      <c r="A143" s="2" t="s">
        <v>254</v>
      </c>
      <c r="B143" s="8">
        <v>728.15</v>
      </c>
      <c r="C143" s="8">
        <v>728.15</v>
      </c>
      <c r="D143" s="3">
        <v>37.5751669</v>
      </c>
      <c r="E143" s="3">
        <v>-77.5407146</v>
      </c>
    </row>
    <row r="144">
      <c r="A144" s="2" t="s">
        <v>255</v>
      </c>
      <c r="B144" s="8">
        <v>730.7</v>
      </c>
      <c r="C144" s="8">
        <v>642.8</v>
      </c>
      <c r="D144" s="3">
        <v>40.2788009</v>
      </c>
      <c r="E144" s="3">
        <v>-74.73798839999999</v>
      </c>
    </row>
    <row r="145">
      <c r="A145" s="2" t="s">
        <v>257</v>
      </c>
      <c r="B145" s="8">
        <v>760.5</v>
      </c>
      <c r="C145" s="8">
        <v>760.5</v>
      </c>
      <c r="D145" s="3">
        <v>40.5008186</v>
      </c>
      <c r="E145" s="3">
        <v>-74.44739910000001</v>
      </c>
    </row>
    <row r="146">
      <c r="A146" s="2" t="s">
        <v>258</v>
      </c>
      <c r="B146" s="8">
        <v>638.8</v>
      </c>
      <c r="C146" s="8">
        <v>638.8</v>
      </c>
      <c r="D146" s="3">
        <v>41.22046539999999</v>
      </c>
      <c r="E146" s="3">
        <v>-73.2431786</v>
      </c>
    </row>
    <row r="147">
      <c r="A147" s="2" t="s">
        <v>259</v>
      </c>
      <c r="B147" s="8">
        <v>713.05</v>
      </c>
      <c r="C147" s="8">
        <v>677.75</v>
      </c>
      <c r="D147" s="3">
        <v>42.0794875</v>
      </c>
      <c r="E147" s="3">
        <v>-78.48427029999999</v>
      </c>
    </row>
    <row r="148">
      <c r="A148" s="2" t="s">
        <v>260</v>
      </c>
      <c r="B148" s="8">
        <v>592.8</v>
      </c>
      <c r="C148" s="8">
        <v>643.1</v>
      </c>
      <c r="D148" s="3">
        <v>40.6932296</v>
      </c>
      <c r="E148" s="3">
        <v>-73.9921646</v>
      </c>
    </row>
    <row r="149">
      <c r="A149" s="2" t="s">
        <v>261</v>
      </c>
      <c r="B149" s="8">
        <v>670.8</v>
      </c>
      <c r="C149" s="8">
        <v>670.8</v>
      </c>
      <c r="D149" s="3">
        <v>40.50382</v>
      </c>
      <c r="E149" s="3">
        <v>-78.6376191</v>
      </c>
    </row>
    <row r="150">
      <c r="A150" s="2" t="s">
        <v>264</v>
      </c>
      <c r="B150" s="8">
        <v>711.5</v>
      </c>
      <c r="C150" s="8">
        <v>684.0</v>
      </c>
      <c r="D150" s="3">
        <v>38.6346955</v>
      </c>
      <c r="E150" s="3">
        <v>-90.23405869999999</v>
      </c>
    </row>
    <row r="151">
      <c r="A151" s="2" t="s">
        <v>266</v>
      </c>
      <c r="B151" s="8">
        <v>647.75</v>
      </c>
      <c r="C151" s="8">
        <v>483.14</v>
      </c>
      <c r="D151" s="3">
        <v>40.7272231</v>
      </c>
      <c r="E151" s="3">
        <v>-74.0715029</v>
      </c>
    </row>
    <row r="152">
      <c r="A152" s="2" t="s">
        <v>269</v>
      </c>
      <c r="B152" s="8">
        <v>720.5</v>
      </c>
      <c r="C152" s="8">
        <v>720.5</v>
      </c>
      <c r="D152" s="3">
        <v>32.7719191</v>
      </c>
      <c r="E152" s="3">
        <v>-117.188213</v>
      </c>
    </row>
    <row r="153">
      <c r="A153" s="2" t="s">
        <v>270</v>
      </c>
      <c r="B153" s="8">
        <v>790.85</v>
      </c>
      <c r="C153" s="8">
        <v>790.85</v>
      </c>
      <c r="D153" s="3">
        <v>32.7759894</v>
      </c>
      <c r="E153" s="3">
        <v>-117.0712533</v>
      </c>
    </row>
    <row r="154">
      <c r="A154" s="2" t="s">
        <v>272</v>
      </c>
      <c r="B154" s="8">
        <v>723.45</v>
      </c>
      <c r="C154" s="8">
        <v>723.45</v>
      </c>
      <c r="D154" s="3">
        <v>37.3351874</v>
      </c>
      <c r="E154" s="3">
        <v>-121.8810715</v>
      </c>
    </row>
    <row r="155">
      <c r="A155" s="2" t="s">
        <v>274</v>
      </c>
      <c r="B155" s="8">
        <v>690.6</v>
      </c>
      <c r="C155" s="8">
        <v>643.85</v>
      </c>
      <c r="D155" s="3">
        <v>47.6091765</v>
      </c>
      <c r="E155" s="3">
        <v>-122.3178465</v>
      </c>
    </row>
    <row r="156">
      <c r="A156" s="2" t="s">
        <v>275</v>
      </c>
      <c r="B156" s="8">
        <v>714.15</v>
      </c>
      <c r="C156" s="8">
        <v>687.5</v>
      </c>
      <c r="D156" s="3">
        <v>40.7433773</v>
      </c>
      <c r="E156" s="3">
        <v>-74.2465446</v>
      </c>
    </row>
    <row r="157">
      <c r="A157" s="2" t="s">
        <v>276</v>
      </c>
      <c r="B157" s="8">
        <v>599.7</v>
      </c>
      <c r="C157" s="8">
        <v>599.7</v>
      </c>
      <c r="D157" s="3">
        <v>42.716635</v>
      </c>
      <c r="E157" s="3">
        <v>-73.7523365</v>
      </c>
    </row>
    <row r="158">
      <c r="A158" s="2" t="s">
        <v>278</v>
      </c>
      <c r="B158" s="8">
        <v>834.35</v>
      </c>
      <c r="C158" s="8">
        <v>820.7</v>
      </c>
      <c r="D158" s="3">
        <v>33.9937575</v>
      </c>
      <c r="E158" s="3">
        <v>-81.0299186</v>
      </c>
    </row>
    <row r="159">
      <c r="A159" s="2" t="s">
        <v>281</v>
      </c>
      <c r="B159" s="8">
        <v>694.0</v>
      </c>
      <c r="C159" s="8">
        <v>681.0</v>
      </c>
      <c r="D159" s="3">
        <v>42.7883015</v>
      </c>
      <c r="E159" s="3">
        <v>-96.92533809999999</v>
      </c>
    </row>
    <row r="160">
      <c r="A160" s="2" t="s">
        <v>282</v>
      </c>
      <c r="B160" s="8">
        <v>670.45</v>
      </c>
      <c r="C160" s="8">
        <v>652.85</v>
      </c>
      <c r="D160" s="3">
        <v>44.3219388</v>
      </c>
      <c r="E160" s="3">
        <v>-96.7837411</v>
      </c>
    </row>
    <row r="161">
      <c r="A161" s="2" t="s">
        <v>287</v>
      </c>
      <c r="B161" s="8">
        <v>847.35</v>
      </c>
      <c r="C161" s="8">
        <v>872.85</v>
      </c>
      <c r="D161" s="3">
        <v>34.0223519</v>
      </c>
      <c r="E161" s="3">
        <v>-118.285117</v>
      </c>
    </row>
    <row r="162">
      <c r="A162" s="2" t="s">
        <v>288</v>
      </c>
      <c r="B162" s="8">
        <v>723.45</v>
      </c>
      <c r="C162" s="8">
        <v>711.0</v>
      </c>
      <c r="D162" s="3">
        <v>37.7079717</v>
      </c>
      <c r="E162" s="3">
        <v>-89.2229983</v>
      </c>
    </row>
    <row r="163">
      <c r="A163" s="2" t="s">
        <v>290</v>
      </c>
      <c r="B163" s="8">
        <v>752.3</v>
      </c>
      <c r="C163" s="8">
        <v>771.7</v>
      </c>
      <c r="D163" s="3">
        <v>32.8412178</v>
      </c>
      <c r="E163" s="3">
        <v>-96.78451749999999</v>
      </c>
    </row>
    <row r="164">
      <c r="A164" s="2" t="s">
        <v>293</v>
      </c>
      <c r="B164" s="8">
        <v>869.95</v>
      </c>
      <c r="C164" s="8">
        <v>918.85</v>
      </c>
      <c r="D164" s="3">
        <v>37.4274745</v>
      </c>
      <c r="E164" s="3">
        <v>-122.169719</v>
      </c>
    </row>
    <row r="165">
      <c r="A165" s="2" t="s">
        <v>296</v>
      </c>
      <c r="B165" s="8">
        <v>596.7</v>
      </c>
      <c r="C165" s="8">
        <v>596.7</v>
      </c>
      <c r="D165" s="3">
        <v>40.9123761</v>
      </c>
      <c r="E165" s="3">
        <v>-73.1233889</v>
      </c>
    </row>
    <row r="166">
      <c r="A166" s="2" t="s">
        <v>299</v>
      </c>
      <c r="B166" s="8">
        <v>863.1</v>
      </c>
      <c r="C166" s="8">
        <v>886.9</v>
      </c>
      <c r="D166" s="3">
        <v>35.9544013</v>
      </c>
      <c r="E166" s="3">
        <v>-83.92945639999999</v>
      </c>
    </row>
    <row r="167">
      <c r="A167" s="2" t="s">
        <v>304</v>
      </c>
      <c r="B167" s="8">
        <v>864.85</v>
      </c>
      <c r="C167" s="8">
        <v>868.6</v>
      </c>
      <c r="D167" s="3">
        <v>30.6187558</v>
      </c>
      <c r="E167" s="3">
        <v>-96.33647719999999</v>
      </c>
    </row>
    <row r="168">
      <c r="A168" s="2" t="s">
        <v>307</v>
      </c>
      <c r="B168" s="8">
        <v>923.15</v>
      </c>
      <c r="C168" s="8">
        <v>871.55</v>
      </c>
      <c r="D168" s="3">
        <v>30.2849185</v>
      </c>
      <c r="E168" s="3">
        <v>-97.7340567</v>
      </c>
    </row>
    <row r="169">
      <c r="A169" s="2" t="s">
        <v>308</v>
      </c>
      <c r="B169" s="8">
        <v>750.5</v>
      </c>
      <c r="C169" s="8">
        <v>737.7</v>
      </c>
      <c r="D169" s="3">
        <v>32.7095936</v>
      </c>
      <c r="E169" s="3">
        <v>-97.3635602</v>
      </c>
    </row>
    <row r="170">
      <c r="A170" s="2" t="s">
        <v>315</v>
      </c>
      <c r="B170" s="8">
        <v>711.15</v>
      </c>
      <c r="C170" s="8">
        <v>711.15</v>
      </c>
      <c r="D170" s="3">
        <v>41.6578804</v>
      </c>
      <c r="E170" s="3">
        <v>-83.6142374</v>
      </c>
    </row>
    <row r="171">
      <c r="A171" s="2" t="s">
        <v>316</v>
      </c>
      <c r="B171" s="8">
        <v>738.3</v>
      </c>
      <c r="C171" s="8">
        <v>734.3</v>
      </c>
      <c r="D171" s="3">
        <v>39.3925121</v>
      </c>
      <c r="E171" s="3">
        <v>-76.61263919999999</v>
      </c>
    </row>
    <row r="172">
      <c r="A172" s="2" t="s">
        <v>318</v>
      </c>
      <c r="B172" s="8">
        <v>754.5</v>
      </c>
      <c r="C172" s="8">
        <v>754.5</v>
      </c>
      <c r="D172" s="3">
        <v>29.9407282</v>
      </c>
      <c r="E172" s="3">
        <v>-90.12031669999999</v>
      </c>
    </row>
    <row r="173">
      <c r="A173" s="2" t="s">
        <v>320</v>
      </c>
      <c r="B173" s="8">
        <v>758.4</v>
      </c>
      <c r="C173" s="8">
        <v>705.55</v>
      </c>
      <c r="D173" s="3">
        <v>38.9983094</v>
      </c>
      <c r="E173" s="3">
        <v>-104.8613176</v>
      </c>
    </row>
    <row r="174">
      <c r="A174" s="2" t="s">
        <v>321</v>
      </c>
      <c r="B174" s="8">
        <v>790.75</v>
      </c>
      <c r="C174" s="8">
        <v>739.95</v>
      </c>
      <c r="D174" s="3">
        <v>41.3918372</v>
      </c>
      <c r="E174" s="3">
        <v>-73.9625033</v>
      </c>
    </row>
    <row r="175">
      <c r="A175" s="2" t="s">
        <v>322</v>
      </c>
      <c r="B175" s="8">
        <v>799.95</v>
      </c>
      <c r="C175" s="8">
        <v>789.6</v>
      </c>
      <c r="D175" s="3">
        <v>38.98206580000001</v>
      </c>
      <c r="E175" s="3">
        <v>-76.4839405</v>
      </c>
    </row>
    <row r="176">
      <c r="A176" s="2" t="s">
        <v>323</v>
      </c>
      <c r="B176" s="8">
        <v>836.9</v>
      </c>
      <c r="C176" s="8">
        <v>794.95</v>
      </c>
      <c r="D176" s="3">
        <v>40.7649368</v>
      </c>
      <c r="E176" s="3">
        <v>-111.8421021</v>
      </c>
    </row>
    <row r="177">
      <c r="A177" s="2" t="s">
        <v>326</v>
      </c>
      <c r="B177" s="8">
        <v>616.15</v>
      </c>
      <c r="C177" s="8">
        <v>585.7</v>
      </c>
      <c r="D177" s="3">
        <v>41.4639394</v>
      </c>
      <c r="E177" s="3">
        <v>-87.04388929999999</v>
      </c>
    </row>
    <row r="178">
      <c r="A178" s="2" t="s">
        <v>327</v>
      </c>
      <c r="B178" s="8">
        <v>720.0</v>
      </c>
      <c r="C178" s="8">
        <v>720.0</v>
      </c>
      <c r="D178" s="3">
        <v>36.1447034</v>
      </c>
      <c r="E178" s="3">
        <v>-86.8026551</v>
      </c>
    </row>
    <row r="179">
      <c r="A179" s="2" t="s">
        <v>328</v>
      </c>
      <c r="B179" s="8">
        <v>666.65</v>
      </c>
      <c r="C179" s="8">
        <v>666.65</v>
      </c>
      <c r="D179" s="3">
        <v>44.4778528</v>
      </c>
      <c r="E179" s="3">
        <v>-73.1964637</v>
      </c>
    </row>
    <row r="180">
      <c r="A180" s="2" t="s">
        <v>329</v>
      </c>
      <c r="B180" s="8">
        <v>704.8</v>
      </c>
      <c r="C180" s="8">
        <v>758.0</v>
      </c>
      <c r="D180" s="3">
        <v>40.0378952</v>
      </c>
      <c r="E180" s="3">
        <v>-75.34333149999999</v>
      </c>
    </row>
    <row r="181">
      <c r="A181" s="2" t="s">
        <v>330</v>
      </c>
      <c r="B181" s="8">
        <v>868.85</v>
      </c>
      <c r="C181" s="8">
        <v>862.7</v>
      </c>
      <c r="D181" s="3">
        <v>38.0335529</v>
      </c>
      <c r="E181" s="3">
        <v>-78.5079772</v>
      </c>
    </row>
    <row r="182">
      <c r="A182" s="2" t="s">
        <v>332</v>
      </c>
      <c r="B182" s="8">
        <v>627.0</v>
      </c>
      <c r="C182" s="8">
        <v>506.6</v>
      </c>
      <c r="D182" s="3">
        <v>37.79151</v>
      </c>
      <c r="E182" s="3">
        <v>-79.435352</v>
      </c>
    </row>
    <row r="183">
      <c r="A183" s="13" t="s">
        <v>333</v>
      </c>
      <c r="B183" s="8">
        <v>841.45</v>
      </c>
      <c r="C183" s="8">
        <v>794.9</v>
      </c>
      <c r="D183" s="3">
        <v>37.22838429999999</v>
      </c>
      <c r="E183" s="3">
        <v>-80.42341669999999</v>
      </c>
    </row>
    <row r="184">
      <c r="A184" s="2" t="s">
        <v>334</v>
      </c>
      <c r="B184" s="8">
        <v>670.45</v>
      </c>
      <c r="C184" s="8">
        <v>670.45</v>
      </c>
      <c r="D184" s="3">
        <v>40.6149557</v>
      </c>
      <c r="E184" s="3">
        <v>-74.09438229999999</v>
      </c>
    </row>
    <row r="185">
      <c r="A185" s="2" t="s">
        <v>337</v>
      </c>
      <c r="B185" s="8">
        <v>754.85</v>
      </c>
      <c r="C185" s="8">
        <v>754.85</v>
      </c>
      <c r="D185" s="3">
        <v>46.7319225</v>
      </c>
      <c r="E185" s="3">
        <v>-117.1542121</v>
      </c>
    </row>
    <row r="186">
      <c r="A186" s="2" t="s">
        <v>339</v>
      </c>
      <c r="B186" s="8">
        <v>783.55</v>
      </c>
      <c r="C186" s="8">
        <v>754.7</v>
      </c>
      <c r="D186" s="3">
        <v>39.6480359</v>
      </c>
      <c r="E186" s="3">
        <v>-79.9697147</v>
      </c>
    </row>
    <row r="187">
      <c r="A187" s="2" t="s">
        <v>341</v>
      </c>
      <c r="B187" s="8">
        <v>663.3</v>
      </c>
      <c r="C187" s="8">
        <v>620.2</v>
      </c>
      <c r="D187" s="3">
        <v>40.4766148</v>
      </c>
      <c r="E187" s="3">
        <v>-90.68435989999999</v>
      </c>
    </row>
    <row r="188">
      <c r="A188" s="2" t="s">
        <v>345</v>
      </c>
      <c r="B188" s="8">
        <v>774.55</v>
      </c>
      <c r="C188" s="8">
        <v>739.8</v>
      </c>
      <c r="D188" s="3">
        <v>37.2710803</v>
      </c>
      <c r="E188" s="3">
        <v>-76.71628910000001</v>
      </c>
    </row>
    <row r="189">
      <c r="A189" s="2" t="s">
        <v>347</v>
      </c>
      <c r="B189" s="8">
        <v>716.8</v>
      </c>
      <c r="C189" s="8">
        <v>677.05</v>
      </c>
      <c r="D189" s="3">
        <v>44.531177</v>
      </c>
      <c r="E189" s="3">
        <v>-87.9210686</v>
      </c>
    </row>
    <row r="190">
      <c r="A190" s="2" t="s">
        <v>348</v>
      </c>
      <c r="B190" s="8">
        <v>814.85</v>
      </c>
      <c r="C190" s="8">
        <v>843.1</v>
      </c>
      <c r="D190" s="3">
        <v>43.076592</v>
      </c>
      <c r="E190" s="3">
        <v>-89.4124875</v>
      </c>
    </row>
    <row r="191">
      <c r="A191" s="2" t="s">
        <v>349</v>
      </c>
      <c r="B191" s="8">
        <v>692.1</v>
      </c>
      <c r="C191" s="8">
        <v>694.4</v>
      </c>
      <c r="D191" s="3">
        <v>43.078263</v>
      </c>
      <c r="E191" s="3">
        <v>-87.8819686</v>
      </c>
    </row>
    <row r="192">
      <c r="A192" s="2" t="s">
        <v>352</v>
      </c>
      <c r="B192" s="8">
        <v>747.4</v>
      </c>
      <c r="C192" s="8">
        <v>746.15</v>
      </c>
      <c r="D192" s="3">
        <v>41.3148754</v>
      </c>
      <c r="E192" s="3">
        <v>-105.5665744</v>
      </c>
    </row>
    <row r="193">
      <c r="A193" s="2" t="s">
        <v>353</v>
      </c>
      <c r="B193" s="8">
        <v>720.15</v>
      </c>
      <c r="C193" s="8">
        <v>723.6</v>
      </c>
      <c r="D193" s="3">
        <v>29.9641088</v>
      </c>
      <c r="E193" s="3">
        <v>-90.107647</v>
      </c>
    </row>
    <row r="194">
      <c r="A194" s="2" t="s">
        <v>354</v>
      </c>
      <c r="B194" s="8">
        <v>790.95</v>
      </c>
      <c r="C194" s="8">
        <v>802.65</v>
      </c>
      <c r="D194" s="3">
        <v>41.3163244</v>
      </c>
      <c r="E194" s="3">
        <v>-72.92234309999999</v>
      </c>
    </row>
    <row r="195">
      <c r="A195" s="2" t="s">
        <v>355</v>
      </c>
      <c r="B195" s="8">
        <v>652.95</v>
      </c>
      <c r="C195" s="8">
        <v>652.95</v>
      </c>
      <c r="D195" s="3">
        <v>41.1066413</v>
      </c>
      <c r="E195" s="3">
        <v>-80.6480952</v>
      </c>
    </row>
    <row r="196">
      <c r="B196" s="2"/>
      <c r="E196" s="3"/>
      <c r="F196" s="3"/>
    </row>
    <row r="197">
      <c r="B197" s="2"/>
      <c r="E197" s="3"/>
      <c r="F197" s="3"/>
    </row>
    <row r="198">
      <c r="B198" s="2"/>
      <c r="E198" s="3"/>
      <c r="F198" s="3"/>
    </row>
    <row r="199">
      <c r="B199" s="2"/>
      <c r="E199" s="3"/>
      <c r="F199" s="3"/>
    </row>
    <row r="200">
      <c r="B200" s="2"/>
      <c r="E200" s="3"/>
      <c r="F200" s="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</hyperlinks>
  <drawing r:id="rId19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387</v>
      </c>
      <c r="B1" s="1" t="s">
        <v>0</v>
      </c>
      <c r="C1" s="1" t="s">
        <v>1</v>
      </c>
      <c r="D1" s="1" t="s">
        <v>2</v>
      </c>
      <c r="E1" s="1" t="s">
        <v>385</v>
      </c>
      <c r="F1" s="1" t="s">
        <v>386</v>
      </c>
    </row>
    <row r="2">
      <c r="A2" s="1">
        <v>2.0</v>
      </c>
      <c r="B2" s="2" t="s">
        <v>5</v>
      </c>
      <c r="C2" s="1">
        <v>209.0</v>
      </c>
      <c r="E2" s="3">
        <v>41.0770227</v>
      </c>
      <c r="F2" s="3">
        <v>-81.5114462</v>
      </c>
    </row>
    <row r="3">
      <c r="A3" s="1">
        <v>3.0</v>
      </c>
      <c r="B3" s="2" t="s">
        <v>6</v>
      </c>
      <c r="C3" s="1">
        <v>65.0</v>
      </c>
      <c r="E3" s="3">
        <v>33.2140233</v>
      </c>
      <c r="F3" s="3">
        <v>-87.5391418</v>
      </c>
    </row>
    <row r="4">
      <c r="A4" s="1">
        <v>4.0</v>
      </c>
      <c r="B4" s="2" t="s">
        <v>7</v>
      </c>
      <c r="C4" s="1">
        <v>1.0002634E7</v>
      </c>
      <c r="E4" s="3">
        <v>34.78384090000001</v>
      </c>
      <c r="F4" s="3">
        <v>-86.5722237</v>
      </c>
    </row>
    <row r="5">
      <c r="A5" s="1">
        <v>9.0</v>
      </c>
      <c r="B5" s="2" t="s">
        <v>13</v>
      </c>
      <c r="C5" s="1">
        <v>214.0</v>
      </c>
      <c r="E5" s="3">
        <v>38.9374948</v>
      </c>
      <c r="F5" s="3">
        <v>-77.08880289999999</v>
      </c>
    </row>
    <row r="6">
      <c r="A6" s="1">
        <v>11.0</v>
      </c>
      <c r="B6" s="2" t="s">
        <v>15</v>
      </c>
      <c r="C6" s="1">
        <v>120.0</v>
      </c>
      <c r="E6" s="3">
        <v>32.2318851</v>
      </c>
      <c r="F6" s="3">
        <v>-110.9501094</v>
      </c>
    </row>
    <row r="7">
      <c r="A7" s="1">
        <v>12.0</v>
      </c>
      <c r="B7" s="2" t="s">
        <v>16</v>
      </c>
      <c r="C7" s="1">
        <v>87.0</v>
      </c>
      <c r="E7" s="3">
        <v>33.4532165</v>
      </c>
      <c r="F7" s="3">
        <v>-112.0719833</v>
      </c>
    </row>
    <row r="8">
      <c r="A8" s="1">
        <v>13.0</v>
      </c>
      <c r="B8" s="2" t="s">
        <v>17</v>
      </c>
      <c r="C8" s="1">
        <v>47.0</v>
      </c>
      <c r="E8" s="3">
        <v>36.0686895</v>
      </c>
      <c r="F8" s="3">
        <v>-94.1748471</v>
      </c>
    </row>
    <row r="9">
      <c r="A9" s="1">
        <v>14.0</v>
      </c>
      <c r="B9" s="2" t="s">
        <v>18</v>
      </c>
      <c r="C9" s="1">
        <v>216.0</v>
      </c>
      <c r="E9" s="3">
        <v>34.7252717</v>
      </c>
      <c r="F9" s="3">
        <v>-92.3378705</v>
      </c>
    </row>
    <row r="10">
      <c r="A10" s="1">
        <v>17.0</v>
      </c>
      <c r="B10" s="2" t="s">
        <v>21</v>
      </c>
      <c r="C10" s="1">
        <v>127.0</v>
      </c>
      <c r="E10" s="3">
        <v>32.5933574</v>
      </c>
      <c r="F10" s="3">
        <v>-85.4951663</v>
      </c>
    </row>
    <row r="11">
      <c r="A11" s="1">
        <v>19.0</v>
      </c>
      <c r="B11" s="2" t="s">
        <v>23</v>
      </c>
      <c r="C11" s="1">
        <v>221.0</v>
      </c>
      <c r="E11" s="3">
        <v>40.2049604</v>
      </c>
      <c r="F11" s="3">
        <v>-85.40628459999999</v>
      </c>
    </row>
    <row r="12">
      <c r="A12" s="1">
        <v>23.0</v>
      </c>
      <c r="B12" s="2" t="s">
        <v>27</v>
      </c>
      <c r="C12" s="1">
        <v>383.0</v>
      </c>
      <c r="E12" s="3">
        <v>42.0894288</v>
      </c>
      <c r="F12" s="3">
        <v>-75.9694885</v>
      </c>
    </row>
    <row r="13">
      <c r="A13" s="1">
        <v>24.0</v>
      </c>
      <c r="B13" s="2" t="s">
        <v>28</v>
      </c>
      <c r="C13" s="1">
        <v>516.0</v>
      </c>
      <c r="E13" s="3">
        <v>43.6033127</v>
      </c>
      <c r="F13" s="3">
        <v>-116.201649</v>
      </c>
    </row>
    <row r="14">
      <c r="A14" s="1">
        <v>25.0</v>
      </c>
      <c r="B14" s="2" t="s">
        <v>29</v>
      </c>
      <c r="C14" s="1">
        <v>228.0</v>
      </c>
      <c r="E14" s="3">
        <v>42.3355488</v>
      </c>
      <c r="F14" s="3">
        <v>-71.16849450000001</v>
      </c>
    </row>
    <row r="15">
      <c r="A15" s="1">
        <v>26.0</v>
      </c>
      <c r="B15" s="2" t="s">
        <v>30</v>
      </c>
      <c r="C15" s="1">
        <v>229.0</v>
      </c>
      <c r="E15" s="3">
        <v>42.3504997</v>
      </c>
      <c r="F15" s="3">
        <v>-71.1053991</v>
      </c>
    </row>
    <row r="16">
      <c r="A16" s="1">
        <v>27.0</v>
      </c>
      <c r="B16" s="2" t="s">
        <v>31</v>
      </c>
      <c r="C16" s="1">
        <v>230.0</v>
      </c>
      <c r="E16" s="3">
        <v>41.3797788</v>
      </c>
      <c r="F16" s="3">
        <v>-83.6300826</v>
      </c>
    </row>
    <row r="17">
      <c r="A17" s="1">
        <v>29.0</v>
      </c>
      <c r="B17" s="2" t="s">
        <v>33</v>
      </c>
      <c r="C17" s="1">
        <v>220.0</v>
      </c>
      <c r="E17" s="3">
        <v>40.2518435</v>
      </c>
      <c r="F17" s="3">
        <v>-111.6493156</v>
      </c>
    </row>
    <row r="18">
      <c r="A18" s="1">
        <v>30.0</v>
      </c>
      <c r="B18" s="2" t="s">
        <v>34</v>
      </c>
      <c r="C18" s="1">
        <v>17.0</v>
      </c>
      <c r="E18" s="3">
        <v>41.8267718</v>
      </c>
      <c r="F18" s="3">
        <v>-71.4025482</v>
      </c>
    </row>
    <row r="19">
      <c r="A19" s="1">
        <v>31.0</v>
      </c>
      <c r="B19" s="2" t="s">
        <v>35</v>
      </c>
      <c r="C19" s="1">
        <v>522.0</v>
      </c>
      <c r="E19" s="3">
        <v>41.9214717</v>
      </c>
      <c r="F19" s="3">
        <v>-71.5376476</v>
      </c>
    </row>
    <row r="20">
      <c r="A20" s="1">
        <v>32.0</v>
      </c>
      <c r="B20" s="2" t="s">
        <v>36</v>
      </c>
      <c r="C20" s="1">
        <v>184.0</v>
      </c>
      <c r="E20" s="3">
        <v>40.9547722</v>
      </c>
      <c r="F20" s="3">
        <v>-76.88507589999999</v>
      </c>
    </row>
    <row r="21">
      <c r="A21" s="1">
        <v>33.0</v>
      </c>
      <c r="B21" s="2" t="s">
        <v>37</v>
      </c>
      <c r="C21" s="1">
        <v>185.0</v>
      </c>
      <c r="E21" s="3">
        <v>43.0008093</v>
      </c>
      <c r="F21" s="3">
        <v>-78.7889697</v>
      </c>
    </row>
    <row r="22">
      <c r="A22" s="1">
        <v>34.0</v>
      </c>
      <c r="B22" s="2" t="s">
        <v>38</v>
      </c>
      <c r="C22" s="1">
        <v>186.0</v>
      </c>
      <c r="E22" s="3">
        <v>39.8405491</v>
      </c>
      <c r="F22" s="3">
        <v>-86.1708927</v>
      </c>
    </row>
    <row r="23">
      <c r="A23" s="1">
        <v>35.0</v>
      </c>
      <c r="B23" s="2" t="s">
        <v>39</v>
      </c>
      <c r="C23" s="1">
        <v>110.0</v>
      </c>
      <c r="E23" s="3">
        <v>37.8718992</v>
      </c>
      <c r="F23" s="3">
        <v>-122.2585399</v>
      </c>
    </row>
    <row r="24">
      <c r="A24" s="1">
        <v>36.0</v>
      </c>
      <c r="B24" s="2" t="s">
        <v>40</v>
      </c>
      <c r="C24" s="1">
        <v>192.0</v>
      </c>
      <c r="E24" s="3">
        <v>38.5382322</v>
      </c>
      <c r="F24" s="3">
        <v>-121.7617125</v>
      </c>
    </row>
    <row r="25">
      <c r="A25" s="1">
        <v>38.0</v>
      </c>
      <c r="B25" s="2" t="s">
        <v>42</v>
      </c>
      <c r="C25" s="1">
        <v>102.0</v>
      </c>
      <c r="E25" s="3">
        <v>34.068921</v>
      </c>
      <c r="F25" s="3">
        <v>-118.4451811</v>
      </c>
    </row>
    <row r="26">
      <c r="A26" s="1">
        <v>39.0</v>
      </c>
      <c r="B26" s="2" t="s">
        <v>43</v>
      </c>
      <c r="C26" s="1">
        <v>188.0</v>
      </c>
      <c r="E26" s="3">
        <v>35.3050053</v>
      </c>
      <c r="F26" s="3">
        <v>-120.6624942</v>
      </c>
    </row>
    <row r="27">
      <c r="A27" s="1">
        <v>41.0</v>
      </c>
      <c r="B27" s="2" t="s">
        <v>45</v>
      </c>
      <c r="C27" s="1">
        <v>194.0</v>
      </c>
      <c r="E27" s="3">
        <v>34.4139629</v>
      </c>
      <c r="F27" s="3">
        <v>-119.848947</v>
      </c>
    </row>
    <row r="28">
      <c r="A28" s="1">
        <v>42.0</v>
      </c>
      <c r="B28" s="2" t="s">
        <v>46</v>
      </c>
      <c r="C28" s="1">
        <v>116.0</v>
      </c>
      <c r="E28" s="3">
        <v>35.3486641</v>
      </c>
      <c r="F28" s="3">
        <v>-119.1033448</v>
      </c>
    </row>
    <row r="29">
      <c r="A29" s="1">
        <v>43.0</v>
      </c>
      <c r="B29" s="2" t="s">
        <v>47</v>
      </c>
      <c r="C29" s="1">
        <v>390.0</v>
      </c>
      <c r="E29" s="3">
        <v>36.8133631</v>
      </c>
      <c r="F29" s="3">
        <v>-119.7460947</v>
      </c>
    </row>
    <row r="30">
      <c r="A30" s="1">
        <v>48.0</v>
      </c>
      <c r="B30" s="2" t="s">
        <v>52</v>
      </c>
      <c r="C30" s="1">
        <v>566.0</v>
      </c>
      <c r="E30" s="3">
        <v>35.4083451</v>
      </c>
      <c r="F30" s="3">
        <v>-78.7394405</v>
      </c>
    </row>
    <row r="31">
      <c r="A31" s="1">
        <v>49.0</v>
      </c>
      <c r="B31" s="2" t="s">
        <v>53</v>
      </c>
      <c r="C31" s="1">
        <v>196.0</v>
      </c>
      <c r="E31" s="3">
        <v>42.9237929</v>
      </c>
      <c r="F31" s="3">
        <v>-78.8550954</v>
      </c>
    </row>
    <row r="32">
      <c r="A32" s="1">
        <v>51.0</v>
      </c>
      <c r="B32" s="2" t="s">
        <v>55</v>
      </c>
      <c r="C32" s="1">
        <v>203.0</v>
      </c>
      <c r="E32" s="3">
        <v>41.6929336</v>
      </c>
      <c r="F32" s="3">
        <v>-72.7647801</v>
      </c>
    </row>
    <row r="33">
      <c r="A33" s="1">
        <v>57.0</v>
      </c>
      <c r="B33" s="2" t="s">
        <v>61</v>
      </c>
      <c r="C33" s="1">
        <v>260.0</v>
      </c>
      <c r="E33" s="3">
        <v>39.1329219</v>
      </c>
      <c r="F33" s="3">
        <v>-84.51495039999999</v>
      </c>
    </row>
    <row r="34">
      <c r="A34" s="1">
        <v>59.0</v>
      </c>
      <c r="B34" s="2" t="s">
        <v>63</v>
      </c>
      <c r="C34" s="1">
        <v>20.0</v>
      </c>
      <c r="E34" s="3">
        <v>34.6738437</v>
      </c>
      <c r="F34" s="3">
        <v>-82.8368654</v>
      </c>
    </row>
    <row r="35">
      <c r="A35" s="1">
        <v>60.0</v>
      </c>
      <c r="B35" s="2" t="s">
        <v>64</v>
      </c>
      <c r="C35" s="1">
        <v>264.0</v>
      </c>
      <c r="E35" s="3">
        <v>41.5025072</v>
      </c>
      <c r="F35" s="3">
        <v>-81.6746268</v>
      </c>
    </row>
    <row r="36">
      <c r="A36" s="1">
        <v>62.0</v>
      </c>
      <c r="B36" s="2" t="s">
        <v>66</v>
      </c>
      <c r="C36" s="1">
        <v>266.0</v>
      </c>
      <c r="E36" s="3">
        <v>42.822465</v>
      </c>
      <c r="F36" s="3">
        <v>-75.541671</v>
      </c>
    </row>
    <row r="37">
      <c r="A37" s="1">
        <v>64.0</v>
      </c>
      <c r="B37" s="2" t="s">
        <v>68</v>
      </c>
      <c r="C37" s="1">
        <v>268.0</v>
      </c>
      <c r="E37" s="3">
        <v>40.57341479999999</v>
      </c>
      <c r="F37" s="3">
        <v>-105.0865487</v>
      </c>
    </row>
    <row r="38">
      <c r="A38" s="1">
        <v>65.0</v>
      </c>
      <c r="B38" s="2" t="s">
        <v>69</v>
      </c>
      <c r="C38" s="1">
        <v>283.0</v>
      </c>
      <c r="E38" s="3">
        <v>40.8075355</v>
      </c>
      <c r="F38" s="3">
        <v>-73.9625727</v>
      </c>
    </row>
    <row r="39">
      <c r="A39" s="1">
        <v>66.0</v>
      </c>
      <c r="B39" s="2" t="s">
        <v>70</v>
      </c>
      <c r="C39" s="1">
        <v>28.0</v>
      </c>
      <c r="E39" s="3">
        <v>41.8077414</v>
      </c>
      <c r="F39" s="3">
        <v>-72.2539805</v>
      </c>
    </row>
    <row r="40">
      <c r="A40" s="1">
        <v>68.0</v>
      </c>
      <c r="B40" s="2" t="s">
        <v>72</v>
      </c>
      <c r="C40" s="1">
        <v>258.0</v>
      </c>
      <c r="E40" s="3">
        <v>42.4534492</v>
      </c>
      <c r="F40" s="3">
        <v>-76.4735027</v>
      </c>
    </row>
    <row r="41">
      <c r="A41" s="1">
        <v>70.0</v>
      </c>
      <c r="B41" s="2" t="s">
        <v>74</v>
      </c>
      <c r="C41" s="1">
        <v>272.0</v>
      </c>
      <c r="E41" s="3">
        <v>43.7044406</v>
      </c>
      <c r="F41" s="3">
        <v>-72.2886935</v>
      </c>
    </row>
    <row r="42">
      <c r="A42" s="1">
        <v>71.0</v>
      </c>
      <c r="B42" s="2" t="s">
        <v>75</v>
      </c>
      <c r="C42" s="1">
        <v>273.0</v>
      </c>
      <c r="E42" s="3">
        <v>35.5008018</v>
      </c>
      <c r="F42" s="3">
        <v>-80.8446725</v>
      </c>
    </row>
    <row r="43">
      <c r="A43" s="1">
        <v>73.0</v>
      </c>
      <c r="B43" s="2" t="s">
        <v>77</v>
      </c>
      <c r="C43" s="1">
        <v>275.0</v>
      </c>
      <c r="E43" s="3">
        <v>39.6779504</v>
      </c>
      <c r="F43" s="3">
        <v>-75.7506114</v>
      </c>
    </row>
    <row r="44">
      <c r="A44" s="1">
        <v>75.0</v>
      </c>
      <c r="B44" s="2" t="s">
        <v>79</v>
      </c>
      <c r="C44" s="1">
        <v>276.0</v>
      </c>
      <c r="E44" s="3">
        <v>39.6766174</v>
      </c>
      <c r="F44" s="3">
        <v>-104.9618965</v>
      </c>
    </row>
    <row r="45">
      <c r="A45" s="1">
        <v>79.0</v>
      </c>
      <c r="B45" s="2" t="s">
        <v>83</v>
      </c>
      <c r="C45" s="1">
        <v>279.0</v>
      </c>
      <c r="E45" s="3">
        <v>39.9566127</v>
      </c>
      <c r="F45" s="3">
        <v>-75.18994409999999</v>
      </c>
    </row>
    <row r="46">
      <c r="A46" s="1">
        <v>80.0</v>
      </c>
      <c r="B46" s="2" t="s">
        <v>84</v>
      </c>
      <c r="C46" s="1">
        <v>280.0</v>
      </c>
      <c r="E46" s="3">
        <v>36.0014258</v>
      </c>
      <c r="F46" s="3">
        <v>-78.9382286</v>
      </c>
    </row>
    <row r="47">
      <c r="A47" s="1">
        <v>81.0</v>
      </c>
      <c r="B47" s="2" t="s">
        <v>85</v>
      </c>
      <c r="C47" s="1">
        <v>281.0</v>
      </c>
      <c r="E47" s="3">
        <v>40.4367914</v>
      </c>
      <c r="F47" s="3">
        <v>-79.989232</v>
      </c>
    </row>
    <row r="48">
      <c r="A48" s="1">
        <v>82.0</v>
      </c>
      <c r="B48" s="2" t="s">
        <v>86</v>
      </c>
      <c r="C48" s="1">
        <v>246.0</v>
      </c>
      <c r="E48" s="3">
        <v>35.6111056</v>
      </c>
      <c r="F48" s="3">
        <v>-77.4086614</v>
      </c>
    </row>
    <row r="49">
      <c r="A49" s="1">
        <v>84.0</v>
      </c>
      <c r="B49" s="2" t="s">
        <v>88</v>
      </c>
      <c r="C49" s="1">
        <v>234.0</v>
      </c>
      <c r="E49" s="3">
        <v>39.48372699999999</v>
      </c>
      <c r="F49" s="3">
        <v>-88.1750904</v>
      </c>
    </row>
    <row r="50">
      <c r="A50" s="1">
        <v>86.0</v>
      </c>
      <c r="B50" s="2" t="s">
        <v>90</v>
      </c>
      <c r="C50" s="1">
        <v>235.0</v>
      </c>
      <c r="E50" s="3">
        <v>42.2506803</v>
      </c>
      <c r="F50" s="3">
        <v>-83.624089</v>
      </c>
    </row>
    <row r="51">
      <c r="A51" s="1">
        <v>89.0</v>
      </c>
      <c r="B51" s="2" t="s">
        <v>93</v>
      </c>
      <c r="C51" s="1">
        <v>240.0</v>
      </c>
      <c r="E51" s="3">
        <v>37.9733172</v>
      </c>
      <c r="F51" s="3">
        <v>-87.53186439999999</v>
      </c>
    </row>
    <row r="52">
      <c r="A52" s="1">
        <v>90.0</v>
      </c>
      <c r="B52" s="2" t="s">
        <v>94</v>
      </c>
      <c r="C52" s="1">
        <v>165.0</v>
      </c>
      <c r="E52" s="3">
        <v>41.1588424</v>
      </c>
      <c r="F52" s="3">
        <v>-73.2573886</v>
      </c>
    </row>
    <row r="53">
      <c r="A53" s="1">
        <v>91.0</v>
      </c>
      <c r="B53" s="2" t="s">
        <v>95</v>
      </c>
      <c r="C53" s="1">
        <v>241.0</v>
      </c>
      <c r="E53" s="3">
        <v>40.8980104</v>
      </c>
      <c r="F53" s="3">
        <v>-74.03066330000001</v>
      </c>
    </row>
    <row r="54">
      <c r="A54" s="1">
        <v>92.0</v>
      </c>
      <c r="B54" s="2" t="s">
        <v>96</v>
      </c>
      <c r="C54" s="1">
        <v>117.0</v>
      </c>
      <c r="E54" s="3">
        <v>29.6436325</v>
      </c>
      <c r="F54" s="3">
        <v>-82.3549302</v>
      </c>
    </row>
    <row r="55">
      <c r="A55" s="1">
        <v>94.0</v>
      </c>
      <c r="B55" s="2" t="s">
        <v>98</v>
      </c>
      <c r="C55" s="1">
        <v>257.0</v>
      </c>
      <c r="E55" s="3">
        <v>30.4268567</v>
      </c>
      <c r="F55" s="3">
        <v>-80.10106329999999</v>
      </c>
    </row>
    <row r="56">
      <c r="A56" s="1">
        <v>95.0</v>
      </c>
      <c r="B56" s="2" t="s">
        <v>99</v>
      </c>
      <c r="C56" s="1">
        <v>531.0</v>
      </c>
      <c r="E56" s="3">
        <v>26.4637116</v>
      </c>
      <c r="F56" s="3">
        <v>-81.7752618</v>
      </c>
    </row>
    <row r="57">
      <c r="A57" s="1">
        <v>96.0</v>
      </c>
      <c r="B57" s="2" t="s">
        <v>100</v>
      </c>
      <c r="C57" s="1">
        <v>351.0</v>
      </c>
      <c r="E57" s="3">
        <v>25.7561275</v>
      </c>
      <c r="F57" s="3">
        <v>-80.3768786</v>
      </c>
    </row>
    <row r="58">
      <c r="A58" s="1">
        <v>97.0</v>
      </c>
      <c r="B58" s="2" t="s">
        <v>101</v>
      </c>
      <c r="C58" s="1">
        <v>77.0</v>
      </c>
      <c r="E58" s="3">
        <v>30.4418778</v>
      </c>
      <c r="F58" s="3">
        <v>-84.2984889</v>
      </c>
    </row>
    <row r="59">
      <c r="A59" s="1">
        <v>98.0</v>
      </c>
      <c r="B59" s="2" t="s">
        <v>102</v>
      </c>
      <c r="C59" s="1">
        <v>245.0</v>
      </c>
      <c r="E59" s="3">
        <v>40.8620404</v>
      </c>
      <c r="F59" s="3">
        <v>-73.88569869999999</v>
      </c>
    </row>
    <row r="60">
      <c r="A60" s="1">
        <v>100.0</v>
      </c>
      <c r="B60" s="2" t="s">
        <v>104</v>
      </c>
      <c r="C60" s="1">
        <v>249.0</v>
      </c>
      <c r="E60" s="3">
        <v>35.2475249</v>
      </c>
      <c r="F60" s="3">
        <v>-81.6706979</v>
      </c>
    </row>
    <row r="61">
      <c r="A61" s="1">
        <v>101.0</v>
      </c>
      <c r="B61" s="2" t="s">
        <v>105</v>
      </c>
      <c r="C61" s="1">
        <v>250.0</v>
      </c>
      <c r="E61" s="3">
        <v>38.8298118</v>
      </c>
      <c r="F61" s="3">
        <v>-77.3073606</v>
      </c>
    </row>
    <row r="62">
      <c r="A62" s="1">
        <v>102.0</v>
      </c>
      <c r="B62" s="2" t="s">
        <v>106</v>
      </c>
      <c r="C62" s="1">
        <v>251.0</v>
      </c>
      <c r="E62" s="3">
        <v>38.8997145</v>
      </c>
      <c r="F62" s="3">
        <v>-77.0485992</v>
      </c>
    </row>
    <row r="63">
      <c r="A63" s="1">
        <v>103.0</v>
      </c>
      <c r="B63" s="2" t="s">
        <v>107</v>
      </c>
      <c r="C63" s="1">
        <v>252.0</v>
      </c>
      <c r="E63" s="3">
        <v>38.9076089</v>
      </c>
      <c r="F63" s="3">
        <v>-77.07225849999999</v>
      </c>
    </row>
    <row r="64">
      <c r="A64" s="1">
        <v>104.0</v>
      </c>
      <c r="B64" s="2" t="s">
        <v>108</v>
      </c>
      <c r="C64" s="1">
        <v>124.0</v>
      </c>
      <c r="E64" s="3">
        <v>33.9480053</v>
      </c>
      <c r="F64" s="3">
        <v>-83.3773221</v>
      </c>
    </row>
    <row r="65">
      <c r="A65" s="1">
        <v>105.0</v>
      </c>
      <c r="B65" s="2" t="s">
        <v>109</v>
      </c>
      <c r="C65" s="1">
        <v>34.0</v>
      </c>
      <c r="E65" s="3">
        <v>33.7756178</v>
      </c>
      <c r="F65" s="3">
        <v>-84.39628499999999</v>
      </c>
    </row>
    <row r="66">
      <c r="A66" s="1">
        <v>106.0</v>
      </c>
      <c r="B66" s="2" t="s">
        <v>110</v>
      </c>
      <c r="C66" s="1">
        <v>253.0</v>
      </c>
      <c r="E66" s="3">
        <v>32.42054890000001</v>
      </c>
      <c r="F66" s="3">
        <v>-81.78653469999999</v>
      </c>
    </row>
    <row r="67">
      <c r="A67" s="1">
        <v>110.0</v>
      </c>
      <c r="B67" s="2" t="s">
        <v>114</v>
      </c>
      <c r="C67" s="1">
        <v>548.0</v>
      </c>
      <c r="E67" s="3">
        <v>33.5100339</v>
      </c>
      <c r="F67" s="3">
        <v>-112.1288588</v>
      </c>
    </row>
    <row r="68">
      <c r="A68" s="1">
        <v>113.0</v>
      </c>
      <c r="B68" s="2" t="s">
        <v>117</v>
      </c>
      <c r="C68" s="1">
        <v>134.0</v>
      </c>
      <c r="E68" s="3">
        <v>42.3770029</v>
      </c>
      <c r="F68" s="3">
        <v>-71.11666009999999</v>
      </c>
    </row>
    <row r="69">
      <c r="A69" s="1">
        <v>114.0</v>
      </c>
      <c r="B69" s="2" t="s">
        <v>118</v>
      </c>
      <c r="C69" s="1">
        <v>51.0</v>
      </c>
      <c r="E69" s="3">
        <v>21.296939</v>
      </c>
      <c r="F69" s="3">
        <v>-157.8171118</v>
      </c>
    </row>
    <row r="70">
      <c r="A70" s="1">
        <v>117.0</v>
      </c>
      <c r="B70" s="2" t="s">
        <v>121</v>
      </c>
      <c r="C70" s="1">
        <v>170.0</v>
      </c>
      <c r="E70" s="3">
        <v>42.2392391</v>
      </c>
      <c r="F70" s="3">
        <v>-71.8079608</v>
      </c>
    </row>
    <row r="71">
      <c r="A71" s="1">
        <v>118.0</v>
      </c>
      <c r="B71" s="2" t="s">
        <v>122</v>
      </c>
      <c r="C71" s="1">
        <v>63.0</v>
      </c>
      <c r="E71" s="3">
        <v>29.7199489</v>
      </c>
      <c r="F71" s="3">
        <v>-95.3422334</v>
      </c>
    </row>
    <row r="72">
      <c r="A72" s="1">
        <v>120.0</v>
      </c>
      <c r="B72" s="2" t="s">
        <v>124</v>
      </c>
      <c r="C72" s="1">
        <v>179.0</v>
      </c>
      <c r="E72" s="3">
        <v>38.9226843</v>
      </c>
      <c r="F72" s="3">
        <v>-77.0194377</v>
      </c>
    </row>
    <row r="73">
      <c r="A73" s="1">
        <v>121.0</v>
      </c>
      <c r="B73" s="2" t="s">
        <v>125</v>
      </c>
      <c r="C73" s="1">
        <v>519.0</v>
      </c>
      <c r="E73" s="3">
        <v>46.7288124</v>
      </c>
      <c r="F73" s="3">
        <v>-117.0126084</v>
      </c>
    </row>
    <row r="74">
      <c r="A74" s="1">
        <v>123.0</v>
      </c>
      <c r="B74" s="2" t="s">
        <v>127</v>
      </c>
      <c r="C74" s="1">
        <v>158.0</v>
      </c>
      <c r="E74" s="3">
        <v>41.8696074</v>
      </c>
      <c r="F74" s="3">
        <v>-87.64962179999999</v>
      </c>
    </row>
    <row r="75">
      <c r="A75" s="1">
        <v>124.0</v>
      </c>
      <c r="B75" s="2" t="s">
        <v>128</v>
      </c>
      <c r="C75" s="1">
        <v>172.0</v>
      </c>
      <c r="E75" s="3">
        <v>40.5120479</v>
      </c>
      <c r="F75" s="3">
        <v>-88.9931683</v>
      </c>
    </row>
    <row r="76">
      <c r="A76" s="1">
        <v>125.0</v>
      </c>
      <c r="B76" s="2" t="s">
        <v>129</v>
      </c>
      <c r="C76" s="1">
        <v>23.0</v>
      </c>
      <c r="E76" s="3">
        <v>40.1019523</v>
      </c>
      <c r="F76" s="3">
        <v>-88.2271615</v>
      </c>
    </row>
    <row r="77">
      <c r="A77" s="1">
        <v>126.0</v>
      </c>
      <c r="B77" s="2" t="s">
        <v>130</v>
      </c>
      <c r="C77" s="1">
        <v>154.0</v>
      </c>
      <c r="E77" s="3">
        <v>29.4675939</v>
      </c>
      <c r="F77" s="3">
        <v>-98.4676217</v>
      </c>
    </row>
    <row r="78">
      <c r="A78" s="1">
        <v>127.0</v>
      </c>
      <c r="B78" s="2" t="s">
        <v>131</v>
      </c>
      <c r="C78" s="1">
        <v>92.0</v>
      </c>
      <c r="E78" s="3">
        <v>39.1754487</v>
      </c>
      <c r="F78" s="3">
        <v>-86.512627</v>
      </c>
    </row>
    <row r="79">
      <c r="A79" s="1">
        <v>128.0</v>
      </c>
      <c r="B79" s="2" t="s">
        <v>132</v>
      </c>
      <c r="C79" s="1">
        <v>1.0007691E7</v>
      </c>
      <c r="E79" s="3">
        <v>39.4714449</v>
      </c>
      <c r="F79" s="3">
        <v>-87.40827519999999</v>
      </c>
    </row>
    <row r="80">
      <c r="A80" s="1">
        <v>129.0</v>
      </c>
      <c r="B80" s="2" t="s">
        <v>133</v>
      </c>
      <c r="C80" s="1">
        <v>181.0</v>
      </c>
      <c r="E80" s="3">
        <v>39.7743174</v>
      </c>
      <c r="F80" s="3">
        <v>-86.1764194</v>
      </c>
    </row>
    <row r="81">
      <c r="A81" s="1">
        <v>130.0</v>
      </c>
      <c r="B81" s="2" t="s">
        <v>134</v>
      </c>
      <c r="C81" s="1">
        <v>161.0</v>
      </c>
      <c r="E81" s="3">
        <v>40.9251499</v>
      </c>
      <c r="F81" s="3">
        <v>-73.7879857</v>
      </c>
    </row>
    <row r="82">
      <c r="A82" s="1">
        <v>131.0</v>
      </c>
      <c r="B82" s="2" t="s">
        <v>135</v>
      </c>
      <c r="C82" s="1">
        <v>166.0</v>
      </c>
      <c r="E82" s="3">
        <v>41.66270780000001</v>
      </c>
      <c r="F82" s="3">
        <v>-91.5549771</v>
      </c>
    </row>
    <row r="83">
      <c r="A83" s="1">
        <v>132.0</v>
      </c>
      <c r="B83" s="2" t="s">
        <v>136</v>
      </c>
      <c r="C83" s="1">
        <v>162.0</v>
      </c>
      <c r="E83" s="3">
        <v>42.0266573</v>
      </c>
      <c r="F83" s="3">
        <v>-93.64645159999999</v>
      </c>
    </row>
    <row r="84">
      <c r="A84" s="1">
        <v>136.0</v>
      </c>
      <c r="B84" s="2" t="s">
        <v>141</v>
      </c>
      <c r="C84" s="1">
        <v>159.0</v>
      </c>
      <c r="E84" s="3">
        <v>38.435092</v>
      </c>
      <c r="F84" s="3">
        <v>-78.8697548</v>
      </c>
    </row>
    <row r="85">
      <c r="A85" s="1">
        <v>137.0</v>
      </c>
      <c r="B85" s="2" t="s">
        <v>142</v>
      </c>
      <c r="C85" s="1">
        <v>152.0</v>
      </c>
      <c r="E85" s="3">
        <v>38.9543439</v>
      </c>
      <c r="F85" s="3">
        <v>-95.2557961</v>
      </c>
    </row>
    <row r="86">
      <c r="A86" s="1">
        <v>141.0</v>
      </c>
      <c r="B86" s="2" t="s">
        <v>146</v>
      </c>
      <c r="C86" s="1">
        <v>176.0</v>
      </c>
      <c r="E86" s="3">
        <v>38.0306511</v>
      </c>
      <c r="F86" s="3">
        <v>-84.5039697</v>
      </c>
    </row>
    <row r="87">
      <c r="A87" s="1">
        <v>142.0</v>
      </c>
      <c r="B87" s="2" t="s">
        <v>147</v>
      </c>
      <c r="C87" s="1">
        <v>146.0</v>
      </c>
      <c r="E87" s="3">
        <v>40.0390581</v>
      </c>
      <c r="F87" s="3">
        <v>-75.15580709999999</v>
      </c>
    </row>
    <row r="88">
      <c r="A88" s="1">
        <v>143.0</v>
      </c>
      <c r="B88" s="2" t="s">
        <v>148</v>
      </c>
      <c r="C88" s="1">
        <v>130.0</v>
      </c>
      <c r="E88" s="3">
        <v>40.6983134</v>
      </c>
      <c r="F88" s="3">
        <v>-75.209746</v>
      </c>
    </row>
    <row r="89">
      <c r="A89" s="1">
        <v>145.0</v>
      </c>
      <c r="B89" s="2" t="s">
        <v>150</v>
      </c>
      <c r="C89" s="1">
        <v>141.0</v>
      </c>
      <c r="E89" s="3">
        <v>40.6048687</v>
      </c>
      <c r="F89" s="3">
        <v>-75.3775187</v>
      </c>
    </row>
    <row r="90">
      <c r="A90" s="1">
        <v>146.0</v>
      </c>
      <c r="B90" s="2" t="s">
        <v>151</v>
      </c>
      <c r="C90" s="1">
        <v>452.0</v>
      </c>
      <c r="E90" s="3">
        <v>37.3530446</v>
      </c>
      <c r="F90" s="3">
        <v>-79.1769529</v>
      </c>
    </row>
    <row r="91">
      <c r="A91" s="1">
        <v>148.0</v>
      </c>
      <c r="B91" s="2" t="s">
        <v>153</v>
      </c>
      <c r="C91" s="1">
        <v>1.0005731E7</v>
      </c>
      <c r="E91" s="3">
        <v>40.691145</v>
      </c>
      <c r="F91" s="3">
        <v>-73.9805528</v>
      </c>
    </row>
    <row r="92">
      <c r="A92" s="1">
        <v>152.0</v>
      </c>
      <c r="B92" s="2" t="s">
        <v>157</v>
      </c>
      <c r="C92" s="1">
        <v>56.0</v>
      </c>
      <c r="E92" s="3">
        <v>30.4132579</v>
      </c>
      <c r="F92" s="3">
        <v>-91.1800023</v>
      </c>
    </row>
    <row r="93">
      <c r="A93" s="1">
        <v>154.0</v>
      </c>
      <c r="B93" s="2" t="s">
        <v>159</v>
      </c>
      <c r="C93" s="1">
        <v>174.0</v>
      </c>
      <c r="E93" s="3">
        <v>38.2122761</v>
      </c>
      <c r="F93" s="3">
        <v>-85.75850229999999</v>
      </c>
    </row>
    <row r="94">
      <c r="A94" s="1">
        <v>156.0</v>
      </c>
      <c r="B94" s="2" t="s">
        <v>161</v>
      </c>
      <c r="C94" s="1">
        <v>156.0</v>
      </c>
      <c r="E94" s="3">
        <v>39.3463882</v>
      </c>
      <c r="F94" s="3">
        <v>-76.6210078</v>
      </c>
    </row>
    <row r="95">
      <c r="A95" s="1">
        <v>157.0</v>
      </c>
      <c r="B95" s="2" t="s">
        <v>162</v>
      </c>
      <c r="C95" s="1">
        <v>155.0</v>
      </c>
      <c r="E95" s="3">
        <v>33.9701634</v>
      </c>
      <c r="F95" s="3">
        <v>-118.4166111</v>
      </c>
    </row>
    <row r="96">
      <c r="A96" s="1">
        <v>158.0</v>
      </c>
      <c r="B96" s="2" t="s">
        <v>163</v>
      </c>
      <c r="C96" s="1">
        <v>169.0</v>
      </c>
      <c r="E96" s="3">
        <v>44.8955674</v>
      </c>
      <c r="F96" s="3">
        <v>-68.6735534</v>
      </c>
    </row>
    <row r="97">
      <c r="A97" s="1">
        <v>159.0</v>
      </c>
      <c r="B97" s="2" t="s">
        <v>164</v>
      </c>
      <c r="C97" s="1">
        <v>128.0</v>
      </c>
      <c r="E97" s="3">
        <v>40.8900515</v>
      </c>
      <c r="F97" s="3">
        <v>-73.9011239</v>
      </c>
    </row>
    <row r="98">
      <c r="A98" s="1">
        <v>160.0</v>
      </c>
      <c r="B98" s="2" t="s">
        <v>165</v>
      </c>
      <c r="C98" s="1">
        <v>147.0</v>
      </c>
      <c r="E98" s="3">
        <v>41.7225348</v>
      </c>
      <c r="F98" s="3">
        <v>-73.9326626</v>
      </c>
    </row>
    <row r="99">
      <c r="A99" s="1">
        <v>162.0</v>
      </c>
      <c r="B99" s="2" t="s">
        <v>167</v>
      </c>
      <c r="C99" s="1">
        <v>377.0</v>
      </c>
      <c r="E99" s="3">
        <v>38.4235252</v>
      </c>
      <c r="F99" s="3">
        <v>-82.42641449999999</v>
      </c>
    </row>
    <row r="100">
      <c r="A100" s="1">
        <v>166.0</v>
      </c>
      <c r="B100" s="2" t="s">
        <v>171</v>
      </c>
      <c r="C100" s="1">
        <v>421.0</v>
      </c>
      <c r="E100" s="3">
        <v>42.3867598</v>
      </c>
      <c r="F100" s="3">
        <v>-72.5300515</v>
      </c>
    </row>
    <row r="101">
      <c r="A101" s="1">
        <v>171.0</v>
      </c>
      <c r="B101" s="2" t="s">
        <v>176</v>
      </c>
      <c r="C101" s="1">
        <v>425.0</v>
      </c>
      <c r="E101" s="3">
        <v>25.7178924</v>
      </c>
      <c r="F101" s="3">
        <v>-80.2746368</v>
      </c>
    </row>
    <row r="102">
      <c r="A102" s="1">
        <v>172.0</v>
      </c>
      <c r="B102" s="2" t="s">
        <v>177</v>
      </c>
      <c r="C102" s="1">
        <v>426.0</v>
      </c>
      <c r="E102" s="3">
        <v>39.5087485</v>
      </c>
      <c r="F102" s="3">
        <v>-84.73449149999999</v>
      </c>
    </row>
    <row r="103">
      <c r="A103" s="1">
        <v>173.0</v>
      </c>
      <c r="B103" s="2" t="s">
        <v>178</v>
      </c>
      <c r="C103" s="1">
        <v>89.0</v>
      </c>
      <c r="E103" s="3">
        <v>42.2780436</v>
      </c>
      <c r="F103" s="3">
        <v>-83.7382241</v>
      </c>
    </row>
    <row r="104">
      <c r="A104" s="1">
        <v>174.0</v>
      </c>
      <c r="B104" s="2" t="s">
        <v>179</v>
      </c>
      <c r="C104" s="1">
        <v>427.0</v>
      </c>
      <c r="E104" s="3">
        <v>42.701848</v>
      </c>
      <c r="F104" s="3">
        <v>-84.4821719</v>
      </c>
    </row>
    <row r="105">
      <c r="A105" s="1">
        <v>176.0</v>
      </c>
      <c r="B105" s="2" t="s">
        <v>181</v>
      </c>
      <c r="C105" s="1">
        <v>31.0</v>
      </c>
      <c r="E105" s="3">
        <v>44.97399</v>
      </c>
      <c r="F105" s="3">
        <v>-93.2277285</v>
      </c>
    </row>
    <row r="106">
      <c r="A106" s="1">
        <v>180.0</v>
      </c>
      <c r="B106" s="2" t="s">
        <v>185</v>
      </c>
      <c r="C106" s="1">
        <v>431.0</v>
      </c>
      <c r="E106" s="3">
        <v>38.9403808</v>
      </c>
      <c r="F106" s="3">
        <v>-92.32773750000001</v>
      </c>
    </row>
    <row r="107">
      <c r="A107" s="1">
        <v>182.0</v>
      </c>
      <c r="B107" s="2" t="s">
        <v>187</v>
      </c>
      <c r="C107" s="1">
        <v>454.0</v>
      </c>
      <c r="E107" s="3">
        <v>37.2005546</v>
      </c>
      <c r="F107" s="3">
        <v>-93.2806806</v>
      </c>
    </row>
    <row r="108">
      <c r="A108" s="1">
        <v>183.0</v>
      </c>
      <c r="B108" s="2" t="s">
        <v>188</v>
      </c>
      <c r="C108" s="1">
        <v>1.0007454E7</v>
      </c>
      <c r="E108" s="3">
        <v>40.2802758</v>
      </c>
      <c r="F108" s="3">
        <v>-74.0054114</v>
      </c>
    </row>
    <row r="109">
      <c r="A109" s="1">
        <v>188.0</v>
      </c>
      <c r="B109" s="2" t="s">
        <v>193</v>
      </c>
      <c r="C109" s="1">
        <v>544.0</v>
      </c>
      <c r="E109" s="3">
        <v>39.6799914</v>
      </c>
      <c r="F109" s="3">
        <v>-77.3486971</v>
      </c>
    </row>
    <row r="110">
      <c r="A110" s="1">
        <v>190.0</v>
      </c>
      <c r="B110" s="2" t="s">
        <v>195</v>
      </c>
      <c r="C110" s="1">
        <v>439.0</v>
      </c>
      <c r="E110" s="3">
        <v>40.8201966</v>
      </c>
      <c r="F110" s="3">
        <v>-96.70047629999999</v>
      </c>
    </row>
    <row r="111">
      <c r="A111" s="1">
        <v>191.0</v>
      </c>
      <c r="B111" s="2" t="s">
        <v>196</v>
      </c>
      <c r="C111" s="1">
        <v>97.0</v>
      </c>
      <c r="E111" s="3">
        <v>41.2580268</v>
      </c>
      <c r="F111" s="3">
        <v>-96.010696</v>
      </c>
    </row>
    <row r="112">
      <c r="A112" s="1">
        <v>192.0</v>
      </c>
      <c r="B112" s="2" t="s">
        <v>197</v>
      </c>
      <c r="C112" s="1">
        <v>440.0</v>
      </c>
      <c r="E112" s="3">
        <v>36.1085197</v>
      </c>
      <c r="F112" s="3">
        <v>-115.1431709</v>
      </c>
    </row>
    <row r="113">
      <c r="A113" s="1">
        <v>193.0</v>
      </c>
      <c r="B113" s="2" t="s">
        <v>198</v>
      </c>
      <c r="C113" s="1">
        <v>441.0</v>
      </c>
      <c r="E113" s="3">
        <v>39.5453298</v>
      </c>
      <c r="F113" s="3">
        <v>-119.8161541</v>
      </c>
    </row>
    <row r="114">
      <c r="A114" s="1">
        <v>194.0</v>
      </c>
      <c r="B114" s="2" t="s">
        <v>199</v>
      </c>
      <c r="C114" s="1">
        <v>285.0</v>
      </c>
      <c r="E114" s="3">
        <v>43.138948</v>
      </c>
      <c r="F114" s="3">
        <v>-70.9370252</v>
      </c>
    </row>
    <row r="115">
      <c r="A115" s="1">
        <v>195.0</v>
      </c>
      <c r="B115" s="2" t="s">
        <v>200</v>
      </c>
      <c r="C115" s="1">
        <v>443.0</v>
      </c>
      <c r="E115" s="3">
        <v>40.7427996</v>
      </c>
      <c r="F115" s="3">
        <v>-74.1770884</v>
      </c>
    </row>
    <row r="116">
      <c r="A116" s="1">
        <v>196.0</v>
      </c>
      <c r="B116" s="2" t="s">
        <v>201</v>
      </c>
      <c r="C116" s="1">
        <v>445.0</v>
      </c>
      <c r="E116" s="3">
        <v>35.0843187</v>
      </c>
      <c r="F116" s="3">
        <v>-106.6197812</v>
      </c>
    </row>
    <row r="117">
      <c r="A117" s="1">
        <v>197.0</v>
      </c>
      <c r="B117" s="2" t="s">
        <v>202</v>
      </c>
      <c r="C117" s="1">
        <v>444.0</v>
      </c>
      <c r="E117" s="3">
        <v>32.2787745</v>
      </c>
      <c r="F117" s="3">
        <v>-106.7479059</v>
      </c>
    </row>
    <row r="118">
      <c r="A118" s="1">
        <v>199.0</v>
      </c>
      <c r="B118" s="2" t="s">
        <v>204</v>
      </c>
      <c r="C118" s="1">
        <v>434.0</v>
      </c>
      <c r="E118" s="3">
        <v>43.1369816</v>
      </c>
      <c r="F118" s="3">
        <v>-79.0349955</v>
      </c>
    </row>
    <row r="119">
      <c r="A119" s="1">
        <v>202.0</v>
      </c>
      <c r="B119" s="2" t="s">
        <v>207</v>
      </c>
      <c r="C119" s="1">
        <v>432.0</v>
      </c>
      <c r="E119" s="3">
        <v>36.0770034</v>
      </c>
      <c r="F119" s="3">
        <v>-79.7718199</v>
      </c>
    </row>
    <row r="120">
      <c r="A120" s="1">
        <v>203.0</v>
      </c>
      <c r="B120" s="2" t="s">
        <v>208</v>
      </c>
      <c r="C120" s="1">
        <v>1.0001792E7</v>
      </c>
      <c r="E120" s="3">
        <v>35.6164875</v>
      </c>
      <c r="F120" s="3">
        <v>-82.56650820000002</v>
      </c>
    </row>
    <row r="121">
      <c r="A121" s="1">
        <v>205.0</v>
      </c>
      <c r="B121" s="2" t="s">
        <v>210</v>
      </c>
      <c r="C121" s="1">
        <v>60.0</v>
      </c>
      <c r="E121" s="3">
        <v>35.9049122</v>
      </c>
      <c r="F121" s="3">
        <v>-79.0469134</v>
      </c>
    </row>
    <row r="122">
      <c r="A122" s="1">
        <v>208.0</v>
      </c>
      <c r="B122" s="2" t="s">
        <v>213</v>
      </c>
      <c r="C122" s="1">
        <v>394.0</v>
      </c>
      <c r="E122" s="3">
        <v>35.7846633</v>
      </c>
      <c r="F122" s="3">
        <v>-78.6820946</v>
      </c>
    </row>
    <row r="123">
      <c r="A123" s="1">
        <v>209.0</v>
      </c>
      <c r="B123" s="2" t="s">
        <v>214</v>
      </c>
      <c r="C123" s="1">
        <v>395.0</v>
      </c>
      <c r="E123" s="3">
        <v>34.223874</v>
      </c>
      <c r="F123" s="3">
        <v>-77.8696036</v>
      </c>
    </row>
    <row r="124">
      <c r="A124" s="1">
        <v>210.0</v>
      </c>
      <c r="B124" s="2" t="s">
        <v>215</v>
      </c>
      <c r="C124" s="1">
        <v>106.0</v>
      </c>
      <c r="E124" s="3">
        <v>47.922891</v>
      </c>
      <c r="F124" s="3">
        <v>-97.0768014</v>
      </c>
    </row>
    <row r="125">
      <c r="A125" s="1">
        <v>212.0</v>
      </c>
      <c r="B125" s="2" t="s">
        <v>217</v>
      </c>
      <c r="C125" s="1">
        <v>521.0</v>
      </c>
      <c r="E125" s="3">
        <v>30.2661204</v>
      </c>
      <c r="F125" s="3">
        <v>-81.50723140000001</v>
      </c>
    </row>
    <row r="126">
      <c r="A126" s="1">
        <v>213.0</v>
      </c>
      <c r="B126" s="2" t="s">
        <v>218</v>
      </c>
      <c r="C126" s="1">
        <v>397.0</v>
      </c>
      <c r="E126" s="3">
        <v>33.207488</v>
      </c>
      <c r="F126" s="3">
        <v>-97.1525862</v>
      </c>
    </row>
    <row r="127">
      <c r="A127" s="1">
        <v>214.0</v>
      </c>
      <c r="B127" s="2" t="s">
        <v>219</v>
      </c>
      <c r="C127" s="1">
        <v>18.0</v>
      </c>
      <c r="E127" s="3">
        <v>42.3398067</v>
      </c>
      <c r="F127" s="3">
        <v>-71.0891717</v>
      </c>
    </row>
    <row r="128">
      <c r="A128" s="1">
        <v>215.0</v>
      </c>
      <c r="B128" s="2" t="s">
        <v>220</v>
      </c>
      <c r="C128" s="1">
        <v>398.0</v>
      </c>
      <c r="E128" s="3">
        <v>35.1804402</v>
      </c>
      <c r="F128" s="3">
        <v>-111.6539683</v>
      </c>
    </row>
    <row r="129">
      <c r="A129" s="1">
        <v>216.0</v>
      </c>
      <c r="B129" s="2" t="s">
        <v>221</v>
      </c>
      <c r="C129" s="1">
        <v>399.0</v>
      </c>
      <c r="E129" s="3">
        <v>40.4032798</v>
      </c>
      <c r="F129" s="3">
        <v>-104.7002313</v>
      </c>
    </row>
    <row r="130">
      <c r="A130" s="1">
        <v>218.0</v>
      </c>
      <c r="B130" s="2" t="s">
        <v>223</v>
      </c>
      <c r="C130" s="1">
        <v>400.0</v>
      </c>
      <c r="E130" s="3">
        <v>42.5121517</v>
      </c>
      <c r="F130" s="3">
        <v>-92.46464689999999</v>
      </c>
    </row>
    <row r="131">
      <c r="A131" s="1">
        <v>220.0</v>
      </c>
      <c r="B131" s="2" t="s">
        <v>225</v>
      </c>
      <c r="C131" s="1">
        <v>401.0</v>
      </c>
      <c r="E131" s="3">
        <v>42.0564594</v>
      </c>
      <c r="F131" s="3">
        <v>-87.67526699999999</v>
      </c>
    </row>
    <row r="132">
      <c r="A132" s="1">
        <v>222.0</v>
      </c>
      <c r="B132" s="2" t="s">
        <v>227</v>
      </c>
      <c r="C132" s="1">
        <v>53.0</v>
      </c>
      <c r="E132" s="3">
        <v>41.7055716</v>
      </c>
      <c r="F132" s="3">
        <v>-86.2353388</v>
      </c>
    </row>
    <row r="133">
      <c r="A133" s="1">
        <v>223.0</v>
      </c>
      <c r="B133" s="2" t="s">
        <v>228</v>
      </c>
      <c r="C133" s="1">
        <v>21.0</v>
      </c>
      <c r="E133" s="3">
        <v>42.6679486</v>
      </c>
      <c r="F133" s="3">
        <v>-83.2081632</v>
      </c>
    </row>
    <row r="134">
      <c r="A134" s="1">
        <v>224.0</v>
      </c>
      <c r="B134" s="2" t="s">
        <v>229</v>
      </c>
      <c r="C134" s="1">
        <v>408.0</v>
      </c>
      <c r="E134" s="3">
        <v>39.324358</v>
      </c>
      <c r="F134" s="3">
        <v>-82.10138889999999</v>
      </c>
    </row>
    <row r="135">
      <c r="A135" s="1">
        <v>225.0</v>
      </c>
      <c r="B135" s="2" t="s">
        <v>230</v>
      </c>
      <c r="C135" s="1">
        <v>393.0</v>
      </c>
      <c r="E135" s="3">
        <v>40.0066723</v>
      </c>
      <c r="F135" s="3">
        <v>-83.0304546</v>
      </c>
    </row>
    <row r="136">
      <c r="A136" s="1">
        <v>228.0</v>
      </c>
      <c r="B136" s="2" t="s">
        <v>233</v>
      </c>
      <c r="C136" s="1">
        <v>410.0</v>
      </c>
      <c r="E136" s="3">
        <v>36.8858594</v>
      </c>
      <c r="F136" s="3">
        <v>-76.3057051</v>
      </c>
    </row>
    <row r="137">
      <c r="A137" s="1">
        <v>232.0</v>
      </c>
      <c r="B137" s="2" t="s">
        <v>237</v>
      </c>
      <c r="C137" s="1">
        <v>413.0</v>
      </c>
      <c r="E137" s="3">
        <v>37.9798869</v>
      </c>
      <c r="F137" s="3">
        <v>-121.3128577</v>
      </c>
    </row>
    <row r="138">
      <c r="A138" s="1">
        <v>233.0</v>
      </c>
      <c r="B138" s="2" t="s">
        <v>238</v>
      </c>
      <c r="C138" s="1">
        <v>416.0</v>
      </c>
      <c r="E138" s="3">
        <v>39.9522188</v>
      </c>
      <c r="F138" s="3">
        <v>-75.1932137</v>
      </c>
    </row>
    <row r="139">
      <c r="A139" s="1">
        <v>234.0</v>
      </c>
      <c r="B139" s="2" t="s">
        <v>239</v>
      </c>
      <c r="C139" s="1">
        <v>82.0</v>
      </c>
      <c r="E139" s="3">
        <v>40.7982133</v>
      </c>
      <c r="F139" s="3">
        <v>-77.8599084</v>
      </c>
    </row>
    <row r="140">
      <c r="A140" s="1">
        <v>235.0</v>
      </c>
      <c r="B140" s="2" t="s">
        <v>240</v>
      </c>
      <c r="C140" s="1">
        <v>417.0</v>
      </c>
      <c r="E140" s="3">
        <v>34.0414045</v>
      </c>
      <c r="F140" s="3">
        <v>-118.7095814</v>
      </c>
    </row>
    <row r="141">
      <c r="A141" s="1">
        <v>236.0</v>
      </c>
      <c r="B141" s="2" t="s">
        <v>241</v>
      </c>
      <c r="C141" s="1">
        <v>405.0</v>
      </c>
      <c r="E141" s="3">
        <v>40.4443533</v>
      </c>
      <c r="F141" s="3">
        <v>-79.960835</v>
      </c>
    </row>
    <row r="142">
      <c r="A142" s="1">
        <v>241.0</v>
      </c>
      <c r="B142" s="2" t="s">
        <v>246</v>
      </c>
      <c r="C142" s="1">
        <v>477.0</v>
      </c>
      <c r="E142" s="3">
        <v>40.3430942</v>
      </c>
      <c r="F142" s="3">
        <v>-74.65507389999999</v>
      </c>
    </row>
    <row r="143">
      <c r="A143" s="1">
        <v>242.0</v>
      </c>
      <c r="B143" s="2" t="s">
        <v>247</v>
      </c>
      <c r="C143" s="1">
        <v>479.0</v>
      </c>
      <c r="E143" s="3">
        <v>41.84387030000001</v>
      </c>
      <c r="F143" s="3">
        <v>-71.4349215</v>
      </c>
    </row>
    <row r="144">
      <c r="A144" s="1">
        <v>243.0</v>
      </c>
      <c r="B144" s="2" t="s">
        <v>248</v>
      </c>
      <c r="C144" s="1">
        <v>27.0</v>
      </c>
      <c r="E144" s="3">
        <v>40.4237054</v>
      </c>
      <c r="F144" s="3">
        <v>-86.92119459999999</v>
      </c>
    </row>
    <row r="145">
      <c r="A145" s="1">
        <v>247.0</v>
      </c>
      <c r="B145" s="2" t="s">
        <v>252</v>
      </c>
      <c r="C145" s="1">
        <v>482.0</v>
      </c>
      <c r="E145" s="3">
        <v>41.4860647</v>
      </c>
      <c r="F145" s="3">
        <v>-71.5308537</v>
      </c>
    </row>
    <row r="146">
      <c r="A146" s="1">
        <v>248.0</v>
      </c>
      <c r="B146" s="2" t="s">
        <v>253</v>
      </c>
      <c r="C146" s="1">
        <v>483.0</v>
      </c>
      <c r="E146" s="3">
        <v>29.7173941</v>
      </c>
      <c r="F146" s="3">
        <v>-95.40183119999999</v>
      </c>
    </row>
    <row r="147">
      <c r="A147" s="1">
        <v>249.0</v>
      </c>
      <c r="B147" s="2" t="s">
        <v>254</v>
      </c>
      <c r="C147" s="1">
        <v>37.0</v>
      </c>
      <c r="E147" s="3">
        <v>37.5751669</v>
      </c>
      <c r="F147" s="3">
        <v>-77.5407146</v>
      </c>
    </row>
    <row r="148">
      <c r="A148" s="1">
        <v>250.0</v>
      </c>
      <c r="B148" s="2" t="s">
        <v>255</v>
      </c>
      <c r="C148" s="1">
        <v>484.0</v>
      </c>
      <c r="E148" s="3">
        <v>40.2788009</v>
      </c>
      <c r="F148" s="3">
        <v>-74.73798839999999</v>
      </c>
    </row>
    <row r="149">
      <c r="A149" s="1">
        <v>252.0</v>
      </c>
      <c r="B149" s="2" t="s">
        <v>257</v>
      </c>
      <c r="C149" s="1">
        <v>43.0</v>
      </c>
      <c r="E149" s="3">
        <v>40.5008186</v>
      </c>
      <c r="F149" s="3">
        <v>-74.44739910000001</v>
      </c>
    </row>
    <row r="150">
      <c r="A150" s="1">
        <v>253.0</v>
      </c>
      <c r="B150" s="2" t="s">
        <v>258</v>
      </c>
      <c r="C150" s="1">
        <v>475.0</v>
      </c>
      <c r="E150" s="3">
        <v>41.22046539999999</v>
      </c>
      <c r="F150" s="3">
        <v>-73.2431786</v>
      </c>
    </row>
    <row r="151">
      <c r="A151" s="1">
        <v>254.0</v>
      </c>
      <c r="B151" s="2" t="s">
        <v>259</v>
      </c>
      <c r="C151" s="1">
        <v>457.0</v>
      </c>
      <c r="E151" s="3">
        <v>42.0794875</v>
      </c>
      <c r="F151" s="3">
        <v>-78.48427029999999</v>
      </c>
    </row>
    <row r="152">
      <c r="A152" s="1">
        <v>255.0</v>
      </c>
      <c r="B152" s="2" t="s">
        <v>260</v>
      </c>
      <c r="C152" s="1">
        <v>459.0</v>
      </c>
      <c r="E152" s="3">
        <v>40.6932296</v>
      </c>
      <c r="F152" s="3">
        <v>-73.9921646</v>
      </c>
    </row>
    <row r="153">
      <c r="A153" s="1">
        <v>256.0</v>
      </c>
      <c r="B153" s="2" t="s">
        <v>261</v>
      </c>
      <c r="C153" s="1">
        <v>474.0</v>
      </c>
      <c r="E153" s="3">
        <v>40.50382</v>
      </c>
      <c r="F153" s="3">
        <v>-78.6376191</v>
      </c>
    </row>
    <row r="154">
      <c r="A154" s="1">
        <v>259.0</v>
      </c>
      <c r="B154" s="2" t="s">
        <v>264</v>
      </c>
      <c r="C154" s="1">
        <v>491.0</v>
      </c>
      <c r="E154" s="3">
        <v>38.6346955</v>
      </c>
      <c r="F154" s="3">
        <v>-90.23405869999999</v>
      </c>
    </row>
    <row r="155">
      <c r="A155" s="1">
        <v>261.0</v>
      </c>
      <c r="B155" s="2" t="s">
        <v>266</v>
      </c>
      <c r="C155" s="1">
        <v>468.0</v>
      </c>
      <c r="E155" s="3">
        <v>40.7272231</v>
      </c>
      <c r="F155" s="3">
        <v>-74.0715029</v>
      </c>
    </row>
    <row r="156">
      <c r="A156" s="1">
        <v>264.0</v>
      </c>
      <c r="B156" s="2" t="s">
        <v>269</v>
      </c>
      <c r="C156" s="1">
        <v>497.0</v>
      </c>
      <c r="E156" s="3">
        <v>32.7719191</v>
      </c>
      <c r="F156" s="3">
        <v>-117.188213</v>
      </c>
    </row>
    <row r="157">
      <c r="A157" s="1">
        <v>265.0</v>
      </c>
      <c r="B157" s="2" t="s">
        <v>270</v>
      </c>
      <c r="C157" s="1">
        <v>496.0</v>
      </c>
      <c r="E157" s="3">
        <v>32.7759894</v>
      </c>
      <c r="F157" s="3">
        <v>-117.0712533</v>
      </c>
    </row>
    <row r="158">
      <c r="A158" s="1">
        <v>267.0</v>
      </c>
      <c r="B158" s="2" t="s">
        <v>272</v>
      </c>
      <c r="C158" s="1">
        <v>499.0</v>
      </c>
      <c r="E158" s="3">
        <v>37.3351874</v>
      </c>
      <c r="F158" s="3">
        <v>-121.8810715</v>
      </c>
    </row>
    <row r="159">
      <c r="A159" s="1">
        <v>269.0</v>
      </c>
      <c r="B159" s="2" t="s">
        <v>274</v>
      </c>
      <c r="C159" s="1">
        <v>90.0</v>
      </c>
      <c r="E159" s="3">
        <v>47.6091765</v>
      </c>
      <c r="F159" s="3">
        <v>-122.3178465</v>
      </c>
    </row>
    <row r="160">
      <c r="A160" s="1">
        <v>270.0</v>
      </c>
      <c r="B160" s="2" t="s">
        <v>275</v>
      </c>
      <c r="C160" s="1">
        <v>462.0</v>
      </c>
      <c r="E160" s="3">
        <v>40.7433773</v>
      </c>
      <c r="F160" s="3">
        <v>-74.2465446</v>
      </c>
    </row>
    <row r="161">
      <c r="A161" s="1">
        <v>271.0</v>
      </c>
      <c r="B161" s="2" t="s">
        <v>276</v>
      </c>
      <c r="C161" s="1">
        <v>489.0</v>
      </c>
      <c r="E161" s="3">
        <v>42.716635</v>
      </c>
      <c r="F161" s="3">
        <v>-73.7523365</v>
      </c>
    </row>
    <row r="162">
      <c r="A162" s="1">
        <v>273.0</v>
      </c>
      <c r="B162" s="2" t="s">
        <v>278</v>
      </c>
      <c r="C162" s="1">
        <v>95.0</v>
      </c>
      <c r="E162" s="3">
        <v>33.9937575</v>
      </c>
      <c r="F162" s="3">
        <v>-81.0299186</v>
      </c>
    </row>
    <row r="163">
      <c r="A163" s="1">
        <v>276.0</v>
      </c>
      <c r="B163" s="2" t="s">
        <v>281</v>
      </c>
      <c r="C163" s="1">
        <v>83.0</v>
      </c>
      <c r="E163" s="3">
        <v>42.7883015</v>
      </c>
      <c r="F163" s="3">
        <v>-96.92533809999999</v>
      </c>
    </row>
    <row r="164">
      <c r="A164" s="1">
        <v>277.0</v>
      </c>
      <c r="B164" s="2" t="s">
        <v>282</v>
      </c>
      <c r="C164" s="1">
        <v>451.0</v>
      </c>
      <c r="E164" s="3">
        <v>44.3219388</v>
      </c>
      <c r="F164" s="3">
        <v>-96.7837411</v>
      </c>
    </row>
    <row r="165">
      <c r="A165" s="1">
        <v>282.0</v>
      </c>
      <c r="B165" s="2" t="s">
        <v>287</v>
      </c>
      <c r="C165" s="1">
        <v>102.0</v>
      </c>
      <c r="E165" s="3">
        <v>34.0223519</v>
      </c>
      <c r="F165" s="3">
        <v>-118.285117</v>
      </c>
    </row>
    <row r="166">
      <c r="A166" s="1">
        <v>283.0</v>
      </c>
      <c r="B166" s="2" t="s">
        <v>288</v>
      </c>
      <c r="C166" s="1">
        <v>453.0</v>
      </c>
      <c r="E166" s="3">
        <v>37.7079717</v>
      </c>
      <c r="F166" s="3">
        <v>-89.2229983</v>
      </c>
    </row>
    <row r="167">
      <c r="A167" s="1">
        <v>285.0</v>
      </c>
      <c r="B167" s="2" t="s">
        <v>290</v>
      </c>
      <c r="C167" s="1">
        <v>75.0</v>
      </c>
      <c r="E167" s="3">
        <v>32.8412178</v>
      </c>
      <c r="F167" s="3">
        <v>-96.78451749999999</v>
      </c>
    </row>
    <row r="168">
      <c r="A168" s="1">
        <v>288.0</v>
      </c>
      <c r="B168" s="2" t="s">
        <v>293</v>
      </c>
      <c r="C168" s="1">
        <v>112.0</v>
      </c>
      <c r="E168" s="3">
        <v>37.4274745</v>
      </c>
      <c r="F168" s="3">
        <v>-122.169719</v>
      </c>
    </row>
    <row r="169">
      <c r="A169" s="1">
        <v>291.0</v>
      </c>
      <c r="B169" s="2" t="s">
        <v>296</v>
      </c>
      <c r="C169" s="1">
        <v>418.0</v>
      </c>
      <c r="E169" s="3">
        <v>40.9123761</v>
      </c>
      <c r="F169" s="3">
        <v>-73.1233889</v>
      </c>
    </row>
    <row r="170">
      <c r="A170" s="1">
        <v>294.0</v>
      </c>
      <c r="B170" s="2" t="s">
        <v>299</v>
      </c>
      <c r="C170" s="1">
        <v>44.0</v>
      </c>
      <c r="E170" s="3">
        <v>35.9544013</v>
      </c>
      <c r="F170" s="3">
        <v>-83.92945639999999</v>
      </c>
    </row>
    <row r="171">
      <c r="A171" s="1">
        <v>299.0</v>
      </c>
      <c r="B171" s="2" t="s">
        <v>304</v>
      </c>
      <c r="C171" s="1">
        <v>80.0</v>
      </c>
      <c r="E171" s="3">
        <v>30.6187558</v>
      </c>
      <c r="F171" s="3">
        <v>-96.33647719999999</v>
      </c>
    </row>
    <row r="172">
      <c r="A172" s="1">
        <v>302.0</v>
      </c>
      <c r="B172" s="2" t="s">
        <v>307</v>
      </c>
      <c r="C172" s="1">
        <v>105.0</v>
      </c>
      <c r="E172" s="3">
        <v>30.2849185</v>
      </c>
      <c r="F172" s="3">
        <v>-97.7340567</v>
      </c>
    </row>
    <row r="173">
      <c r="A173" s="1">
        <v>303.0</v>
      </c>
      <c r="B173" s="2" t="s">
        <v>308</v>
      </c>
      <c r="C173" s="1">
        <v>318.0</v>
      </c>
      <c r="E173" s="3">
        <v>32.7095936</v>
      </c>
      <c r="F173" s="3">
        <v>-97.3635602</v>
      </c>
    </row>
    <row r="174">
      <c r="A174" s="1">
        <v>310.0</v>
      </c>
      <c r="B174" s="2" t="s">
        <v>315</v>
      </c>
      <c r="C174" s="1">
        <v>319.0</v>
      </c>
      <c r="E174" s="3">
        <v>41.6578804</v>
      </c>
      <c r="F174" s="3">
        <v>-83.6142374</v>
      </c>
    </row>
    <row r="175">
      <c r="A175" s="1">
        <v>311.0</v>
      </c>
      <c r="B175" s="2" t="s">
        <v>316</v>
      </c>
      <c r="C175" s="1">
        <v>320.0</v>
      </c>
      <c r="E175" s="3">
        <v>39.3925121</v>
      </c>
      <c r="F175" s="3">
        <v>-76.61263919999999</v>
      </c>
    </row>
    <row r="176">
      <c r="A176" s="1">
        <v>313.0</v>
      </c>
      <c r="B176" s="2" t="s">
        <v>318</v>
      </c>
      <c r="C176" s="1">
        <v>349.0</v>
      </c>
      <c r="E176" s="3">
        <v>29.9407282</v>
      </c>
      <c r="F176" s="3">
        <v>-90.12031669999999</v>
      </c>
    </row>
    <row r="177">
      <c r="A177" s="1">
        <v>315.0</v>
      </c>
      <c r="B177" s="2" t="s">
        <v>320</v>
      </c>
      <c r="C177" s="1">
        <v>337.0</v>
      </c>
      <c r="E177" s="3">
        <v>38.9983094</v>
      </c>
      <c r="F177" s="3">
        <v>-104.8613176</v>
      </c>
    </row>
    <row r="178">
      <c r="A178" s="1">
        <v>316.0</v>
      </c>
      <c r="B178" s="2" t="s">
        <v>321</v>
      </c>
      <c r="C178" s="1">
        <v>326.0</v>
      </c>
      <c r="E178" s="3">
        <v>41.3918372</v>
      </c>
      <c r="F178" s="3">
        <v>-73.9625033</v>
      </c>
    </row>
    <row r="179">
      <c r="A179" s="1">
        <v>317.0</v>
      </c>
      <c r="B179" s="2" t="s">
        <v>322</v>
      </c>
      <c r="C179" s="1">
        <v>327.0</v>
      </c>
      <c r="E179" s="3">
        <v>38.98206580000001</v>
      </c>
      <c r="F179" s="3">
        <v>-76.4839405</v>
      </c>
    </row>
    <row r="180">
      <c r="A180" s="1">
        <v>318.0</v>
      </c>
      <c r="B180" s="2" t="s">
        <v>323</v>
      </c>
      <c r="C180" s="1">
        <v>330.0</v>
      </c>
      <c r="E180" s="3">
        <v>40.7649368</v>
      </c>
      <c r="F180" s="3">
        <v>-111.8421021</v>
      </c>
    </row>
    <row r="181">
      <c r="A181" s="1">
        <v>321.0</v>
      </c>
      <c r="B181" s="2" t="s">
        <v>326</v>
      </c>
      <c r="C181" s="1">
        <v>332.0</v>
      </c>
      <c r="E181" s="3">
        <v>41.4639394</v>
      </c>
      <c r="F181" s="3">
        <v>-87.04388929999999</v>
      </c>
    </row>
    <row r="182">
      <c r="A182" s="1">
        <v>322.0</v>
      </c>
      <c r="B182" s="2" t="s">
        <v>327</v>
      </c>
      <c r="C182" s="1">
        <v>532.0</v>
      </c>
      <c r="E182" s="3">
        <v>36.1447034</v>
      </c>
      <c r="F182" s="3">
        <v>-86.8026551</v>
      </c>
    </row>
    <row r="183">
      <c r="A183" s="1">
        <v>323.0</v>
      </c>
      <c r="B183" s="2" t="s">
        <v>328</v>
      </c>
      <c r="C183" s="1">
        <v>334.0</v>
      </c>
      <c r="E183" s="3">
        <v>44.4778528</v>
      </c>
      <c r="F183" s="3">
        <v>-73.1964637</v>
      </c>
    </row>
    <row r="184">
      <c r="A184" s="1">
        <v>324.0</v>
      </c>
      <c r="B184" s="2" t="s">
        <v>329</v>
      </c>
      <c r="C184" s="1">
        <v>32.0</v>
      </c>
      <c r="E184" s="3">
        <v>40.0378952</v>
      </c>
      <c r="F184" s="3">
        <v>-75.34333149999999</v>
      </c>
    </row>
    <row r="185">
      <c r="A185" s="1">
        <v>325.0</v>
      </c>
      <c r="B185" s="2" t="s">
        <v>330</v>
      </c>
      <c r="C185" s="1">
        <v>73.0</v>
      </c>
      <c r="E185" s="3">
        <v>38.0335529</v>
      </c>
      <c r="F185" s="3">
        <v>-78.5079772</v>
      </c>
    </row>
    <row r="186">
      <c r="A186" s="1">
        <v>327.0</v>
      </c>
      <c r="B186" s="2" t="s">
        <v>332</v>
      </c>
      <c r="C186" s="1">
        <v>335.0</v>
      </c>
      <c r="E186" s="3">
        <v>37.79151</v>
      </c>
      <c r="F186" s="3">
        <v>-79.435352</v>
      </c>
    </row>
    <row r="187">
      <c r="A187" s="1">
        <v>328.0</v>
      </c>
      <c r="B187" s="4" t="s">
        <v>333</v>
      </c>
      <c r="C187" s="1">
        <v>336.0</v>
      </c>
      <c r="E187" s="3">
        <v>37.22838429999999</v>
      </c>
      <c r="F187" s="3">
        <v>-80.42341669999999</v>
      </c>
    </row>
    <row r="188">
      <c r="A188" s="1">
        <v>329.0</v>
      </c>
      <c r="B188" s="2" t="s">
        <v>334</v>
      </c>
      <c r="C188" s="1">
        <v>296.0</v>
      </c>
      <c r="E188" s="3">
        <v>40.6149557</v>
      </c>
      <c r="F188" s="3">
        <v>-74.09438229999999</v>
      </c>
    </row>
    <row r="189">
      <c r="A189" s="1">
        <v>332.0</v>
      </c>
      <c r="B189" s="2" t="s">
        <v>337</v>
      </c>
      <c r="C189" s="1">
        <v>287.0</v>
      </c>
      <c r="E189" s="3">
        <v>46.7319225</v>
      </c>
      <c r="F189" s="3">
        <v>-117.1542121</v>
      </c>
    </row>
    <row r="190">
      <c r="A190" s="1">
        <v>334.0</v>
      </c>
      <c r="B190" s="2" t="s">
        <v>339</v>
      </c>
      <c r="C190" s="1">
        <v>294.0</v>
      </c>
      <c r="E190" s="3">
        <v>39.6480359</v>
      </c>
      <c r="F190" s="3">
        <v>-79.9697147</v>
      </c>
    </row>
    <row r="191">
      <c r="A191" s="1">
        <v>336.0</v>
      </c>
      <c r="B191" s="2" t="s">
        <v>341</v>
      </c>
      <c r="C191" s="1">
        <v>297.0</v>
      </c>
      <c r="E191" s="3">
        <v>40.4766148</v>
      </c>
      <c r="F191" s="3">
        <v>-90.68435989999999</v>
      </c>
    </row>
    <row r="192">
      <c r="A192" s="1">
        <v>340.0</v>
      </c>
      <c r="B192" s="2" t="s">
        <v>345</v>
      </c>
      <c r="C192" s="1">
        <v>350.0</v>
      </c>
      <c r="E192" s="3">
        <v>37.2710803</v>
      </c>
      <c r="F192" s="3">
        <v>-76.71628910000001</v>
      </c>
    </row>
    <row r="193">
      <c r="A193" s="1">
        <v>342.0</v>
      </c>
      <c r="B193" s="2" t="s">
        <v>347</v>
      </c>
      <c r="C193" s="1">
        <v>368.0</v>
      </c>
      <c r="E193" s="3">
        <v>44.531177</v>
      </c>
      <c r="F193" s="3">
        <v>-87.9210686</v>
      </c>
    </row>
    <row r="194">
      <c r="A194" s="1">
        <v>343.0</v>
      </c>
      <c r="B194" s="2" t="s">
        <v>348</v>
      </c>
      <c r="C194" s="1">
        <v>98.0</v>
      </c>
      <c r="E194" s="3">
        <v>43.076592</v>
      </c>
      <c r="F194" s="3">
        <v>-89.4124875</v>
      </c>
    </row>
    <row r="195">
      <c r="A195" s="1">
        <v>344.0</v>
      </c>
      <c r="B195" s="2" t="s">
        <v>349</v>
      </c>
      <c r="C195" s="1">
        <v>369.0</v>
      </c>
      <c r="E195" s="3">
        <v>43.078263</v>
      </c>
      <c r="F195" s="3">
        <v>-87.8819686</v>
      </c>
    </row>
    <row r="196">
      <c r="A196" s="1">
        <v>346.0</v>
      </c>
      <c r="B196" s="2" t="s">
        <v>351</v>
      </c>
      <c r="C196" s="1">
        <v>373.0</v>
      </c>
      <c r="E196" s="3">
        <v>39.7846274</v>
      </c>
      <c r="F196" s="3">
        <v>-84.0587338</v>
      </c>
    </row>
    <row r="197">
      <c r="A197" s="1">
        <v>347.0</v>
      </c>
      <c r="B197" s="2" t="s">
        <v>352</v>
      </c>
      <c r="C197" s="1">
        <v>374.0</v>
      </c>
      <c r="E197" s="3">
        <v>41.3148754</v>
      </c>
      <c r="F197" s="3">
        <v>-105.5665744</v>
      </c>
    </row>
    <row r="198">
      <c r="A198" s="1">
        <v>348.0</v>
      </c>
      <c r="B198" s="2" t="s">
        <v>353</v>
      </c>
      <c r="C198" s="1">
        <v>375.0</v>
      </c>
      <c r="E198" s="3">
        <v>29.9641088</v>
      </c>
      <c r="F198" s="3">
        <v>-90.107647</v>
      </c>
    </row>
    <row r="199">
      <c r="A199" s="1">
        <v>349.0</v>
      </c>
      <c r="B199" s="2" t="s">
        <v>354</v>
      </c>
      <c r="C199" s="1">
        <v>376.0</v>
      </c>
      <c r="E199" s="3">
        <v>41.3163244</v>
      </c>
      <c r="F199" s="3">
        <v>-72.92234309999999</v>
      </c>
    </row>
    <row r="200">
      <c r="A200" s="1">
        <v>350.0</v>
      </c>
      <c r="B200" s="2" t="s">
        <v>355</v>
      </c>
      <c r="C200" s="1">
        <v>378.0</v>
      </c>
      <c r="E200" s="3">
        <v>41.1066413</v>
      </c>
      <c r="F200" s="3">
        <v>-80.6480952</v>
      </c>
    </row>
    <row r="201">
      <c r="B201" s="2"/>
      <c r="E201" s="3"/>
      <c r="F201" s="3"/>
    </row>
    <row r="202">
      <c r="B202" s="2"/>
      <c r="E202" s="3"/>
      <c r="F202" s="3"/>
    </row>
    <row r="203">
      <c r="B203" s="2"/>
      <c r="E203" s="3"/>
      <c r="F203" s="3"/>
    </row>
    <row r="204">
      <c r="B204" s="2"/>
      <c r="E204" s="3"/>
      <c r="F204" s="3"/>
    </row>
    <row r="205">
      <c r="B205" s="2"/>
      <c r="E205" s="3"/>
      <c r="F205" s="3"/>
    </row>
    <row r="206">
      <c r="B206" s="2"/>
      <c r="E206" s="3"/>
      <c r="F206" s="3"/>
    </row>
    <row r="207">
      <c r="B207" s="2"/>
      <c r="E207" s="3"/>
      <c r="F207" s="3"/>
    </row>
    <row r="208">
      <c r="B208" s="2"/>
      <c r="E208" s="3"/>
      <c r="F208" s="3"/>
    </row>
    <row r="209">
      <c r="B209" s="2"/>
      <c r="E209" s="3"/>
      <c r="F209" s="3"/>
    </row>
    <row r="210">
      <c r="B210" s="2"/>
      <c r="E210" s="3"/>
      <c r="F210" s="3"/>
    </row>
    <row r="211">
      <c r="B211" s="2"/>
      <c r="E211" s="3"/>
      <c r="F211" s="3"/>
    </row>
    <row r="212">
      <c r="B212" s="2"/>
      <c r="E212" s="3"/>
      <c r="F212" s="3"/>
    </row>
    <row r="213">
      <c r="B213" s="2"/>
      <c r="E213" s="3"/>
      <c r="F213" s="3"/>
    </row>
    <row r="214">
      <c r="B214" s="2"/>
      <c r="E214" s="3"/>
      <c r="F214" s="3"/>
    </row>
    <row r="215">
      <c r="B215" s="2"/>
      <c r="E215" s="3"/>
      <c r="F215" s="3"/>
    </row>
    <row r="216">
      <c r="B216" s="2"/>
      <c r="E216" s="3"/>
      <c r="F216" s="3"/>
    </row>
    <row r="217">
      <c r="B217" s="2"/>
      <c r="E217" s="3"/>
      <c r="F217" s="3"/>
    </row>
    <row r="218">
      <c r="B218" s="2"/>
      <c r="E218" s="3"/>
      <c r="F218" s="3"/>
    </row>
    <row r="219">
      <c r="B219" s="2"/>
      <c r="E219" s="3"/>
      <c r="F219" s="3"/>
    </row>
    <row r="220">
      <c r="B220" s="2"/>
      <c r="E220" s="3"/>
      <c r="F220" s="3"/>
    </row>
    <row r="221">
      <c r="B221" s="2"/>
      <c r="E221" s="3"/>
      <c r="F221" s="3"/>
    </row>
    <row r="222">
      <c r="B222" s="2"/>
      <c r="E222" s="3"/>
      <c r="F222" s="3"/>
    </row>
    <row r="223">
      <c r="B223" s="2"/>
      <c r="E223" s="3"/>
      <c r="F223" s="3"/>
    </row>
    <row r="224">
      <c r="B224" s="2"/>
      <c r="E224" s="3"/>
      <c r="F224" s="3"/>
    </row>
    <row r="225">
      <c r="B225" s="2"/>
      <c r="E225" s="3"/>
      <c r="F225" s="3"/>
    </row>
    <row r="226">
      <c r="B226" s="2"/>
      <c r="E226" s="3"/>
      <c r="F226" s="3"/>
    </row>
    <row r="227">
      <c r="B227" s="2"/>
      <c r="E227" s="3"/>
      <c r="F227" s="3"/>
    </row>
    <row r="228">
      <c r="B228" s="2"/>
      <c r="E228" s="3"/>
      <c r="F228" s="3"/>
    </row>
    <row r="229">
      <c r="B229" s="2"/>
      <c r="E229" s="3"/>
      <c r="F229" s="3"/>
    </row>
    <row r="230">
      <c r="B230" s="2"/>
      <c r="E230" s="3"/>
      <c r="F230" s="3"/>
    </row>
    <row r="231">
      <c r="B231" s="2"/>
      <c r="E231" s="3"/>
      <c r="F231" s="3"/>
    </row>
    <row r="232">
      <c r="B232" s="2"/>
      <c r="E232" s="3"/>
      <c r="F232" s="3"/>
    </row>
    <row r="233">
      <c r="B233" s="2"/>
      <c r="E233" s="3"/>
      <c r="F233" s="3"/>
    </row>
    <row r="234">
      <c r="B234" s="2"/>
      <c r="E234" s="3"/>
      <c r="F234" s="3"/>
    </row>
    <row r="235">
      <c r="B235" s="2"/>
      <c r="E235" s="3"/>
      <c r="F235" s="3"/>
    </row>
    <row r="236">
      <c r="B236" s="2"/>
      <c r="E236" s="3"/>
      <c r="F236" s="3"/>
    </row>
    <row r="237">
      <c r="B237" s="2"/>
      <c r="E237" s="3"/>
      <c r="F237" s="3"/>
    </row>
    <row r="238">
      <c r="B238" s="2"/>
      <c r="E238" s="3"/>
      <c r="F238" s="3"/>
    </row>
    <row r="239">
      <c r="B239" s="2"/>
      <c r="E239" s="3"/>
      <c r="F239" s="3"/>
    </row>
    <row r="240">
      <c r="B240" s="2"/>
      <c r="E240" s="3"/>
      <c r="F240" s="3"/>
    </row>
    <row r="241">
      <c r="B241" s="2"/>
      <c r="E241" s="3"/>
      <c r="F241" s="3"/>
    </row>
    <row r="242">
      <c r="B242" s="2"/>
      <c r="E242" s="3"/>
      <c r="F242" s="3"/>
    </row>
    <row r="243">
      <c r="B243" s="2"/>
      <c r="E243" s="3"/>
      <c r="F243" s="3"/>
    </row>
    <row r="244">
      <c r="B244" s="2"/>
      <c r="E244" s="3"/>
      <c r="F244" s="3"/>
    </row>
    <row r="245">
      <c r="B245" s="2"/>
      <c r="E245" s="3"/>
      <c r="F245" s="3"/>
    </row>
    <row r="246">
      <c r="B246" s="2"/>
      <c r="E246" s="3"/>
      <c r="F246" s="3"/>
    </row>
    <row r="247">
      <c r="B247" s="2"/>
      <c r="E247" s="3"/>
      <c r="F247" s="3"/>
    </row>
    <row r="248">
      <c r="B248" s="2"/>
      <c r="E248" s="3"/>
      <c r="F248" s="3"/>
    </row>
    <row r="249">
      <c r="B249" s="2"/>
      <c r="E249" s="3"/>
      <c r="F249" s="3"/>
    </row>
    <row r="250">
      <c r="B250" s="2"/>
      <c r="E250" s="3"/>
      <c r="F250" s="3"/>
    </row>
    <row r="251">
      <c r="B251" s="2"/>
      <c r="E251" s="3"/>
      <c r="F251" s="3"/>
    </row>
    <row r="252">
      <c r="B252" s="2"/>
      <c r="E252" s="3"/>
      <c r="F252" s="3"/>
    </row>
    <row r="253">
      <c r="B253" s="2"/>
      <c r="E253" s="3"/>
      <c r="F253" s="3"/>
    </row>
    <row r="254">
      <c r="B254" s="2"/>
      <c r="E254" s="3"/>
      <c r="F254" s="3"/>
    </row>
    <row r="255">
      <c r="B255" s="2"/>
      <c r="E255" s="3"/>
      <c r="F255" s="3"/>
    </row>
    <row r="256">
      <c r="B256" s="2"/>
      <c r="E256" s="3"/>
      <c r="F256" s="3"/>
    </row>
    <row r="257">
      <c r="B257" s="2"/>
      <c r="E257" s="3"/>
      <c r="F257" s="3"/>
    </row>
    <row r="258">
      <c r="B258" s="2"/>
      <c r="E258" s="3"/>
      <c r="F258" s="3"/>
    </row>
    <row r="259">
      <c r="B259" s="2"/>
      <c r="E259" s="3"/>
      <c r="F259" s="3"/>
    </row>
    <row r="260">
      <c r="B260" s="2"/>
      <c r="E260" s="3"/>
      <c r="F260" s="3"/>
    </row>
    <row r="261">
      <c r="B261" s="2"/>
      <c r="E261" s="3"/>
      <c r="F261" s="3"/>
    </row>
    <row r="262">
      <c r="B262" s="2"/>
      <c r="E262" s="3"/>
      <c r="F262" s="3"/>
    </row>
    <row r="263">
      <c r="B263" s="2"/>
      <c r="E263" s="3"/>
      <c r="F263" s="3"/>
    </row>
    <row r="264">
      <c r="B264" s="2"/>
      <c r="E264" s="3"/>
      <c r="F264" s="3"/>
    </row>
    <row r="265">
      <c r="B265" s="2"/>
      <c r="E265" s="3"/>
      <c r="F265" s="3"/>
    </row>
    <row r="266">
      <c r="B266" s="2"/>
      <c r="E266" s="3"/>
      <c r="F266" s="3"/>
    </row>
    <row r="267">
      <c r="B267" s="2"/>
      <c r="E267" s="3"/>
      <c r="F267" s="3"/>
    </row>
    <row r="268">
      <c r="B268" s="2"/>
      <c r="E268" s="3"/>
      <c r="F268" s="3"/>
    </row>
    <row r="269">
      <c r="B269" s="11"/>
      <c r="E269" s="3"/>
      <c r="F269" s="3"/>
    </row>
    <row r="270">
      <c r="B270" s="2"/>
      <c r="E270" s="3"/>
      <c r="F270" s="3"/>
    </row>
    <row r="271">
      <c r="B271" s="2"/>
      <c r="E271" s="3"/>
      <c r="F271" s="3"/>
    </row>
    <row r="272">
      <c r="B272" s="2"/>
      <c r="E272" s="3"/>
      <c r="F272" s="3"/>
    </row>
    <row r="273">
      <c r="B273" s="2"/>
      <c r="E273" s="3"/>
      <c r="F273" s="3"/>
    </row>
    <row r="274">
      <c r="B274" s="2"/>
      <c r="E274" s="3"/>
      <c r="F274" s="3"/>
    </row>
    <row r="275">
      <c r="B275" s="2"/>
      <c r="E275" s="3"/>
      <c r="F275" s="3"/>
    </row>
    <row r="276">
      <c r="B276" s="2"/>
      <c r="E276" s="3"/>
      <c r="F276" s="3"/>
    </row>
    <row r="277">
      <c r="B277" s="2"/>
      <c r="E277" s="3"/>
      <c r="F277" s="3"/>
    </row>
    <row r="278">
      <c r="B278" s="2"/>
      <c r="E278" s="3"/>
      <c r="F278" s="3"/>
    </row>
    <row r="279">
      <c r="B279" s="2"/>
      <c r="E279" s="3"/>
      <c r="F279" s="3"/>
    </row>
    <row r="280">
      <c r="B280" s="2"/>
      <c r="E280" s="3"/>
      <c r="F280" s="3"/>
    </row>
    <row r="281">
      <c r="B281" s="2"/>
      <c r="E281" s="3"/>
      <c r="F281" s="3"/>
    </row>
    <row r="282">
      <c r="B282" s="2"/>
      <c r="E282" s="3"/>
      <c r="F282" s="3"/>
    </row>
    <row r="283">
      <c r="B283" s="2"/>
      <c r="E283" s="3"/>
      <c r="F283" s="3"/>
    </row>
    <row r="284">
      <c r="B284" s="2"/>
      <c r="E284" s="3"/>
      <c r="F284" s="3"/>
    </row>
    <row r="285">
      <c r="B285" s="2"/>
      <c r="E285" s="3"/>
      <c r="F285" s="3"/>
    </row>
    <row r="286">
      <c r="B286" s="2"/>
      <c r="E286" s="3"/>
      <c r="F286" s="3"/>
    </row>
    <row r="287">
      <c r="B287" s="2"/>
      <c r="E287" s="3"/>
      <c r="F287" s="3"/>
    </row>
    <row r="288">
      <c r="B288" s="2"/>
      <c r="E288" s="3"/>
      <c r="F288" s="3"/>
    </row>
    <row r="289">
      <c r="B289" s="2"/>
      <c r="E289" s="3"/>
      <c r="F289" s="3"/>
    </row>
    <row r="290">
      <c r="B290" s="2"/>
      <c r="E290" s="3"/>
      <c r="F290" s="3"/>
    </row>
    <row r="291">
      <c r="B291" s="2"/>
      <c r="E291" s="3"/>
      <c r="F291" s="3"/>
    </row>
    <row r="292">
      <c r="B292" s="2"/>
      <c r="E292" s="3"/>
      <c r="F292" s="3"/>
    </row>
    <row r="293">
      <c r="B293" s="2"/>
      <c r="E293" s="3"/>
      <c r="F293" s="3"/>
    </row>
    <row r="294">
      <c r="B294" s="2"/>
      <c r="E294" s="3"/>
      <c r="F294" s="3"/>
    </row>
    <row r="295">
      <c r="B295" s="2"/>
      <c r="E295" s="3"/>
      <c r="F295" s="3"/>
    </row>
    <row r="296">
      <c r="B296" s="2"/>
      <c r="E296" s="3"/>
      <c r="F296" s="3"/>
    </row>
    <row r="297">
      <c r="B297" s="2"/>
      <c r="E297" s="3"/>
      <c r="F297" s="3"/>
    </row>
    <row r="298">
      <c r="B298" s="2"/>
      <c r="E298" s="3"/>
      <c r="F298" s="3"/>
    </row>
    <row r="299">
      <c r="B299" s="2"/>
      <c r="E299" s="3"/>
      <c r="F299" s="3"/>
    </row>
    <row r="300">
      <c r="B300" s="2"/>
      <c r="E300" s="3"/>
      <c r="F300" s="3"/>
    </row>
    <row r="301">
      <c r="B301" s="2"/>
      <c r="E301" s="3"/>
      <c r="F301" s="3"/>
    </row>
    <row r="302">
      <c r="B302" s="2"/>
      <c r="E302" s="3"/>
      <c r="F302" s="3"/>
    </row>
    <row r="303">
      <c r="B303" s="2"/>
      <c r="E303" s="3"/>
      <c r="F303" s="3"/>
    </row>
    <row r="304">
      <c r="B304" s="2"/>
      <c r="E304" s="3"/>
      <c r="F304" s="3"/>
    </row>
    <row r="305">
      <c r="B305" s="2"/>
      <c r="E305" s="3"/>
      <c r="F305" s="3"/>
    </row>
    <row r="306">
      <c r="B306" s="2"/>
      <c r="E306" s="3"/>
      <c r="F306" s="3"/>
    </row>
    <row r="307">
      <c r="B307" s="2"/>
      <c r="E307" s="3"/>
      <c r="F307" s="3"/>
    </row>
    <row r="308">
      <c r="B308" s="2"/>
      <c r="E308" s="3"/>
      <c r="F308" s="3"/>
    </row>
    <row r="309">
      <c r="B309" s="2"/>
      <c r="E309" s="3"/>
      <c r="F309" s="3"/>
    </row>
    <row r="310">
      <c r="B310" s="2"/>
      <c r="E310" s="3"/>
      <c r="F310" s="3"/>
    </row>
    <row r="311">
      <c r="B311" s="2"/>
      <c r="E311" s="3"/>
      <c r="F311" s="3"/>
    </row>
    <row r="312">
      <c r="B312" s="2"/>
      <c r="E312" s="3"/>
      <c r="F312" s="3"/>
    </row>
    <row r="313">
      <c r="B313" s="2"/>
      <c r="E313" s="3"/>
      <c r="F313" s="3"/>
    </row>
    <row r="314">
      <c r="B314" s="2"/>
      <c r="E314" s="3"/>
      <c r="F314" s="3"/>
    </row>
    <row r="315">
      <c r="B315" s="2"/>
      <c r="E315" s="3"/>
      <c r="F315" s="3"/>
    </row>
    <row r="316">
      <c r="B316" s="2"/>
      <c r="E316" s="3"/>
      <c r="F316" s="3"/>
    </row>
    <row r="317">
      <c r="B317" s="2"/>
      <c r="E317" s="3"/>
      <c r="F317" s="3"/>
    </row>
    <row r="318">
      <c r="B318" s="2"/>
      <c r="E318" s="3"/>
      <c r="F318" s="3"/>
    </row>
    <row r="319">
      <c r="B319" s="2"/>
      <c r="E319" s="3"/>
      <c r="F319" s="3"/>
    </row>
    <row r="320">
      <c r="B320" s="2"/>
      <c r="E320" s="3"/>
      <c r="F320" s="3"/>
    </row>
    <row r="321">
      <c r="B321" s="2"/>
      <c r="E321" s="3"/>
      <c r="F321" s="3"/>
    </row>
    <row r="322">
      <c r="B322" s="2"/>
      <c r="E322" s="3"/>
      <c r="F322" s="3"/>
    </row>
    <row r="323">
      <c r="B323" s="2"/>
      <c r="E323" s="3"/>
      <c r="F323" s="3"/>
    </row>
    <row r="324">
      <c r="B324" s="2"/>
      <c r="E324" s="3"/>
      <c r="F324" s="3"/>
    </row>
    <row r="325">
      <c r="B325" s="2"/>
      <c r="E325" s="3"/>
      <c r="F325" s="3"/>
    </row>
    <row r="326">
      <c r="B326" s="2"/>
      <c r="E326" s="3"/>
      <c r="F326" s="3"/>
    </row>
    <row r="327">
      <c r="B327" s="2"/>
      <c r="E327" s="3"/>
      <c r="F327" s="3"/>
    </row>
    <row r="328">
      <c r="B328" s="2"/>
      <c r="E328" s="3"/>
      <c r="F328" s="3"/>
    </row>
    <row r="329">
      <c r="B329" s="2"/>
      <c r="E329" s="3"/>
      <c r="F329" s="3"/>
    </row>
    <row r="330">
      <c r="B330" s="2"/>
      <c r="E330" s="3"/>
      <c r="F330" s="3"/>
    </row>
    <row r="331">
      <c r="B331" s="2"/>
      <c r="E331" s="3"/>
      <c r="F331" s="3"/>
    </row>
    <row r="332">
      <c r="B332" s="2"/>
      <c r="E332" s="3"/>
      <c r="F332" s="3"/>
    </row>
    <row r="333">
      <c r="B333" s="2"/>
      <c r="E333" s="3"/>
      <c r="F333" s="3"/>
    </row>
    <row r="334">
      <c r="B334" s="2"/>
      <c r="E334" s="3"/>
      <c r="F334" s="3"/>
    </row>
    <row r="335">
      <c r="B335" s="2"/>
      <c r="E335" s="3"/>
      <c r="F335" s="3"/>
    </row>
    <row r="336">
      <c r="B336" s="2"/>
      <c r="E336" s="3"/>
      <c r="F336" s="3"/>
    </row>
    <row r="337">
      <c r="B337" s="2"/>
      <c r="E337" s="3"/>
      <c r="F337" s="3"/>
    </row>
    <row r="338">
      <c r="B338" s="2"/>
      <c r="E338" s="3"/>
      <c r="F338" s="3"/>
    </row>
    <row r="339">
      <c r="B339" s="2"/>
      <c r="E339" s="3"/>
      <c r="F339" s="3"/>
    </row>
    <row r="340">
      <c r="B340" s="2"/>
      <c r="E340" s="3"/>
      <c r="F340" s="3"/>
    </row>
    <row r="341">
      <c r="B341" s="2"/>
      <c r="E341" s="3"/>
      <c r="F341" s="3"/>
    </row>
    <row r="342">
      <c r="B342" s="2"/>
      <c r="E342" s="3"/>
      <c r="F342" s="3"/>
    </row>
    <row r="343">
      <c r="B343" s="2"/>
      <c r="E343" s="3"/>
      <c r="F343" s="3"/>
    </row>
    <row r="344">
      <c r="B344" s="2"/>
      <c r="E344" s="3"/>
      <c r="F344" s="3"/>
    </row>
    <row r="345">
      <c r="B345" s="2"/>
      <c r="E345" s="3"/>
      <c r="F345" s="3"/>
    </row>
    <row r="346">
      <c r="B346" s="2"/>
      <c r="E346" s="3"/>
      <c r="F346" s="3"/>
    </row>
    <row r="347">
      <c r="B347" s="2"/>
      <c r="E347" s="3"/>
      <c r="F347" s="3"/>
    </row>
    <row r="348">
      <c r="B348" s="2"/>
      <c r="E348" s="3"/>
      <c r="F348" s="3"/>
    </row>
    <row r="349">
      <c r="B349" s="2"/>
      <c r="E349" s="3"/>
      <c r="F349" s="3"/>
    </row>
    <row r="350">
      <c r="B350" s="2"/>
      <c r="E350" s="3"/>
      <c r="F350" s="3"/>
    </row>
    <row r="351">
      <c r="B351" s="2"/>
      <c r="E351" s="3"/>
      <c r="F351" s="3"/>
    </row>
  </sheetData>
  <autoFilter ref="$A$1:$F$351">
    <sortState ref="A1:F351">
      <sortCondition ref="A1:A351"/>
      <sortCondition descending="1" ref="C1:C351"/>
      <sortCondition descending="1" ref="D1:D35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</hyperlinks>
  <drawing r:id="rId20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388</v>
      </c>
      <c r="B1" s="6" t="s">
        <v>388</v>
      </c>
      <c r="C1" s="6" t="s">
        <v>389</v>
      </c>
      <c r="D1" s="6" t="s">
        <v>390</v>
      </c>
      <c r="E1" s="6" t="s">
        <v>391</v>
      </c>
      <c r="F1" s="6" t="s">
        <v>392</v>
      </c>
    </row>
    <row r="2">
      <c r="A2" s="1" t="s">
        <v>18</v>
      </c>
      <c r="B2" s="1" t="s">
        <v>18</v>
      </c>
      <c r="C2" s="1">
        <v>0.374884992</v>
      </c>
      <c r="D2" s="1">
        <v>-1.217302642</v>
      </c>
      <c r="E2" s="1">
        <v>1.62236448</v>
      </c>
      <c r="F2" s="1">
        <v>1.0</v>
      </c>
    </row>
    <row r="3">
      <c r="A3" s="1" t="s">
        <v>23</v>
      </c>
      <c r="B3" s="1" t="s">
        <v>23</v>
      </c>
      <c r="C3" s="1">
        <v>0.994025888</v>
      </c>
      <c r="D3" s="1">
        <v>-0.21281804</v>
      </c>
      <c r="E3" s="1">
        <v>1.03337898</v>
      </c>
      <c r="F3" s="1">
        <v>1.0</v>
      </c>
    </row>
    <row r="4">
      <c r="A4" s="1" t="s">
        <v>27</v>
      </c>
      <c r="B4" s="1" t="s">
        <v>27</v>
      </c>
      <c r="C4" s="1">
        <v>1.523717963</v>
      </c>
      <c r="D4" s="1">
        <v>0.348848276</v>
      </c>
      <c r="E4" s="1">
        <v>2.44341155</v>
      </c>
      <c r="F4" s="1">
        <v>1.0</v>
      </c>
    </row>
    <row r="5">
      <c r="A5" s="1" t="s">
        <v>52</v>
      </c>
      <c r="B5" s="1" t="s">
        <v>52</v>
      </c>
      <c r="C5" s="1">
        <v>0.549500055</v>
      </c>
      <c r="D5" s="1">
        <v>-0.439658864</v>
      </c>
      <c r="E5" s="1">
        <v>0.49525023</v>
      </c>
      <c r="F5" s="1">
        <v>1.0</v>
      </c>
    </row>
    <row r="6">
      <c r="A6" s="1" t="s">
        <v>55</v>
      </c>
      <c r="B6" s="1" t="s">
        <v>55</v>
      </c>
      <c r="C6" s="1">
        <v>1.228217637</v>
      </c>
      <c r="D6" s="1">
        <v>0.636224349</v>
      </c>
      <c r="E6" s="1">
        <v>1.91329999</v>
      </c>
      <c r="F6" s="1">
        <v>1.0</v>
      </c>
    </row>
    <row r="7">
      <c r="A7" s="1" t="s">
        <v>77</v>
      </c>
      <c r="B7" s="1" t="s">
        <v>77</v>
      </c>
      <c r="C7" s="1">
        <v>1.042357174</v>
      </c>
      <c r="D7" s="1">
        <v>0.210573442</v>
      </c>
      <c r="E7" s="1">
        <v>1.13084965</v>
      </c>
      <c r="F7" s="1">
        <v>1.0</v>
      </c>
    </row>
    <row r="8">
      <c r="A8" s="1" t="s">
        <v>393</v>
      </c>
      <c r="B8" s="1" t="s">
        <v>393</v>
      </c>
      <c r="C8" s="1">
        <v>0.618865756</v>
      </c>
      <c r="D8" s="1">
        <v>-0.671075114</v>
      </c>
      <c r="E8" s="1">
        <v>0.83333663</v>
      </c>
      <c r="F8" s="1">
        <v>1.0</v>
      </c>
    </row>
    <row r="9">
      <c r="A9" s="1" t="s">
        <v>110</v>
      </c>
      <c r="B9" s="1" t="s">
        <v>110</v>
      </c>
      <c r="C9" s="1">
        <v>0.305999173</v>
      </c>
      <c r="D9" s="1">
        <v>-1.014423989</v>
      </c>
      <c r="E9" s="1">
        <v>1.12269152</v>
      </c>
      <c r="F9" s="1">
        <v>1.0</v>
      </c>
    </row>
    <row r="10">
      <c r="A10" s="1" t="s">
        <v>128</v>
      </c>
      <c r="B10" s="1" t="s">
        <v>128</v>
      </c>
      <c r="C10" s="1">
        <v>0.810302488</v>
      </c>
      <c r="D10" s="1">
        <v>-0.223929804</v>
      </c>
      <c r="E10" s="1">
        <v>0.70673468</v>
      </c>
      <c r="F10" s="1">
        <v>1.0</v>
      </c>
    </row>
    <row r="11">
      <c r="A11" s="1" t="s">
        <v>153</v>
      </c>
      <c r="B11" s="1" t="s">
        <v>153</v>
      </c>
      <c r="C11" s="1">
        <v>1.347601541</v>
      </c>
      <c r="D11" s="1">
        <v>0.301401161</v>
      </c>
      <c r="E11" s="1">
        <v>1.90687257</v>
      </c>
      <c r="F11" s="1">
        <v>1.0</v>
      </c>
    </row>
    <row r="12">
      <c r="A12" s="1" t="s">
        <v>196</v>
      </c>
      <c r="B12" s="1" t="s">
        <v>196</v>
      </c>
      <c r="C12" s="1">
        <v>0.884684453</v>
      </c>
      <c r="D12" s="1">
        <v>-0.525710059</v>
      </c>
      <c r="E12" s="1">
        <v>1.05903765</v>
      </c>
      <c r="F12" s="1">
        <v>1.0</v>
      </c>
    </row>
    <row r="13">
      <c r="A13" s="1" t="s">
        <v>208</v>
      </c>
      <c r="B13" s="1" t="s">
        <v>208</v>
      </c>
      <c r="C13" s="1">
        <v>0.669658894</v>
      </c>
      <c r="D13" s="1">
        <v>-0.693612387</v>
      </c>
      <c r="E13" s="1">
        <v>0.92954118</v>
      </c>
      <c r="F13" s="1">
        <v>1.0</v>
      </c>
    </row>
    <row r="14">
      <c r="A14" s="1" t="s">
        <v>217</v>
      </c>
      <c r="B14" s="1" t="s">
        <v>217</v>
      </c>
      <c r="C14" s="1">
        <v>0.372644861</v>
      </c>
      <c r="D14" s="1">
        <v>-1.448035663</v>
      </c>
      <c r="E14" s="1">
        <v>2.23567147</v>
      </c>
      <c r="F14" s="1">
        <v>1.0</v>
      </c>
    </row>
    <row r="15">
      <c r="A15" s="1" t="s">
        <v>261</v>
      </c>
      <c r="B15" s="1" t="s">
        <v>261</v>
      </c>
      <c r="C15" s="1">
        <v>1.27956579</v>
      </c>
      <c r="D15" s="1">
        <v>0.049234624</v>
      </c>
      <c r="E15" s="1">
        <v>1.63971266</v>
      </c>
      <c r="F15" s="1">
        <v>1.0</v>
      </c>
    </row>
    <row r="16">
      <c r="A16" s="1" t="s">
        <v>281</v>
      </c>
      <c r="B16" s="1" t="s">
        <v>281</v>
      </c>
      <c r="C16" s="1">
        <v>0.816784661</v>
      </c>
      <c r="D16" s="1">
        <v>-0.239667423</v>
      </c>
      <c r="E16" s="1">
        <v>0.72457766</v>
      </c>
      <c r="F16" s="1">
        <v>1.0</v>
      </c>
    </row>
    <row r="17">
      <c r="A17" s="1" t="s">
        <v>328</v>
      </c>
      <c r="B17" s="1" t="s">
        <v>328</v>
      </c>
      <c r="C17" s="1">
        <v>1.836746674</v>
      </c>
      <c r="D17" s="1">
        <v>0.739328746</v>
      </c>
      <c r="E17" s="1">
        <v>3.92024534</v>
      </c>
      <c r="F17" s="1">
        <v>1.0</v>
      </c>
    </row>
    <row r="18">
      <c r="A18" s="1" t="s">
        <v>334</v>
      </c>
      <c r="B18" s="1" t="s">
        <v>334</v>
      </c>
      <c r="C18" s="1">
        <v>1.404654608</v>
      </c>
      <c r="D18" s="1">
        <v>0.243424071</v>
      </c>
      <c r="E18" s="1">
        <v>2.03230985</v>
      </c>
      <c r="F18" s="1">
        <v>1.0</v>
      </c>
    </row>
    <row r="19">
      <c r="A19" s="1" t="s">
        <v>394</v>
      </c>
      <c r="B19" s="1" t="s">
        <v>394</v>
      </c>
      <c r="C19" s="1">
        <v>0.977253128</v>
      </c>
      <c r="D19" s="1">
        <v>0.211929287</v>
      </c>
      <c r="E19" s="1">
        <v>0.9999377</v>
      </c>
      <c r="F19" s="1">
        <v>1.0</v>
      </c>
    </row>
    <row r="20">
      <c r="A20" s="1" t="s">
        <v>114</v>
      </c>
      <c r="B20" s="1" t="s">
        <v>114</v>
      </c>
      <c r="C20" s="1">
        <v>-1.301302803</v>
      </c>
      <c r="D20" s="1">
        <v>-1.420942099</v>
      </c>
      <c r="E20" s="1">
        <v>3.71246543</v>
      </c>
      <c r="F20" s="1">
        <v>2.0</v>
      </c>
    </row>
    <row r="21">
      <c r="A21" s="1" t="s">
        <v>75</v>
      </c>
      <c r="B21" s="1" t="s">
        <v>75</v>
      </c>
      <c r="C21" s="1">
        <v>0.280380797</v>
      </c>
      <c r="D21" s="1">
        <v>-0.352435316</v>
      </c>
      <c r="E21" s="1">
        <v>0.20282404</v>
      </c>
      <c r="F21" s="1">
        <v>3.0</v>
      </c>
    </row>
    <row r="22">
      <c r="A22" s="1" t="s">
        <v>127</v>
      </c>
      <c r="B22" s="1" t="s">
        <v>127</v>
      </c>
      <c r="C22" s="1">
        <v>0.917061752</v>
      </c>
      <c r="D22" s="1">
        <v>0.057913058</v>
      </c>
      <c r="E22" s="1">
        <v>0.84435618</v>
      </c>
      <c r="F22" s="1">
        <v>3.0</v>
      </c>
    </row>
    <row r="23">
      <c r="A23" s="1" t="s">
        <v>130</v>
      </c>
      <c r="B23" s="1" t="s">
        <v>130</v>
      </c>
      <c r="C23" s="1">
        <v>-0.761339496</v>
      </c>
      <c r="D23" s="1">
        <v>-1.786498344</v>
      </c>
      <c r="E23" s="1">
        <v>3.77121416</v>
      </c>
      <c r="F23" s="1">
        <v>3.0</v>
      </c>
    </row>
    <row r="24">
      <c r="A24" s="1" t="s">
        <v>147</v>
      </c>
      <c r="B24" s="1" t="s">
        <v>147</v>
      </c>
      <c r="C24" s="1">
        <v>0.85478276</v>
      </c>
      <c r="D24" s="1">
        <v>0.449828372</v>
      </c>
      <c r="E24" s="1">
        <v>0.93299913</v>
      </c>
      <c r="F24" s="1">
        <v>3.0</v>
      </c>
    </row>
    <row r="25">
      <c r="A25" s="1" t="s">
        <v>165</v>
      </c>
      <c r="B25" s="1" t="s">
        <v>165</v>
      </c>
      <c r="C25" s="1">
        <v>1.458037978</v>
      </c>
      <c r="D25" s="1">
        <v>0.445844633</v>
      </c>
      <c r="E25" s="1">
        <v>2.32465218</v>
      </c>
      <c r="F25" s="1">
        <v>3.0</v>
      </c>
    </row>
    <row r="26">
      <c r="A26" s="1" t="s">
        <v>233</v>
      </c>
      <c r="B26" s="1" t="s">
        <v>233</v>
      </c>
      <c r="C26" s="1">
        <v>0.66905836</v>
      </c>
      <c r="D26" s="1">
        <v>-0.096860807</v>
      </c>
      <c r="E26" s="1">
        <v>0.45702111</v>
      </c>
      <c r="F26" s="1">
        <v>3.0</v>
      </c>
    </row>
    <row r="27">
      <c r="A27" s="1" t="s">
        <v>255</v>
      </c>
      <c r="B27" s="1" t="s">
        <v>255</v>
      </c>
      <c r="C27" s="1">
        <v>1.152491363</v>
      </c>
      <c r="D27" s="1">
        <v>0.341164504</v>
      </c>
      <c r="E27" s="1">
        <v>1.44462956</v>
      </c>
      <c r="F27" s="1">
        <v>3.0</v>
      </c>
    </row>
    <row r="28">
      <c r="A28" s="1" t="s">
        <v>259</v>
      </c>
      <c r="B28" s="1" t="s">
        <v>259</v>
      </c>
      <c r="C28" s="1">
        <v>1.092239505</v>
      </c>
      <c r="D28" s="1">
        <v>0.489965007</v>
      </c>
      <c r="E28" s="1">
        <v>1.43305285</v>
      </c>
      <c r="F28" s="1">
        <v>3.0</v>
      </c>
    </row>
    <row r="29">
      <c r="A29" s="1" t="s">
        <v>264</v>
      </c>
      <c r="B29" s="1" t="s">
        <v>264</v>
      </c>
      <c r="C29" s="1">
        <v>0.454572059</v>
      </c>
      <c r="D29" s="1">
        <v>-0.404759841</v>
      </c>
      <c r="E29" s="1">
        <v>0.37046629</v>
      </c>
      <c r="F29" s="1">
        <v>3.0</v>
      </c>
    </row>
    <row r="30">
      <c r="A30" s="1" t="s">
        <v>275</v>
      </c>
      <c r="B30" s="1" t="s">
        <v>275</v>
      </c>
      <c r="C30" s="1">
        <v>0.992609127</v>
      </c>
      <c r="D30" s="1">
        <v>0.537904949</v>
      </c>
      <c r="E30" s="1">
        <v>1.27461461</v>
      </c>
      <c r="F30" s="1">
        <v>3.0</v>
      </c>
    </row>
    <row r="31">
      <c r="A31" s="1" t="s">
        <v>395</v>
      </c>
      <c r="B31" s="1" t="s">
        <v>395</v>
      </c>
      <c r="C31" s="1">
        <v>1.070234513</v>
      </c>
      <c r="D31" s="1">
        <v>0.43827668</v>
      </c>
      <c r="E31" s="1">
        <v>1.33748836</v>
      </c>
      <c r="F31" s="1">
        <v>3.0</v>
      </c>
    </row>
    <row r="32">
      <c r="A32" s="1" t="s">
        <v>29</v>
      </c>
      <c r="B32" s="1" t="s">
        <v>29</v>
      </c>
      <c r="C32" s="1">
        <v>1.03692811</v>
      </c>
      <c r="D32" s="1">
        <v>0.980705238</v>
      </c>
      <c r="E32" s="1">
        <v>2.03700267</v>
      </c>
      <c r="F32" s="1">
        <v>4.0</v>
      </c>
    </row>
    <row r="33">
      <c r="A33" s="1" t="s">
        <v>64</v>
      </c>
      <c r="B33" s="1" t="s">
        <v>64</v>
      </c>
      <c r="C33" s="1">
        <v>0.660518764</v>
      </c>
      <c r="D33" s="1">
        <v>0.482051815</v>
      </c>
      <c r="E33" s="1">
        <v>0.66865899</v>
      </c>
      <c r="F33" s="1">
        <v>4.0</v>
      </c>
    </row>
    <row r="34">
      <c r="A34" s="1" t="s">
        <v>72</v>
      </c>
      <c r="B34" s="1" t="s">
        <v>72</v>
      </c>
      <c r="C34" s="1">
        <v>0.55113073</v>
      </c>
      <c r="D34" s="1">
        <v>1.029548195</v>
      </c>
      <c r="E34" s="1">
        <v>1.36371457</v>
      </c>
      <c r="F34" s="1">
        <v>4.0</v>
      </c>
    </row>
    <row r="35">
      <c r="A35" s="1" t="s">
        <v>83</v>
      </c>
      <c r="B35" s="1" t="s">
        <v>83</v>
      </c>
      <c r="C35" s="1">
        <v>0.560800283</v>
      </c>
      <c r="D35" s="1">
        <v>0.618218583</v>
      </c>
      <c r="E35" s="1">
        <v>0.69669117</v>
      </c>
      <c r="F35" s="1">
        <v>4.0</v>
      </c>
    </row>
    <row r="36">
      <c r="A36" s="1" t="s">
        <v>105</v>
      </c>
      <c r="B36" s="1" t="s">
        <v>105</v>
      </c>
      <c r="C36" s="1">
        <v>0.565459104</v>
      </c>
      <c r="D36" s="1">
        <v>0.291223238</v>
      </c>
      <c r="E36" s="1">
        <v>0.40455497</v>
      </c>
      <c r="F36" s="1">
        <v>4.0</v>
      </c>
    </row>
    <row r="37">
      <c r="A37" s="1" t="s">
        <v>107</v>
      </c>
      <c r="B37" s="1" t="s">
        <v>107</v>
      </c>
      <c r="C37" s="1">
        <v>0.526358721</v>
      </c>
      <c r="D37" s="1">
        <v>0.337030229</v>
      </c>
      <c r="E37" s="1">
        <v>0.39064288</v>
      </c>
      <c r="F37" s="1">
        <v>4.0</v>
      </c>
    </row>
    <row r="38">
      <c r="A38" s="1" t="s">
        <v>179</v>
      </c>
      <c r="B38" s="1" t="s">
        <v>179</v>
      </c>
      <c r="C38" s="1">
        <v>0.429503007</v>
      </c>
      <c r="D38" s="1">
        <v>0.704307248</v>
      </c>
      <c r="E38" s="1">
        <v>0.68052153</v>
      </c>
      <c r="F38" s="1">
        <v>4.0</v>
      </c>
    </row>
    <row r="39">
      <c r="A39" s="1" t="s">
        <v>214</v>
      </c>
      <c r="B39" s="1" t="s">
        <v>214</v>
      </c>
      <c r="C39" s="1">
        <v>0.001941182</v>
      </c>
      <c r="D39" s="1">
        <v>-0.24938583</v>
      </c>
      <c r="E39" s="1">
        <v>0.06219706</v>
      </c>
      <c r="F39" s="1">
        <v>4.0</v>
      </c>
    </row>
    <row r="40">
      <c r="A40" s="1" t="s">
        <v>288</v>
      </c>
      <c r="B40" s="1" t="s">
        <v>288</v>
      </c>
      <c r="C40" s="1">
        <v>0.115257227</v>
      </c>
      <c r="D40" s="1">
        <v>-0.306672731</v>
      </c>
      <c r="E40" s="1">
        <v>0.10733239</v>
      </c>
      <c r="F40" s="1">
        <v>4.0</v>
      </c>
    </row>
    <row r="41">
      <c r="A41" s="1" t="s">
        <v>13</v>
      </c>
      <c r="B41" s="1" t="s">
        <v>13</v>
      </c>
      <c r="C41" s="1">
        <v>1.640544959</v>
      </c>
      <c r="D41" s="1">
        <v>-0.402727972</v>
      </c>
      <c r="E41" s="1">
        <v>2.85357758</v>
      </c>
      <c r="F41" s="1">
        <v>5.0</v>
      </c>
    </row>
    <row r="42">
      <c r="A42" s="1" t="s">
        <v>38</v>
      </c>
      <c r="B42" s="1" t="s">
        <v>38</v>
      </c>
      <c r="C42" s="1">
        <v>1.421658727</v>
      </c>
      <c r="D42" s="1">
        <v>-0.591108044</v>
      </c>
      <c r="E42" s="1">
        <v>2.37052226</v>
      </c>
      <c r="F42" s="1">
        <v>5.0</v>
      </c>
    </row>
    <row r="43">
      <c r="A43" s="1" t="s">
        <v>66</v>
      </c>
      <c r="B43" s="1" t="s">
        <v>66</v>
      </c>
      <c r="C43" s="1">
        <v>1.986802661</v>
      </c>
      <c r="D43" s="1">
        <v>0.178540756</v>
      </c>
      <c r="E43" s="1">
        <v>3.97926162</v>
      </c>
      <c r="F43" s="1">
        <v>5.0</v>
      </c>
    </row>
    <row r="44">
      <c r="A44" s="1" t="s">
        <v>94</v>
      </c>
      <c r="B44" s="1" t="s">
        <v>94</v>
      </c>
      <c r="C44" s="1">
        <v>1.591803115</v>
      </c>
      <c r="D44" s="1">
        <v>0.254604196</v>
      </c>
      <c r="E44" s="1">
        <v>2.59866045</v>
      </c>
      <c r="F44" s="1">
        <v>5.0</v>
      </c>
    </row>
    <row r="45">
      <c r="A45" s="1" t="s">
        <v>163</v>
      </c>
      <c r="B45" s="1" t="s">
        <v>163</v>
      </c>
      <c r="C45" s="1">
        <v>2.265502927</v>
      </c>
      <c r="D45" s="1">
        <v>0.774140262</v>
      </c>
      <c r="E45" s="1">
        <v>5.73179666</v>
      </c>
      <c r="F45" s="1">
        <v>5.0</v>
      </c>
    </row>
    <row r="46">
      <c r="A46" s="1" t="s">
        <v>200</v>
      </c>
      <c r="B46" s="1" t="s">
        <v>200</v>
      </c>
      <c r="C46" s="1">
        <v>1.68677372</v>
      </c>
      <c r="D46" s="1">
        <v>0.078714258</v>
      </c>
      <c r="E46" s="1">
        <v>2.85140152</v>
      </c>
      <c r="F46" s="1">
        <v>5.0</v>
      </c>
    </row>
    <row r="47">
      <c r="A47" s="1" t="s">
        <v>252</v>
      </c>
      <c r="B47" s="1" t="s">
        <v>252</v>
      </c>
      <c r="C47" s="1">
        <v>1.71461165</v>
      </c>
      <c r="D47" s="1">
        <v>0.349007491</v>
      </c>
      <c r="E47" s="1">
        <v>3.06169934</v>
      </c>
      <c r="F47" s="1">
        <v>5.0</v>
      </c>
    </row>
    <row r="48">
      <c r="A48" s="1" t="s">
        <v>258</v>
      </c>
      <c r="B48" s="1" t="s">
        <v>258</v>
      </c>
      <c r="C48" s="1">
        <v>1.926590836</v>
      </c>
      <c r="D48" s="1">
        <v>0.064543519</v>
      </c>
      <c r="E48" s="1">
        <v>3.71591812</v>
      </c>
      <c r="F48" s="1">
        <v>5.0</v>
      </c>
    </row>
    <row r="49">
      <c r="A49" s="1" t="s">
        <v>355</v>
      </c>
      <c r="B49" s="1" t="s">
        <v>355</v>
      </c>
      <c r="C49" s="1">
        <v>1.537828829</v>
      </c>
      <c r="D49" s="1">
        <v>-0.118604063</v>
      </c>
      <c r="E49" s="1">
        <v>2.37898443</v>
      </c>
      <c r="F49" s="1">
        <v>5.0</v>
      </c>
    </row>
    <row r="50">
      <c r="A50" s="1" t="s">
        <v>164</v>
      </c>
      <c r="B50" s="1" t="s">
        <v>164</v>
      </c>
      <c r="C50" s="1">
        <v>2.537593905</v>
      </c>
      <c r="D50" s="1">
        <v>-0.402338622</v>
      </c>
      <c r="E50" s="1">
        <v>6.60125919</v>
      </c>
      <c r="F50" s="1">
        <v>6.0</v>
      </c>
    </row>
    <row r="51">
      <c r="A51" s="1" t="s">
        <v>266</v>
      </c>
      <c r="B51" s="1" t="s">
        <v>266</v>
      </c>
      <c r="C51" s="1">
        <v>2.93795268</v>
      </c>
      <c r="D51" s="1">
        <v>-0.673988159</v>
      </c>
      <c r="E51" s="1">
        <v>9.08582599</v>
      </c>
      <c r="F51" s="1">
        <v>6.0</v>
      </c>
    </row>
    <row r="52">
      <c r="A52" s="1" t="s">
        <v>332</v>
      </c>
      <c r="B52" s="1" t="s">
        <v>332</v>
      </c>
      <c r="C52" s="1">
        <v>2.505911458</v>
      </c>
      <c r="D52" s="1">
        <v>-1.262244203</v>
      </c>
      <c r="E52" s="1">
        <v>7.87285266</v>
      </c>
      <c r="F52" s="1">
        <v>6.0</v>
      </c>
    </row>
    <row r="53">
      <c r="A53" s="1" t="s">
        <v>33</v>
      </c>
      <c r="B53" s="1" t="s">
        <v>33</v>
      </c>
      <c r="C53" s="1">
        <v>-0.665672836</v>
      </c>
      <c r="D53" s="1">
        <v>-0.568792902</v>
      </c>
      <c r="E53" s="1">
        <v>0.76664569</v>
      </c>
      <c r="F53" s="1">
        <v>7.0</v>
      </c>
    </row>
    <row r="54">
      <c r="A54" s="1" t="s">
        <v>40</v>
      </c>
      <c r="B54" s="1" t="s">
        <v>40</v>
      </c>
      <c r="C54" s="1">
        <v>-1.060423274</v>
      </c>
      <c r="D54" s="1">
        <v>-1.21314955</v>
      </c>
      <c r="E54" s="1">
        <v>2.59622935</v>
      </c>
      <c r="F54" s="1">
        <v>7.0</v>
      </c>
    </row>
    <row r="55">
      <c r="A55" s="1" t="s">
        <v>47</v>
      </c>
      <c r="B55" s="1" t="s">
        <v>47</v>
      </c>
      <c r="C55" s="1">
        <v>-1.154846173</v>
      </c>
      <c r="D55" s="1">
        <v>-1.363300868</v>
      </c>
      <c r="E55" s="1">
        <v>3.19225894</v>
      </c>
      <c r="F55" s="1">
        <v>7.0</v>
      </c>
    </row>
    <row r="56">
      <c r="A56" s="1" t="s">
        <v>68</v>
      </c>
      <c r="B56" s="1" t="s">
        <v>68</v>
      </c>
      <c r="C56" s="1">
        <v>-0.264280262</v>
      </c>
      <c r="D56" s="1">
        <v>-0.41390557</v>
      </c>
      <c r="E56" s="1">
        <v>0.24116188</v>
      </c>
      <c r="F56" s="1">
        <v>7.0</v>
      </c>
    </row>
    <row r="57">
      <c r="A57" s="1" t="s">
        <v>197</v>
      </c>
      <c r="B57" s="1" t="s">
        <v>197</v>
      </c>
      <c r="C57" s="1">
        <v>-1.043287466</v>
      </c>
      <c r="D57" s="1">
        <v>-1.304986353</v>
      </c>
      <c r="E57" s="1">
        <v>2.79143812</v>
      </c>
      <c r="F57" s="1">
        <v>7.0</v>
      </c>
    </row>
    <row r="58">
      <c r="A58" s="1" t="s">
        <v>201</v>
      </c>
      <c r="B58" s="1" t="s">
        <v>201</v>
      </c>
      <c r="C58" s="1">
        <v>-1.080113477</v>
      </c>
      <c r="D58" s="1">
        <v>-1.001265301</v>
      </c>
      <c r="E58" s="1">
        <v>2.16917733</v>
      </c>
      <c r="F58" s="1">
        <v>7.0</v>
      </c>
    </row>
    <row r="59">
      <c r="A59" s="1" t="s">
        <v>220</v>
      </c>
      <c r="B59" s="1" t="s">
        <v>220</v>
      </c>
      <c r="C59" s="1">
        <v>-0.99598491</v>
      </c>
      <c r="D59" s="1">
        <v>-1.320527235</v>
      </c>
      <c r="E59" s="1">
        <v>2.73577812</v>
      </c>
      <c r="F59" s="1">
        <v>7.0</v>
      </c>
    </row>
    <row r="60">
      <c r="A60" s="1" t="s">
        <v>221</v>
      </c>
      <c r="B60" s="1" t="s">
        <v>221</v>
      </c>
      <c r="C60" s="1">
        <v>-0.348054838</v>
      </c>
      <c r="D60" s="1">
        <v>-0.369592518</v>
      </c>
      <c r="E60" s="1">
        <v>0.2577408</v>
      </c>
      <c r="F60" s="1">
        <v>7.0</v>
      </c>
    </row>
    <row r="61">
      <c r="A61" s="1" t="s">
        <v>308</v>
      </c>
      <c r="B61" s="1" t="s">
        <v>308</v>
      </c>
      <c r="C61" s="1">
        <v>-0.921567804</v>
      </c>
      <c r="D61" s="1">
        <v>-1.027945525</v>
      </c>
      <c r="E61" s="1">
        <v>1.90595922</v>
      </c>
      <c r="F61" s="1">
        <v>7.0</v>
      </c>
    </row>
    <row r="62">
      <c r="A62" s="1" t="s">
        <v>337</v>
      </c>
      <c r="B62" s="1" t="s">
        <v>337</v>
      </c>
      <c r="C62" s="1">
        <v>-0.259501449</v>
      </c>
      <c r="D62" s="1">
        <v>0.06583386</v>
      </c>
      <c r="E62" s="1">
        <v>0.0716751</v>
      </c>
      <c r="F62" s="1">
        <v>7.0</v>
      </c>
    </row>
    <row r="63">
      <c r="A63" s="1" t="s">
        <v>352</v>
      </c>
      <c r="B63" s="1" t="s">
        <v>352</v>
      </c>
      <c r="C63" s="1">
        <v>-0.36571873</v>
      </c>
      <c r="D63" s="1">
        <v>-0.234510857</v>
      </c>
      <c r="E63" s="1">
        <v>0.18874553</v>
      </c>
      <c r="F63" s="1">
        <v>7.0</v>
      </c>
    </row>
    <row r="64">
      <c r="A64" s="1" t="s">
        <v>121</v>
      </c>
      <c r="B64" s="1" t="s">
        <v>121</v>
      </c>
      <c r="C64" s="1">
        <v>2.257516193</v>
      </c>
      <c r="D64" s="1">
        <v>0.108644795</v>
      </c>
      <c r="E64" s="1">
        <v>5.10818305</v>
      </c>
      <c r="F64" s="1">
        <v>8.0</v>
      </c>
    </row>
    <row r="65">
      <c r="A65" s="1" t="s">
        <v>124</v>
      </c>
      <c r="B65" s="1" t="s">
        <v>124</v>
      </c>
      <c r="C65" s="1">
        <v>2.19773604</v>
      </c>
      <c r="D65" s="1">
        <v>-0.754818103</v>
      </c>
      <c r="E65" s="1">
        <v>5.39979407</v>
      </c>
      <c r="F65" s="1">
        <v>8.0</v>
      </c>
    </row>
    <row r="66">
      <c r="A66" s="1" t="s">
        <v>148</v>
      </c>
      <c r="B66" s="1" t="s">
        <v>148</v>
      </c>
      <c r="C66" s="1">
        <v>2.07115451</v>
      </c>
      <c r="D66" s="1">
        <v>-0.230702184</v>
      </c>
      <c r="E66" s="1">
        <v>4.3429045</v>
      </c>
      <c r="F66" s="1">
        <v>8.0</v>
      </c>
    </row>
    <row r="67">
      <c r="A67" s="1" t="s">
        <v>162</v>
      </c>
      <c r="B67" s="1" t="s">
        <v>162</v>
      </c>
      <c r="C67" s="1">
        <v>0.373019554</v>
      </c>
      <c r="D67" s="1">
        <v>-2.821504985</v>
      </c>
      <c r="E67" s="1">
        <v>8.10003397</v>
      </c>
      <c r="F67" s="1">
        <v>8.0</v>
      </c>
    </row>
    <row r="68">
      <c r="A68" s="1" t="s">
        <v>193</v>
      </c>
      <c r="B68" s="1" t="s">
        <v>193</v>
      </c>
      <c r="C68" s="1">
        <v>2.142850667</v>
      </c>
      <c r="D68" s="1">
        <v>-0.58966071</v>
      </c>
      <c r="E68" s="1">
        <v>4.93950873</v>
      </c>
      <c r="F68" s="1">
        <v>8.0</v>
      </c>
    </row>
    <row r="69">
      <c r="A69" s="1" t="s">
        <v>260</v>
      </c>
      <c r="B69" s="1" t="s">
        <v>260</v>
      </c>
      <c r="C69" s="1">
        <v>2.139532167</v>
      </c>
      <c r="D69" s="1">
        <v>-0.234414761</v>
      </c>
      <c r="E69" s="1">
        <v>4.63254817</v>
      </c>
      <c r="F69" s="1">
        <v>8.0</v>
      </c>
    </row>
    <row r="70">
      <c r="A70" s="1" t="s">
        <v>276</v>
      </c>
      <c r="B70" s="1" t="s">
        <v>276</v>
      </c>
      <c r="C70" s="1">
        <v>2.60275242</v>
      </c>
      <c r="D70" s="1">
        <v>-0.123577364</v>
      </c>
      <c r="E70" s="1">
        <v>6.78959153</v>
      </c>
      <c r="F70" s="1">
        <v>8.0</v>
      </c>
    </row>
    <row r="71">
      <c r="A71" s="1" t="s">
        <v>296</v>
      </c>
      <c r="B71" s="1" t="s">
        <v>296</v>
      </c>
      <c r="C71" s="1">
        <v>2.493487375</v>
      </c>
      <c r="D71" s="1">
        <v>-0.356795344</v>
      </c>
      <c r="E71" s="1">
        <v>6.34478221</v>
      </c>
      <c r="F71" s="1">
        <v>8.0</v>
      </c>
    </row>
    <row r="72">
      <c r="A72" s="1" t="s">
        <v>326</v>
      </c>
      <c r="B72" s="1" t="s">
        <v>326</v>
      </c>
      <c r="C72" s="1">
        <v>2.156530627</v>
      </c>
      <c r="D72" s="1">
        <v>-0.802720603</v>
      </c>
      <c r="E72" s="1">
        <v>5.29498471</v>
      </c>
      <c r="F72" s="1">
        <v>8.0</v>
      </c>
      <c r="J72" s="14"/>
    </row>
    <row r="73">
      <c r="A73" s="14" t="s">
        <v>6</v>
      </c>
      <c r="B73" s="1" t="s">
        <v>6</v>
      </c>
      <c r="C73" s="1">
        <v>-1.936859551</v>
      </c>
      <c r="D73" s="1">
        <v>0.289276008</v>
      </c>
      <c r="E73" s="1">
        <v>3.83510553</v>
      </c>
      <c r="F73" s="1">
        <v>9.0</v>
      </c>
    </row>
    <row r="74">
      <c r="A74" s="1" t="s">
        <v>101</v>
      </c>
      <c r="B74" s="1" t="s">
        <v>101</v>
      </c>
      <c r="C74" s="1">
        <v>-1.874416665</v>
      </c>
      <c r="D74" s="1">
        <v>-0.096268924</v>
      </c>
      <c r="E74" s="1">
        <v>3.52270554</v>
      </c>
      <c r="F74" s="1">
        <v>9.0</v>
      </c>
    </row>
    <row r="75">
      <c r="A75" s="1" t="s">
        <v>109</v>
      </c>
      <c r="B75" s="1" t="s">
        <v>109</v>
      </c>
      <c r="C75" s="1">
        <v>-1.334258172</v>
      </c>
      <c r="D75" s="1">
        <v>0.189702115</v>
      </c>
      <c r="E75" s="1">
        <v>1.81623176</v>
      </c>
      <c r="F75" s="1">
        <v>9.0</v>
      </c>
    </row>
    <row r="76">
      <c r="A76" s="1" t="s">
        <v>117</v>
      </c>
      <c r="B76" s="1" t="s">
        <v>117</v>
      </c>
      <c r="C76" s="1">
        <v>-0.654263583</v>
      </c>
      <c r="D76" s="1">
        <v>2.106637766</v>
      </c>
      <c r="E76" s="1">
        <v>4.86598351</v>
      </c>
      <c r="F76" s="1">
        <v>9.0</v>
      </c>
    </row>
    <row r="77">
      <c r="A77" s="1" t="s">
        <v>278</v>
      </c>
      <c r="B77" s="1" t="s">
        <v>278</v>
      </c>
      <c r="C77" s="1">
        <v>-1.581621906</v>
      </c>
      <c r="D77" s="1">
        <v>0.561507373</v>
      </c>
      <c r="E77" s="1">
        <v>2.81681839</v>
      </c>
      <c r="F77" s="1">
        <v>9.0</v>
      </c>
    </row>
    <row r="78">
      <c r="A78" s="1" t="s">
        <v>323</v>
      </c>
      <c r="B78" s="1" t="s">
        <v>323</v>
      </c>
      <c r="C78" s="1">
        <v>-1.530414917</v>
      </c>
      <c r="D78" s="1">
        <v>0.085125647</v>
      </c>
      <c r="E78" s="1">
        <v>2.34941619</v>
      </c>
      <c r="F78" s="1">
        <v>9.0</v>
      </c>
    </row>
    <row r="79">
      <c r="A79" s="1" t="s">
        <v>333</v>
      </c>
      <c r="B79" s="1" t="s">
        <v>333</v>
      </c>
      <c r="C79" s="1">
        <v>-1.127595112</v>
      </c>
      <c r="D79" s="1">
        <v>0.920601543</v>
      </c>
      <c r="E79" s="1">
        <v>2.11897794</v>
      </c>
      <c r="F79" s="1">
        <v>9.0</v>
      </c>
    </row>
    <row r="80">
      <c r="A80" s="1" t="s">
        <v>34</v>
      </c>
      <c r="B80" s="1" t="s">
        <v>34</v>
      </c>
      <c r="C80" s="1">
        <v>0.223489745</v>
      </c>
      <c r="D80" s="1">
        <v>1.401555943</v>
      </c>
      <c r="E80" s="1">
        <v>2.01430673</v>
      </c>
      <c r="F80" s="1">
        <v>10.0</v>
      </c>
    </row>
    <row r="81">
      <c r="A81" s="1" t="s">
        <v>61</v>
      </c>
      <c r="B81" s="1" t="s">
        <v>61</v>
      </c>
      <c r="C81" s="1">
        <v>-0.411521556</v>
      </c>
      <c r="D81" s="1">
        <v>0.575863465</v>
      </c>
      <c r="E81" s="1">
        <v>0.50096872</v>
      </c>
      <c r="F81" s="1">
        <v>10.0</v>
      </c>
    </row>
    <row r="82">
      <c r="A82" s="1" t="s">
        <v>69</v>
      </c>
      <c r="B82" s="1" t="s">
        <v>69</v>
      </c>
      <c r="C82" s="1">
        <v>0.003749898</v>
      </c>
      <c r="D82" s="1">
        <v>1.219034356</v>
      </c>
      <c r="E82" s="1">
        <v>1.48605882</v>
      </c>
      <c r="F82" s="1">
        <v>10.0</v>
      </c>
    </row>
    <row r="83">
      <c r="A83" s="1" t="s">
        <v>86</v>
      </c>
      <c r="B83" s="1" t="s">
        <v>86</v>
      </c>
      <c r="C83" s="1">
        <v>-0.316514214</v>
      </c>
      <c r="D83" s="1">
        <v>0.259481708</v>
      </c>
      <c r="E83" s="1">
        <v>0.167512</v>
      </c>
      <c r="F83" s="1">
        <v>10.0</v>
      </c>
    </row>
    <row r="84">
      <c r="A84" s="1" t="s">
        <v>135</v>
      </c>
      <c r="B84" s="1" t="s">
        <v>135</v>
      </c>
      <c r="C84" s="1">
        <v>-0.494575192</v>
      </c>
      <c r="D84" s="1">
        <v>0.718580991</v>
      </c>
      <c r="E84" s="1">
        <v>0.76096326</v>
      </c>
      <c r="F84" s="1">
        <v>10.0</v>
      </c>
    </row>
    <row r="85">
      <c r="A85" s="1" t="s">
        <v>187</v>
      </c>
      <c r="B85" s="1" t="s">
        <v>187</v>
      </c>
      <c r="C85" s="1">
        <v>-0.659134658</v>
      </c>
      <c r="D85" s="1">
        <v>-0.108040121</v>
      </c>
      <c r="E85" s="1">
        <v>0.44613117</v>
      </c>
      <c r="F85" s="1">
        <v>10.0</v>
      </c>
    </row>
    <row r="86">
      <c r="A86" s="1" t="s">
        <v>238</v>
      </c>
      <c r="B86" s="1" t="s">
        <v>238</v>
      </c>
      <c r="C86" s="1">
        <v>-0.238249681</v>
      </c>
      <c r="D86" s="1">
        <v>1.151835134</v>
      </c>
      <c r="E86" s="1">
        <v>1.38348709</v>
      </c>
      <c r="F86" s="1">
        <v>10.0</v>
      </c>
    </row>
    <row r="87">
      <c r="A87" s="1" t="s">
        <v>246</v>
      </c>
      <c r="B87" s="1" t="s">
        <v>246</v>
      </c>
      <c r="C87" s="1">
        <v>-0.192346317</v>
      </c>
      <c r="D87" s="1">
        <v>1.22224021</v>
      </c>
      <c r="E87" s="1">
        <v>1.53086824</v>
      </c>
      <c r="F87" s="1">
        <v>10.0</v>
      </c>
    </row>
    <row r="88">
      <c r="A88" s="1" t="s">
        <v>321</v>
      </c>
      <c r="B88" s="1" t="s">
        <v>321</v>
      </c>
      <c r="C88" s="1">
        <v>0.157898272</v>
      </c>
      <c r="D88" s="1">
        <v>1.229768983</v>
      </c>
      <c r="E88" s="1">
        <v>1.53726362</v>
      </c>
      <c r="F88" s="1">
        <v>10.0</v>
      </c>
    </row>
    <row r="89">
      <c r="A89" s="1" t="s">
        <v>339</v>
      </c>
      <c r="B89" s="1" t="s">
        <v>339</v>
      </c>
      <c r="C89" s="1">
        <v>-0.207600122</v>
      </c>
      <c r="D89" s="1">
        <v>0.794722502</v>
      </c>
      <c r="E89" s="1">
        <v>0.67468167</v>
      </c>
      <c r="F89" s="1">
        <v>10.0</v>
      </c>
    </row>
    <row r="90">
      <c r="A90" s="1" t="s">
        <v>345</v>
      </c>
      <c r="B90" s="1" t="s">
        <v>345</v>
      </c>
      <c r="C90" s="1">
        <v>-0.178742041</v>
      </c>
      <c r="D90" s="1">
        <v>0.512918615</v>
      </c>
      <c r="E90" s="1">
        <v>0.29503422</v>
      </c>
      <c r="F90" s="1">
        <v>10.0</v>
      </c>
    </row>
    <row r="91">
      <c r="A91" s="1" t="s">
        <v>142</v>
      </c>
      <c r="B91" s="1" t="s">
        <v>142</v>
      </c>
      <c r="C91" s="1">
        <v>3.523850705</v>
      </c>
      <c r="D91" s="1">
        <v>-2.872397273</v>
      </c>
      <c r="E91" s="1">
        <v>20.66818988</v>
      </c>
      <c r="F91" s="1">
        <v>11.0</v>
      </c>
      <c r="I91" s="15" t="s">
        <v>39</v>
      </c>
    </row>
    <row r="92">
      <c r="A92" s="1" t="s">
        <v>43</v>
      </c>
      <c r="B92" s="1" t="s">
        <v>43</v>
      </c>
      <c r="C92" s="1">
        <v>-1.053053524</v>
      </c>
      <c r="D92" s="1">
        <v>-1.746302985</v>
      </c>
      <c r="E92" s="1">
        <v>4.15849584</v>
      </c>
      <c r="F92" s="1">
        <v>12.0</v>
      </c>
      <c r="I92" s="15" t="s">
        <v>131</v>
      </c>
    </row>
    <row r="93">
      <c r="A93" s="1" t="s">
        <v>237</v>
      </c>
      <c r="B93" s="1" t="s">
        <v>237</v>
      </c>
      <c r="C93" s="1">
        <v>-0.921869151</v>
      </c>
      <c r="D93" s="1">
        <v>-1.374155854</v>
      </c>
      <c r="E93" s="1">
        <v>2.73814704</v>
      </c>
      <c r="F93" s="1">
        <v>12.0</v>
      </c>
      <c r="I93" s="15" t="s">
        <v>178</v>
      </c>
    </row>
    <row r="94">
      <c r="A94" s="1" t="s">
        <v>320</v>
      </c>
      <c r="B94" s="1" t="s">
        <v>320</v>
      </c>
      <c r="C94" s="1">
        <v>-0.340411886</v>
      </c>
      <c r="D94" s="1">
        <v>-0.628659093</v>
      </c>
      <c r="E94" s="1">
        <v>0.51109251</v>
      </c>
      <c r="F94" s="1">
        <v>12.0</v>
      </c>
      <c r="I94" s="15" t="s">
        <v>213</v>
      </c>
    </row>
    <row r="95">
      <c r="A95" s="1" t="s">
        <v>90</v>
      </c>
      <c r="B95" s="1" t="s">
        <v>90</v>
      </c>
      <c r="C95" s="1">
        <v>-0.224847214</v>
      </c>
      <c r="D95" s="1">
        <v>1.080455687</v>
      </c>
      <c r="E95" s="1">
        <v>1.21794076</v>
      </c>
      <c r="F95" s="1">
        <v>13.0</v>
      </c>
      <c r="I95" s="15" t="s">
        <v>293</v>
      </c>
    </row>
    <row r="96">
      <c r="A96" s="1" t="s">
        <v>100</v>
      </c>
      <c r="B96" s="1" t="s">
        <v>100</v>
      </c>
      <c r="C96" s="1">
        <v>-1.658987039</v>
      </c>
      <c r="D96" s="1">
        <v>-0.907946461</v>
      </c>
      <c r="E96" s="1">
        <v>3.57660477</v>
      </c>
      <c r="F96" s="1">
        <v>13.0</v>
      </c>
      <c r="I96" s="15" t="s">
        <v>307</v>
      </c>
    </row>
    <row r="97">
      <c r="A97" s="1" t="s">
        <v>177</v>
      </c>
      <c r="B97" s="1" t="s">
        <v>177</v>
      </c>
      <c r="C97" s="1">
        <v>-0.405663409</v>
      </c>
      <c r="D97" s="1">
        <v>0.618039407</v>
      </c>
      <c r="E97" s="1">
        <v>0.54653551</v>
      </c>
      <c r="F97" s="1">
        <v>13.0</v>
      </c>
    </row>
    <row r="98">
      <c r="A98" s="1" t="s">
        <v>396</v>
      </c>
      <c r="B98" s="1" t="s">
        <v>396</v>
      </c>
      <c r="C98" s="1">
        <v>-0.603652566</v>
      </c>
      <c r="D98" s="1">
        <v>0.324611194</v>
      </c>
      <c r="E98" s="1">
        <v>0.46976885</v>
      </c>
      <c r="F98" s="1">
        <v>13.0</v>
      </c>
      <c r="I98" s="15" t="s">
        <v>15</v>
      </c>
    </row>
    <row r="99">
      <c r="A99" s="1" t="s">
        <v>225</v>
      </c>
      <c r="B99" s="1" t="s">
        <v>225</v>
      </c>
      <c r="C99" s="1">
        <v>-0.485558389</v>
      </c>
      <c r="D99" s="1">
        <v>0.979302783</v>
      </c>
      <c r="E99" s="1">
        <v>1.19480089</v>
      </c>
      <c r="F99" s="1">
        <v>13.0</v>
      </c>
      <c r="I99" s="15" t="s">
        <v>96</v>
      </c>
    </row>
    <row r="100">
      <c r="A100" s="1" t="s">
        <v>253</v>
      </c>
      <c r="B100" s="1" t="s">
        <v>253</v>
      </c>
      <c r="C100" s="1">
        <v>-1.684583717</v>
      </c>
      <c r="D100" s="1">
        <v>-0.988148594</v>
      </c>
      <c r="E100" s="1">
        <v>3.81425994</v>
      </c>
      <c r="F100" s="1">
        <v>13.0</v>
      </c>
      <c r="I100" s="15" t="s">
        <v>108</v>
      </c>
    </row>
    <row r="101">
      <c r="A101" s="1" t="s">
        <v>95</v>
      </c>
      <c r="B101" s="1" t="s">
        <v>95</v>
      </c>
      <c r="C101" s="1">
        <v>5.725499979</v>
      </c>
      <c r="D101" s="1">
        <v>-2.460024575</v>
      </c>
      <c r="E101" s="1">
        <v>38.83307092</v>
      </c>
      <c r="F101" s="1">
        <v>14.0</v>
      </c>
      <c r="I101" s="15" t="s">
        <v>159</v>
      </c>
    </row>
    <row r="102">
      <c r="A102" s="1" t="s">
        <v>39</v>
      </c>
      <c r="B102" s="1" t="s">
        <v>39</v>
      </c>
      <c r="C102" s="1">
        <v>-3.46162035</v>
      </c>
      <c r="D102" s="1">
        <v>0.211410975</v>
      </c>
      <c r="E102" s="1">
        <v>12.02751005</v>
      </c>
      <c r="F102" s="1">
        <v>15.0</v>
      </c>
      <c r="I102" s="15" t="s">
        <v>185</v>
      </c>
    </row>
    <row r="103">
      <c r="A103" s="1" t="s">
        <v>131</v>
      </c>
      <c r="B103" s="1" t="s">
        <v>131</v>
      </c>
      <c r="C103" s="1">
        <v>-2.009195072</v>
      </c>
      <c r="D103" s="1">
        <v>1.522332699</v>
      </c>
      <c r="E103" s="1">
        <v>6.35436169</v>
      </c>
      <c r="F103" s="1">
        <v>15.0</v>
      </c>
      <c r="I103" s="15" t="s">
        <v>230</v>
      </c>
    </row>
    <row r="104">
      <c r="A104" s="1" t="s">
        <v>178</v>
      </c>
      <c r="B104" s="1" t="s">
        <v>178</v>
      </c>
      <c r="C104" s="1">
        <v>-1.852175747</v>
      </c>
      <c r="D104" s="1">
        <v>2.134302677</v>
      </c>
      <c r="E104" s="1">
        <v>7.98580292</v>
      </c>
      <c r="F104" s="1">
        <v>15.0</v>
      </c>
      <c r="I104" s="15" t="s">
        <v>287</v>
      </c>
    </row>
    <row r="105">
      <c r="A105" s="1" t="s">
        <v>213</v>
      </c>
      <c r="B105" s="1" t="s">
        <v>213</v>
      </c>
      <c r="C105" s="1">
        <v>-2.194320811</v>
      </c>
      <c r="D105" s="1">
        <v>1.435164748</v>
      </c>
      <c r="E105" s="1">
        <v>6.87474168</v>
      </c>
      <c r="F105" s="1">
        <v>15.0</v>
      </c>
      <c r="I105" s="15" t="s">
        <v>299</v>
      </c>
    </row>
    <row r="106">
      <c r="A106" s="1" t="s">
        <v>293</v>
      </c>
      <c r="B106" s="1" t="s">
        <v>293</v>
      </c>
      <c r="C106" s="1">
        <v>-3.217587675</v>
      </c>
      <c r="D106" s="1">
        <v>-0.055316118</v>
      </c>
      <c r="E106" s="1">
        <v>10.35593032</v>
      </c>
      <c r="F106" s="1">
        <v>15.0</v>
      </c>
      <c r="I106" s="15" t="s">
        <v>304</v>
      </c>
    </row>
    <row r="107">
      <c r="A107" s="1" t="s">
        <v>307</v>
      </c>
      <c r="B107" s="1" t="s">
        <v>307</v>
      </c>
      <c r="C107" s="1">
        <v>-3.300672066</v>
      </c>
      <c r="D107" s="1">
        <v>0.061882856</v>
      </c>
      <c r="E107" s="1">
        <v>10.89826557</v>
      </c>
      <c r="F107" s="1">
        <v>15.0</v>
      </c>
      <c r="I107" s="15" t="s">
        <v>330</v>
      </c>
    </row>
    <row r="108">
      <c r="A108" s="1" t="s">
        <v>15</v>
      </c>
      <c r="B108" s="1" t="s">
        <v>15</v>
      </c>
      <c r="C108" s="1">
        <v>-2.905086658</v>
      </c>
      <c r="D108" s="1">
        <v>-0.580379597</v>
      </c>
      <c r="E108" s="1">
        <v>8.77636897</v>
      </c>
      <c r="F108" s="1">
        <v>16.0</v>
      </c>
    </row>
    <row r="109">
      <c r="A109" s="1" t="s">
        <v>96</v>
      </c>
      <c r="B109" s="1" t="s">
        <v>96</v>
      </c>
      <c r="C109" s="1">
        <v>-2.622024383</v>
      </c>
      <c r="D109" s="1">
        <v>0.35475434</v>
      </c>
      <c r="E109" s="1">
        <v>7.00086251</v>
      </c>
      <c r="F109" s="1">
        <v>16.0</v>
      </c>
    </row>
    <row r="110">
      <c r="A110" s="1" t="s">
        <v>108</v>
      </c>
      <c r="B110" s="1" t="s">
        <v>108</v>
      </c>
      <c r="C110" s="1">
        <v>-2.062338181</v>
      </c>
      <c r="D110" s="1">
        <v>0.726812248</v>
      </c>
      <c r="E110" s="1">
        <v>4.78149482</v>
      </c>
      <c r="F110" s="1">
        <v>16.0</v>
      </c>
    </row>
    <row r="111">
      <c r="A111" s="1" t="s">
        <v>159</v>
      </c>
      <c r="B111" s="1" t="s">
        <v>159</v>
      </c>
      <c r="C111" s="1">
        <v>-1.901048987</v>
      </c>
      <c r="D111" s="1">
        <v>1.294134821</v>
      </c>
      <c r="E111" s="1">
        <v>5.28877219</v>
      </c>
      <c r="F111" s="1">
        <v>16.0</v>
      </c>
    </row>
    <row r="112">
      <c r="A112" s="1" t="s">
        <v>185</v>
      </c>
      <c r="B112" s="1" t="s">
        <v>185</v>
      </c>
      <c r="C112" s="1">
        <v>-1.825150083</v>
      </c>
      <c r="D112" s="1">
        <v>1.026211393</v>
      </c>
      <c r="E112" s="1">
        <v>4.38428265</v>
      </c>
      <c r="F112" s="1">
        <v>16.0</v>
      </c>
    </row>
    <row r="113">
      <c r="A113" s="1" t="s">
        <v>230</v>
      </c>
      <c r="B113" s="1" t="s">
        <v>230</v>
      </c>
      <c r="C113" s="1">
        <v>-1.369606813</v>
      </c>
      <c r="D113" s="1">
        <v>1.445372506</v>
      </c>
      <c r="E113" s="1">
        <v>3.9649245</v>
      </c>
      <c r="F113" s="1">
        <v>16.0</v>
      </c>
    </row>
    <row r="114">
      <c r="A114" s="1" t="s">
        <v>287</v>
      </c>
      <c r="B114" s="1" t="s">
        <v>287</v>
      </c>
      <c r="C114" s="1">
        <v>-2.94918093</v>
      </c>
      <c r="D114" s="1">
        <v>-0.645236107</v>
      </c>
      <c r="E114" s="1">
        <v>9.11399779</v>
      </c>
      <c r="F114" s="1">
        <v>16.0</v>
      </c>
    </row>
    <row r="115">
      <c r="A115" s="1" t="s">
        <v>299</v>
      </c>
      <c r="B115" s="1" t="s">
        <v>299</v>
      </c>
      <c r="C115" s="1">
        <v>-2.148878316</v>
      </c>
      <c r="D115" s="1">
        <v>1.124495757</v>
      </c>
      <c r="E115" s="1">
        <v>5.88216872</v>
      </c>
      <c r="F115" s="1">
        <v>16.0</v>
      </c>
    </row>
    <row r="116">
      <c r="A116" s="1" t="s">
        <v>304</v>
      </c>
      <c r="B116" s="1" t="s">
        <v>304</v>
      </c>
      <c r="C116" s="1">
        <v>-2.820061525</v>
      </c>
      <c r="D116" s="1">
        <v>-0.131045265</v>
      </c>
      <c r="E116" s="1">
        <v>7.96991987</v>
      </c>
      <c r="F116" s="1">
        <v>16.0</v>
      </c>
    </row>
    <row r="117">
      <c r="A117" s="1" t="s">
        <v>330</v>
      </c>
      <c r="B117" s="1" t="s">
        <v>330</v>
      </c>
      <c r="C117" s="1">
        <v>-1.687697706</v>
      </c>
      <c r="D117" s="1">
        <v>1.530350228</v>
      </c>
      <c r="E117" s="1">
        <v>5.19029537</v>
      </c>
      <c r="F117" s="1">
        <v>16.0</v>
      </c>
    </row>
    <row r="118">
      <c r="A118" s="1" t="s">
        <v>46</v>
      </c>
      <c r="B118" s="1" t="s">
        <v>46</v>
      </c>
      <c r="C118" s="1">
        <v>-0.962929873</v>
      </c>
      <c r="D118" s="1">
        <v>-1.723600442</v>
      </c>
      <c r="E118" s="1">
        <v>3.89803242</v>
      </c>
      <c r="F118" s="1">
        <v>17.0</v>
      </c>
    </row>
    <row r="119">
      <c r="A119" s="1" t="s">
        <v>125</v>
      </c>
      <c r="B119" s="1" t="s">
        <v>125</v>
      </c>
      <c r="C119" s="1">
        <v>0.35932007</v>
      </c>
      <c r="D119" s="1">
        <v>-0.330732248</v>
      </c>
      <c r="E119" s="1">
        <v>0.23849473</v>
      </c>
      <c r="F119" s="1">
        <v>17.0</v>
      </c>
    </row>
    <row r="120">
      <c r="A120" s="1" t="s">
        <v>202</v>
      </c>
      <c r="B120" s="1" t="s">
        <v>202</v>
      </c>
      <c r="C120" s="1">
        <v>-0.879424903</v>
      </c>
      <c r="D120" s="1">
        <v>-1.667866572</v>
      </c>
      <c r="E120" s="1">
        <v>3.55516706</v>
      </c>
      <c r="F120" s="1">
        <v>17.0</v>
      </c>
    </row>
    <row r="121">
      <c r="A121" s="1" t="s">
        <v>269</v>
      </c>
      <c r="B121" s="1" t="s">
        <v>269</v>
      </c>
      <c r="C121" s="1">
        <v>-1.066699506</v>
      </c>
      <c r="D121" s="1">
        <v>-2.03851713</v>
      </c>
      <c r="E121" s="1">
        <v>5.29339993</v>
      </c>
      <c r="F121" s="1">
        <v>17.0</v>
      </c>
    </row>
    <row r="122">
      <c r="A122" s="1" t="s">
        <v>272</v>
      </c>
      <c r="B122" s="1" t="s">
        <v>272</v>
      </c>
      <c r="C122" s="1">
        <v>-0.800124986</v>
      </c>
      <c r="D122" s="1">
        <v>-1.616341889</v>
      </c>
      <c r="E122" s="1">
        <v>3.2527611</v>
      </c>
      <c r="F122" s="1">
        <v>17.0</v>
      </c>
    </row>
    <row r="123">
      <c r="A123" s="16" t="s">
        <v>5</v>
      </c>
      <c r="B123" s="1" t="s">
        <v>5</v>
      </c>
      <c r="C123" s="1">
        <v>-0.769801477</v>
      </c>
      <c r="D123" s="1">
        <v>1.333644033</v>
      </c>
      <c r="E123" s="1">
        <v>2.37120072</v>
      </c>
      <c r="F123" s="1">
        <v>18.0</v>
      </c>
    </row>
    <row r="124">
      <c r="A124" s="1" t="s">
        <v>17</v>
      </c>
      <c r="B124" s="1" t="s">
        <v>17</v>
      </c>
      <c r="C124" s="1">
        <v>-1.466362841</v>
      </c>
      <c r="D124" s="1">
        <v>0.134502692</v>
      </c>
      <c r="E124" s="1">
        <v>2.16831096</v>
      </c>
      <c r="F124" s="1">
        <v>18.0</v>
      </c>
    </row>
    <row r="125">
      <c r="A125" s="16" t="s">
        <v>84</v>
      </c>
      <c r="B125" s="1" t="s">
        <v>84</v>
      </c>
      <c r="C125" s="1">
        <v>-1.17025598</v>
      </c>
      <c r="D125" s="1">
        <v>0.777543064</v>
      </c>
      <c r="E125" s="1">
        <v>1.97407228</v>
      </c>
      <c r="F125" s="1">
        <v>18.0</v>
      </c>
    </row>
    <row r="126">
      <c r="A126" s="1" t="s">
        <v>122</v>
      </c>
      <c r="B126" s="1" t="s">
        <v>122</v>
      </c>
      <c r="C126" s="1">
        <v>-1.893997612</v>
      </c>
      <c r="D126" s="1">
        <v>-0.84763218</v>
      </c>
      <c r="E126" s="1">
        <v>4.30570727</v>
      </c>
      <c r="F126" s="1">
        <v>18.0</v>
      </c>
    </row>
    <row r="127">
      <c r="A127" s="1" t="s">
        <v>157</v>
      </c>
      <c r="B127" s="1" t="s">
        <v>157</v>
      </c>
      <c r="C127" s="1">
        <v>-1.723340688</v>
      </c>
      <c r="D127" s="1">
        <v>-0.597395418</v>
      </c>
      <c r="E127" s="1">
        <v>3.32678441</v>
      </c>
      <c r="F127" s="1">
        <v>18.0</v>
      </c>
    </row>
    <row r="128">
      <c r="A128" s="1" t="s">
        <v>210</v>
      </c>
      <c r="B128" s="1" t="s">
        <v>210</v>
      </c>
      <c r="C128" s="1">
        <v>-1.038380636</v>
      </c>
      <c r="D128" s="1">
        <v>0.660295741</v>
      </c>
      <c r="E128" s="1">
        <v>1.51422481</v>
      </c>
      <c r="F128" s="1">
        <v>18.0</v>
      </c>
    </row>
    <row r="129">
      <c r="A129" s="1" t="s">
        <v>239</v>
      </c>
      <c r="B129" s="1" t="s">
        <v>239</v>
      </c>
      <c r="C129" s="1">
        <v>-0.390235671</v>
      </c>
      <c r="D129" s="1">
        <v>1.243550977</v>
      </c>
      <c r="E129" s="1">
        <v>1.69870291</v>
      </c>
      <c r="F129" s="1">
        <v>18.0</v>
      </c>
    </row>
    <row r="130">
      <c r="A130" s="1" t="s">
        <v>241</v>
      </c>
      <c r="B130" s="1" t="s">
        <v>241</v>
      </c>
      <c r="C130" s="1">
        <v>-0.500291178</v>
      </c>
      <c r="D130" s="1">
        <v>1.141219158</v>
      </c>
      <c r="E130" s="1">
        <v>1.55267243</v>
      </c>
      <c r="F130" s="1">
        <v>18.0</v>
      </c>
    </row>
    <row r="131">
      <c r="A131" s="1" t="s">
        <v>248</v>
      </c>
      <c r="B131" s="1" t="s">
        <v>248</v>
      </c>
      <c r="C131" s="1">
        <v>-0.761636508</v>
      </c>
      <c r="D131" s="1">
        <v>0.913133581</v>
      </c>
      <c r="E131" s="1">
        <v>1.41390311</v>
      </c>
      <c r="F131" s="1">
        <v>18.0</v>
      </c>
    </row>
    <row r="132">
      <c r="A132" s="1" t="s">
        <v>322</v>
      </c>
      <c r="B132" s="1" t="s">
        <v>322</v>
      </c>
      <c r="C132" s="1">
        <v>-0.550798754</v>
      </c>
      <c r="D132" s="1">
        <v>1.082027134</v>
      </c>
      <c r="E132" s="1">
        <v>1.47416199</v>
      </c>
      <c r="F132" s="1">
        <v>18.0</v>
      </c>
    </row>
    <row r="133">
      <c r="A133" s="1" t="s">
        <v>354</v>
      </c>
      <c r="B133" s="1" t="s">
        <v>354</v>
      </c>
      <c r="C133" s="1">
        <v>-0.283463925</v>
      </c>
      <c r="D133" s="1">
        <v>1.53884001</v>
      </c>
      <c r="E133" s="1">
        <v>2.44838037</v>
      </c>
      <c r="F133" s="1">
        <v>18.0</v>
      </c>
    </row>
    <row r="134">
      <c r="A134" s="1" t="s">
        <v>53</v>
      </c>
      <c r="B134" s="1" t="s">
        <v>53</v>
      </c>
      <c r="C134" s="1">
        <v>1.967583762</v>
      </c>
      <c r="D134" s="1">
        <v>0.060094808</v>
      </c>
      <c r="E134" s="1">
        <v>3.87499725</v>
      </c>
      <c r="F134" s="1">
        <v>19.0</v>
      </c>
    </row>
    <row r="135">
      <c r="A135" s="1" t="s">
        <v>88</v>
      </c>
      <c r="B135" s="1" t="s">
        <v>88</v>
      </c>
      <c r="C135" s="1">
        <v>1.556342953</v>
      </c>
      <c r="D135" s="1">
        <v>-0.841224649</v>
      </c>
      <c r="E135" s="1">
        <v>3.1298623</v>
      </c>
      <c r="F135" s="1">
        <v>19.0</v>
      </c>
    </row>
    <row r="136">
      <c r="A136" s="1" t="s">
        <v>93</v>
      </c>
      <c r="B136" s="1" t="s">
        <v>93</v>
      </c>
      <c r="C136" s="1">
        <v>0.96504592</v>
      </c>
      <c r="D136" s="1">
        <v>-0.709549072</v>
      </c>
      <c r="E136" s="1">
        <v>1.43477351</v>
      </c>
      <c r="F136" s="1">
        <v>19.0</v>
      </c>
    </row>
    <row r="137">
      <c r="A137" s="1" t="s">
        <v>134</v>
      </c>
      <c r="B137" s="1" t="s">
        <v>134</v>
      </c>
      <c r="C137" s="1">
        <v>1.666234279</v>
      </c>
      <c r="D137" s="1">
        <v>0.166546232</v>
      </c>
      <c r="E137" s="1">
        <v>2.80407432</v>
      </c>
      <c r="F137" s="1">
        <v>19.0</v>
      </c>
    </row>
    <row r="138">
      <c r="A138" s="1" t="s">
        <v>188</v>
      </c>
      <c r="B138" s="1" t="s">
        <v>188</v>
      </c>
      <c r="C138" s="1">
        <v>1.934894102</v>
      </c>
      <c r="D138" s="1">
        <v>-0.148756773</v>
      </c>
      <c r="E138" s="1">
        <v>3.76594376</v>
      </c>
      <c r="F138" s="1">
        <v>19.0</v>
      </c>
    </row>
    <row r="139">
      <c r="A139" s="1" t="s">
        <v>204</v>
      </c>
      <c r="B139" s="1" t="s">
        <v>204</v>
      </c>
      <c r="C139" s="1">
        <v>2.043212038</v>
      </c>
      <c r="D139" s="1">
        <v>0.040956336</v>
      </c>
      <c r="E139" s="1">
        <v>4.17639286</v>
      </c>
      <c r="F139" s="1">
        <v>19.0</v>
      </c>
    </row>
    <row r="140">
      <c r="A140" s="1" t="s">
        <v>240</v>
      </c>
      <c r="B140" s="1" t="s">
        <v>240</v>
      </c>
      <c r="C140" s="1">
        <v>0.022806666</v>
      </c>
      <c r="D140" s="1">
        <v>-2.59592904</v>
      </c>
      <c r="E140" s="1">
        <v>6.73936773</v>
      </c>
      <c r="F140" s="1">
        <v>19.0</v>
      </c>
    </row>
    <row r="141">
      <c r="A141" s="1" t="s">
        <v>247</v>
      </c>
      <c r="B141" s="1" t="s">
        <v>247</v>
      </c>
      <c r="C141" s="1">
        <v>1.938769321</v>
      </c>
      <c r="D141" s="1">
        <v>0.28343295</v>
      </c>
      <c r="E141" s="1">
        <v>3.83916072</v>
      </c>
      <c r="F141" s="1">
        <v>19.0</v>
      </c>
    </row>
    <row r="142">
      <c r="A142" s="1" t="s">
        <v>274</v>
      </c>
      <c r="B142" s="1" t="s">
        <v>274</v>
      </c>
      <c r="C142" s="1">
        <v>0.942456928</v>
      </c>
      <c r="D142" s="1">
        <v>-0.82588895</v>
      </c>
      <c r="E142" s="1">
        <v>1.57031762</v>
      </c>
      <c r="F142" s="1">
        <v>19.0</v>
      </c>
    </row>
    <row r="143">
      <c r="A143" s="1" t="s">
        <v>282</v>
      </c>
      <c r="B143" s="1" t="s">
        <v>282</v>
      </c>
      <c r="C143" s="1">
        <v>1.326932751</v>
      </c>
      <c r="D143" s="1">
        <v>-0.274152581</v>
      </c>
      <c r="E143" s="1">
        <v>1.83591016</v>
      </c>
      <c r="F143" s="1">
        <v>19.0</v>
      </c>
    </row>
    <row r="144">
      <c r="A144" s="1" t="s">
        <v>341</v>
      </c>
      <c r="B144" s="1" t="s">
        <v>341</v>
      </c>
      <c r="C144" s="1">
        <v>1.406163692</v>
      </c>
      <c r="D144" s="1">
        <v>-0.698459466</v>
      </c>
      <c r="E144" s="1">
        <v>2.46514195</v>
      </c>
      <c r="F144" s="1">
        <v>19.0</v>
      </c>
    </row>
    <row r="145">
      <c r="A145" s="1" t="s">
        <v>35</v>
      </c>
      <c r="B145" s="1" t="s">
        <v>35</v>
      </c>
      <c r="C145" s="1">
        <v>1.057733022</v>
      </c>
      <c r="D145" s="1">
        <v>0.851248731</v>
      </c>
      <c r="E145" s="1">
        <v>1.84342355</v>
      </c>
      <c r="F145" s="1">
        <v>20.0</v>
      </c>
    </row>
    <row r="146">
      <c r="A146" s="1" t="s">
        <v>98</v>
      </c>
      <c r="B146" s="1" t="s">
        <v>98</v>
      </c>
      <c r="C146" s="1">
        <v>-0.218035043</v>
      </c>
      <c r="D146" s="1">
        <v>-0.955625195</v>
      </c>
      <c r="E146" s="1">
        <v>0.96075879</v>
      </c>
      <c r="F146" s="1">
        <v>20.0</v>
      </c>
    </row>
    <row r="147">
      <c r="A147" s="1" t="s">
        <v>102</v>
      </c>
      <c r="B147" s="1" t="s">
        <v>102</v>
      </c>
      <c r="C147" s="1">
        <v>0.809684633</v>
      </c>
      <c r="D147" s="1">
        <v>0.673038097</v>
      </c>
      <c r="E147" s="1">
        <v>1.10856949</v>
      </c>
      <c r="F147" s="1">
        <v>20.0</v>
      </c>
    </row>
    <row r="148">
      <c r="A148" s="1" t="s">
        <v>132</v>
      </c>
      <c r="B148" s="1" t="s">
        <v>132</v>
      </c>
      <c r="C148" s="1">
        <v>0.475967142</v>
      </c>
      <c r="D148" s="1">
        <v>-0.112769328</v>
      </c>
      <c r="E148" s="1">
        <v>0.23926164</v>
      </c>
      <c r="F148" s="1">
        <v>20.0</v>
      </c>
    </row>
    <row r="149">
      <c r="A149" s="1" t="s">
        <v>397</v>
      </c>
      <c r="B149" s="1" t="s">
        <v>397</v>
      </c>
      <c r="C149" s="1">
        <v>0.379098305</v>
      </c>
      <c r="D149" s="1">
        <v>0.078269848</v>
      </c>
      <c r="E149" s="1">
        <v>0.14984169</v>
      </c>
      <c r="F149" s="1">
        <v>20.0</v>
      </c>
    </row>
    <row r="150">
      <c r="A150" s="1" t="s">
        <v>150</v>
      </c>
      <c r="B150" s="1" t="s">
        <v>150</v>
      </c>
      <c r="C150" s="1">
        <v>0.721568272</v>
      </c>
      <c r="D150" s="1">
        <v>0.611217441</v>
      </c>
      <c r="E150" s="1">
        <v>0.89424753</v>
      </c>
      <c r="F150" s="1">
        <v>20.0</v>
      </c>
    </row>
    <row r="151">
      <c r="A151" s="1" t="s">
        <v>161</v>
      </c>
      <c r="B151" s="1" t="s">
        <v>161</v>
      </c>
      <c r="C151" s="1">
        <v>0.772281492</v>
      </c>
      <c r="D151" s="1">
        <v>0.280986458</v>
      </c>
      <c r="E151" s="1">
        <v>0.67537209</v>
      </c>
      <c r="F151" s="1">
        <v>20.0</v>
      </c>
    </row>
    <row r="152">
      <c r="A152" s="1" t="s">
        <v>171</v>
      </c>
      <c r="B152" s="1" t="s">
        <v>171</v>
      </c>
      <c r="C152" s="1">
        <v>1.100833246</v>
      </c>
      <c r="D152" s="1">
        <v>0.864463783</v>
      </c>
      <c r="E152" s="1">
        <v>1.95913147</v>
      </c>
      <c r="F152" s="1">
        <v>20.0</v>
      </c>
    </row>
    <row r="153">
      <c r="A153" s="1" t="s">
        <v>199</v>
      </c>
      <c r="B153" s="1" t="s">
        <v>199</v>
      </c>
      <c r="C153" s="1">
        <v>1.27515044</v>
      </c>
      <c r="D153" s="1">
        <v>0.980492254</v>
      </c>
      <c r="E153" s="1">
        <v>2.5873737</v>
      </c>
      <c r="F153" s="1">
        <v>20.0</v>
      </c>
    </row>
    <row r="154">
      <c r="A154" s="1" t="s">
        <v>315</v>
      </c>
      <c r="B154" s="1" t="s">
        <v>315</v>
      </c>
      <c r="C154" s="1">
        <v>0.697975658</v>
      </c>
      <c r="D154" s="1">
        <v>0.36699919</v>
      </c>
      <c r="E154" s="1">
        <v>0.62185842</v>
      </c>
      <c r="F154" s="1">
        <v>20.0</v>
      </c>
    </row>
    <row r="155">
      <c r="A155" s="1" t="s">
        <v>37</v>
      </c>
      <c r="B155" s="1" t="s">
        <v>37</v>
      </c>
      <c r="C155" s="1">
        <v>0.186577797</v>
      </c>
      <c r="D155" s="1">
        <v>1.224473281</v>
      </c>
      <c r="E155" s="1">
        <v>1.53414609</v>
      </c>
      <c r="F155" s="1">
        <v>21.0</v>
      </c>
    </row>
    <row r="156">
      <c r="A156" s="1" t="s">
        <v>70</v>
      </c>
      <c r="B156" s="1" t="s">
        <v>70</v>
      </c>
      <c r="C156" s="1">
        <v>0.444492102</v>
      </c>
      <c r="D156" s="1">
        <v>1.208686773</v>
      </c>
      <c r="E156" s="1">
        <v>1.65849694</v>
      </c>
      <c r="F156" s="1">
        <v>21.0</v>
      </c>
    </row>
    <row r="157">
      <c r="A157" s="1" t="s">
        <v>99</v>
      </c>
      <c r="B157" s="1" t="s">
        <v>99</v>
      </c>
      <c r="C157" s="1">
        <v>-1.408606463</v>
      </c>
      <c r="D157" s="1">
        <v>-1.016565582</v>
      </c>
      <c r="E157" s="1">
        <v>3.01757775</v>
      </c>
      <c r="F157" s="1">
        <v>21.0</v>
      </c>
    </row>
    <row r="158">
      <c r="A158" s="1" t="s">
        <v>106</v>
      </c>
      <c r="B158" s="1" t="s">
        <v>106</v>
      </c>
      <c r="C158" s="1">
        <v>-0.036888139</v>
      </c>
      <c r="D158" s="1">
        <v>0.702834728</v>
      </c>
      <c r="E158" s="1">
        <v>0.49533739</v>
      </c>
      <c r="F158" s="1">
        <v>21.0</v>
      </c>
    </row>
    <row r="159">
      <c r="A159" s="1" t="s">
        <v>141</v>
      </c>
      <c r="B159" s="1" t="s">
        <v>141</v>
      </c>
      <c r="C159" s="1">
        <v>-0.048631254</v>
      </c>
      <c r="D159" s="1">
        <v>0.513529133</v>
      </c>
      <c r="E159" s="1">
        <v>0.26607717</v>
      </c>
      <c r="F159" s="1">
        <v>21.0</v>
      </c>
    </row>
    <row r="160">
      <c r="A160" s="1" t="s">
        <v>151</v>
      </c>
      <c r="B160" s="1" t="s">
        <v>151</v>
      </c>
      <c r="C160" s="1">
        <v>-0.321388216</v>
      </c>
      <c r="D160" s="1">
        <v>0.470530043</v>
      </c>
      <c r="E160" s="1">
        <v>0.32468891</v>
      </c>
      <c r="F160" s="1">
        <v>21.0</v>
      </c>
    </row>
    <row r="161">
      <c r="A161" s="1" t="s">
        <v>176</v>
      </c>
      <c r="B161" s="1" t="s">
        <v>176</v>
      </c>
      <c r="C161" s="1">
        <v>-1.16749959</v>
      </c>
      <c r="D161" s="1">
        <v>-1.230221581</v>
      </c>
      <c r="E161" s="1">
        <v>2.87650043</v>
      </c>
      <c r="F161" s="1">
        <v>21.0</v>
      </c>
    </row>
    <row r="162">
      <c r="A162" s="1" t="s">
        <v>228</v>
      </c>
      <c r="B162" s="1" t="s">
        <v>228</v>
      </c>
      <c r="C162" s="1">
        <v>0.317518414</v>
      </c>
      <c r="D162" s="1">
        <v>0.836737357</v>
      </c>
      <c r="E162" s="1">
        <v>0.80094735</v>
      </c>
      <c r="F162" s="1">
        <v>21.0</v>
      </c>
    </row>
    <row r="163">
      <c r="A163" s="1" t="s">
        <v>229</v>
      </c>
      <c r="B163" s="1" t="s">
        <v>229</v>
      </c>
      <c r="C163" s="1">
        <v>-0.135410003</v>
      </c>
      <c r="D163" s="1">
        <v>0.556346308</v>
      </c>
      <c r="E163" s="1">
        <v>0.32785708</v>
      </c>
      <c r="F163" s="1">
        <v>21.0</v>
      </c>
    </row>
    <row r="164">
      <c r="A164" s="1" t="s">
        <v>257</v>
      </c>
      <c r="B164" s="1" t="s">
        <v>257</v>
      </c>
      <c r="C164" s="1">
        <v>0.1183175</v>
      </c>
      <c r="D164" s="1">
        <v>1.041754761</v>
      </c>
      <c r="E164" s="1">
        <v>1.09925201</v>
      </c>
      <c r="F164" s="1">
        <v>21.0</v>
      </c>
    </row>
    <row r="165">
      <c r="A165" s="1" t="s">
        <v>290</v>
      </c>
      <c r="B165" s="1" t="s">
        <v>290</v>
      </c>
      <c r="C165" s="1">
        <v>-1.156039488</v>
      </c>
      <c r="D165" s="1">
        <v>-0.829549867</v>
      </c>
      <c r="E165" s="1">
        <v>2.02458028</v>
      </c>
      <c r="F165" s="1">
        <v>21.0</v>
      </c>
    </row>
    <row r="166">
      <c r="A166" s="1" t="s">
        <v>318</v>
      </c>
      <c r="B166" s="1" t="s">
        <v>318</v>
      </c>
      <c r="C166" s="1">
        <v>-1.152009632</v>
      </c>
      <c r="D166" s="1">
        <v>-0.997383523</v>
      </c>
      <c r="E166" s="1">
        <v>2.32190008</v>
      </c>
      <c r="F166" s="1">
        <v>21.0</v>
      </c>
    </row>
    <row r="167">
      <c r="A167" s="1" t="s">
        <v>28</v>
      </c>
      <c r="B167" s="1" t="s">
        <v>28</v>
      </c>
      <c r="C167" s="1">
        <v>-0.965992377</v>
      </c>
      <c r="D167" s="1">
        <v>-0.008835812</v>
      </c>
      <c r="E167" s="1">
        <v>0.93321934</v>
      </c>
      <c r="F167" s="1">
        <v>22.0</v>
      </c>
    </row>
    <row r="168">
      <c r="A168" s="1" t="s">
        <v>45</v>
      </c>
      <c r="B168" s="1" t="s">
        <v>45</v>
      </c>
      <c r="C168" s="1">
        <v>-1.800389787</v>
      </c>
      <c r="D168" s="1">
        <v>-1.378818995</v>
      </c>
      <c r="E168" s="1">
        <v>5.14254521</v>
      </c>
      <c r="F168" s="1">
        <v>22.0</v>
      </c>
    </row>
    <row r="169">
      <c r="A169" s="1" t="s">
        <v>79</v>
      </c>
      <c r="B169" s="1" t="s">
        <v>79</v>
      </c>
      <c r="C169" s="1">
        <v>-1.089064486</v>
      </c>
      <c r="D169" s="1">
        <v>-0.026600523</v>
      </c>
      <c r="E169" s="1">
        <v>1.18676904</v>
      </c>
      <c r="F169" s="1">
        <v>22.0</v>
      </c>
    </row>
    <row r="170">
      <c r="A170" s="1" t="s">
        <v>118</v>
      </c>
      <c r="B170" s="1" t="s">
        <v>118</v>
      </c>
      <c r="C170" s="1">
        <v>-4.063265806</v>
      </c>
      <c r="D170" s="1">
        <v>-4.52366119</v>
      </c>
      <c r="E170" s="1">
        <v>36.97363958</v>
      </c>
      <c r="F170" s="1">
        <v>22.0</v>
      </c>
    </row>
    <row r="171">
      <c r="A171" s="1" t="s">
        <v>198</v>
      </c>
      <c r="B171" s="1" t="s">
        <v>198</v>
      </c>
      <c r="C171" s="1">
        <v>-1.294651702</v>
      </c>
      <c r="D171" s="1">
        <v>-0.76141759</v>
      </c>
      <c r="E171" s="1">
        <v>2.25587978</v>
      </c>
      <c r="F171" s="1">
        <v>22.0</v>
      </c>
    </row>
    <row r="172">
      <c r="A172" s="1" t="s">
        <v>270</v>
      </c>
      <c r="B172" s="1" t="s">
        <v>270</v>
      </c>
      <c r="C172" s="1">
        <v>-2.053513628</v>
      </c>
      <c r="D172" s="1">
        <v>-1.387062036</v>
      </c>
      <c r="E172" s="1">
        <v>6.14085931</v>
      </c>
      <c r="F172" s="1">
        <v>22.0</v>
      </c>
    </row>
    <row r="173">
      <c r="A173" s="1" t="s">
        <v>30</v>
      </c>
      <c r="B173" s="1" t="s">
        <v>30</v>
      </c>
      <c r="C173" s="1">
        <v>0.931079463</v>
      </c>
      <c r="D173" s="1">
        <v>1.046963019</v>
      </c>
      <c r="E173" s="1">
        <v>1.96304053</v>
      </c>
      <c r="F173" s="1">
        <v>23.0</v>
      </c>
    </row>
    <row r="174">
      <c r="A174" s="1" t="s">
        <v>31</v>
      </c>
      <c r="B174" s="1" t="s">
        <v>31</v>
      </c>
      <c r="C174" s="1">
        <v>0.424217632</v>
      </c>
      <c r="D174" s="1">
        <v>0.492421413</v>
      </c>
      <c r="E174" s="1">
        <v>0.42243945</v>
      </c>
      <c r="F174" s="1">
        <v>23.0</v>
      </c>
    </row>
    <row r="175">
      <c r="A175" s="1" t="s">
        <v>36</v>
      </c>
      <c r="B175" s="1" t="s">
        <v>36</v>
      </c>
      <c r="C175" s="1">
        <v>0.663349371</v>
      </c>
      <c r="D175" s="1">
        <v>0.633075977</v>
      </c>
      <c r="E175" s="1">
        <v>0.84081758</v>
      </c>
      <c r="F175" s="1">
        <v>23.0</v>
      </c>
    </row>
    <row r="176">
      <c r="A176" s="1" t="s">
        <v>74</v>
      </c>
      <c r="B176" s="1" t="s">
        <v>74</v>
      </c>
      <c r="C176" s="1">
        <v>0.815438982</v>
      </c>
      <c r="D176" s="1">
        <v>1.301987416</v>
      </c>
      <c r="E176" s="1">
        <v>2.36011196</v>
      </c>
      <c r="F176" s="1">
        <v>23.0</v>
      </c>
    </row>
    <row r="177">
      <c r="A177" s="14" t="s">
        <v>85</v>
      </c>
      <c r="B177" s="1" t="s">
        <v>85</v>
      </c>
      <c r="C177" s="1">
        <v>0.294989003</v>
      </c>
      <c r="D177" s="1">
        <v>0.603440992</v>
      </c>
      <c r="E177" s="1">
        <v>0.45115954</v>
      </c>
      <c r="F177" s="1">
        <v>23.0</v>
      </c>
    </row>
    <row r="178">
      <c r="A178" s="1" t="s">
        <v>398</v>
      </c>
      <c r="B178" s="1" t="s">
        <v>398</v>
      </c>
      <c r="C178" s="1">
        <v>0.171036758</v>
      </c>
      <c r="D178" s="1">
        <v>0.159077976</v>
      </c>
      <c r="E178" s="1">
        <v>0.05455938</v>
      </c>
      <c r="F178" s="1">
        <v>23.0</v>
      </c>
    </row>
    <row r="179">
      <c r="A179" s="1" t="s">
        <v>136</v>
      </c>
      <c r="B179" s="1" t="s">
        <v>136</v>
      </c>
      <c r="C179" s="1">
        <v>0.124191676</v>
      </c>
      <c r="D179" s="1">
        <v>0.248108603</v>
      </c>
      <c r="E179" s="1">
        <v>0.07698145</v>
      </c>
      <c r="F179" s="1">
        <v>23.0</v>
      </c>
    </row>
    <row r="180">
      <c r="A180" s="1" t="s">
        <v>167</v>
      </c>
      <c r="B180" s="1" t="s">
        <v>167</v>
      </c>
      <c r="C180" s="1">
        <v>0.186535166</v>
      </c>
      <c r="D180" s="1">
        <v>0.158296491</v>
      </c>
      <c r="E180" s="1">
        <v>0.05985315</v>
      </c>
      <c r="F180" s="1">
        <v>23.0</v>
      </c>
    </row>
    <row r="181">
      <c r="A181" s="1" t="s">
        <v>218</v>
      </c>
      <c r="B181" s="1" t="s">
        <v>218</v>
      </c>
      <c r="C181" s="1">
        <v>-0.654401388</v>
      </c>
      <c r="D181" s="1">
        <v>-1.101462549</v>
      </c>
      <c r="E181" s="1">
        <v>1.64146092</v>
      </c>
      <c r="F181" s="1">
        <v>23.0</v>
      </c>
    </row>
    <row r="182">
      <c r="A182" s="1" t="s">
        <v>219</v>
      </c>
      <c r="B182" s="1" t="s">
        <v>219</v>
      </c>
      <c r="C182" s="1">
        <v>0.902812423</v>
      </c>
      <c r="D182" s="1">
        <v>1.064477062</v>
      </c>
      <c r="E182" s="1">
        <v>1.94818169</v>
      </c>
      <c r="F182" s="1">
        <v>23.0</v>
      </c>
    </row>
    <row r="183">
      <c r="A183" s="1" t="s">
        <v>223</v>
      </c>
      <c r="B183" s="1" t="s">
        <v>223</v>
      </c>
      <c r="C183" s="1">
        <v>0.386912046</v>
      </c>
      <c r="D183" s="1">
        <v>0.234371263</v>
      </c>
      <c r="E183" s="1">
        <v>0.20463082</v>
      </c>
      <c r="F183" s="1">
        <v>23.0</v>
      </c>
    </row>
    <row r="184">
      <c r="A184" s="1" t="s">
        <v>254</v>
      </c>
      <c r="B184" s="1" t="s">
        <v>254</v>
      </c>
      <c r="C184" s="1">
        <v>0.228444827</v>
      </c>
      <c r="D184" s="1">
        <v>0.245276218</v>
      </c>
      <c r="E184" s="1">
        <v>0.11234746</v>
      </c>
      <c r="F184" s="1">
        <v>23.0</v>
      </c>
    </row>
    <row r="185">
      <c r="A185" s="1" t="s">
        <v>316</v>
      </c>
      <c r="B185" s="1" t="s">
        <v>316</v>
      </c>
      <c r="C185" s="1">
        <v>0.305191938</v>
      </c>
      <c r="D185" s="1">
        <v>0.591026365</v>
      </c>
      <c r="E185" s="1">
        <v>0.44245428</v>
      </c>
      <c r="F185" s="1">
        <v>23.0</v>
      </c>
    </row>
    <row r="186">
      <c r="A186" s="1" t="s">
        <v>327</v>
      </c>
      <c r="B186" s="1" t="s">
        <v>327</v>
      </c>
      <c r="C186" s="1">
        <v>-0.013058915</v>
      </c>
      <c r="D186" s="1">
        <v>-0.386168971</v>
      </c>
      <c r="E186" s="1">
        <v>0.14929701</v>
      </c>
      <c r="F186" s="1">
        <v>23.0</v>
      </c>
    </row>
    <row r="187">
      <c r="A187" s="1" t="s">
        <v>329</v>
      </c>
      <c r="B187" s="1" t="s">
        <v>329</v>
      </c>
      <c r="C187" s="1">
        <v>0.448959777</v>
      </c>
      <c r="D187" s="1">
        <v>0.668762994</v>
      </c>
      <c r="E187" s="1">
        <v>0.64880882</v>
      </c>
      <c r="F187" s="1">
        <v>23.0</v>
      </c>
    </row>
    <row r="188">
      <c r="A188" s="1" t="s">
        <v>353</v>
      </c>
      <c r="B188" s="1" t="s">
        <v>353</v>
      </c>
      <c r="C188" s="1">
        <v>-0.691354964</v>
      </c>
      <c r="D188" s="1">
        <v>-1.294231866</v>
      </c>
      <c r="E188" s="1">
        <v>2.15300781</v>
      </c>
      <c r="F188" s="1">
        <v>23.0</v>
      </c>
    </row>
    <row r="189">
      <c r="A189" s="1" t="s">
        <v>16</v>
      </c>
      <c r="B189" s="1" t="s">
        <v>16</v>
      </c>
      <c r="C189" s="1">
        <v>-2.565321085</v>
      </c>
      <c r="D189" s="1">
        <v>-0.64508917</v>
      </c>
      <c r="E189" s="1">
        <v>6.99701231</v>
      </c>
      <c r="F189" s="1">
        <v>24.0</v>
      </c>
    </row>
    <row r="190">
      <c r="A190" s="1" t="s">
        <v>21</v>
      </c>
      <c r="B190" s="1" t="s">
        <v>21</v>
      </c>
      <c r="C190" s="1">
        <v>-2.114307319</v>
      </c>
      <c r="D190" s="1">
        <v>0.376018928</v>
      </c>
      <c r="E190" s="1">
        <v>4.61168567</v>
      </c>
      <c r="F190" s="1">
        <v>24.0</v>
      </c>
    </row>
    <row r="191">
      <c r="A191" s="1" t="s">
        <v>42</v>
      </c>
      <c r="B191" s="1" t="s">
        <v>42</v>
      </c>
      <c r="C191" s="1">
        <v>-2.402140926</v>
      </c>
      <c r="D191" s="1">
        <v>-0.993068198</v>
      </c>
      <c r="E191" s="1">
        <v>6.75646548</v>
      </c>
      <c r="F191" s="1">
        <v>24.0</v>
      </c>
    </row>
    <row r="192">
      <c r="A192" s="1" t="s">
        <v>146</v>
      </c>
      <c r="B192" s="1" t="s">
        <v>146</v>
      </c>
      <c r="C192" s="1">
        <v>-1.384186631</v>
      </c>
      <c r="D192" s="1">
        <v>0.981676879</v>
      </c>
      <c r="E192" s="1">
        <v>2.87966213</v>
      </c>
      <c r="F192" s="1">
        <v>24.0</v>
      </c>
    </row>
    <row r="193">
      <c r="A193" s="1" t="s">
        <v>181</v>
      </c>
      <c r="B193" s="1" t="s">
        <v>181</v>
      </c>
      <c r="C193" s="1">
        <v>-0.925749944</v>
      </c>
      <c r="D193" s="1">
        <v>1.506719823</v>
      </c>
      <c r="E193" s="1">
        <v>3.12721758</v>
      </c>
      <c r="F193" s="1">
        <v>24.0</v>
      </c>
    </row>
    <row r="194">
      <c r="A194" s="1" t="s">
        <v>227</v>
      </c>
      <c r="B194" s="1" t="s">
        <v>227</v>
      </c>
      <c r="C194" s="1">
        <v>-1.057473691</v>
      </c>
      <c r="D194" s="1">
        <v>1.377186645</v>
      </c>
      <c r="E194" s="1">
        <v>3.01489366</v>
      </c>
      <c r="F194" s="1">
        <v>24.0</v>
      </c>
    </row>
    <row r="195">
      <c r="A195" s="1" t="s">
        <v>399</v>
      </c>
      <c r="B195" s="1" t="s">
        <v>399</v>
      </c>
      <c r="C195" s="1">
        <v>-0.976989844</v>
      </c>
      <c r="D195" s="1">
        <v>1.391725616</v>
      </c>
      <c r="E195" s="1">
        <v>2.89140935</v>
      </c>
      <c r="F195" s="1">
        <v>24.0</v>
      </c>
    </row>
  </sheetData>
  <autoFilter ref="$A$1:$F$195">
    <sortState ref="A1:F195">
      <sortCondition ref="F1:F195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387</v>
      </c>
      <c r="B1" s="17" t="s">
        <v>388</v>
      </c>
      <c r="C1" s="1" t="s">
        <v>389</v>
      </c>
      <c r="D1" s="1" t="s">
        <v>390</v>
      </c>
      <c r="E1" s="1" t="s">
        <v>391</v>
      </c>
      <c r="F1" s="17" t="s">
        <v>392</v>
      </c>
      <c r="G1" s="1" t="s">
        <v>385</v>
      </c>
      <c r="H1" s="1" t="s">
        <v>386</v>
      </c>
    </row>
    <row r="2">
      <c r="A2" s="17">
        <v>1.0</v>
      </c>
      <c r="B2" s="17" t="s">
        <v>5</v>
      </c>
      <c r="C2" s="17">
        <v>-0.769801477</v>
      </c>
      <c r="D2" s="17">
        <v>1.333644033</v>
      </c>
      <c r="E2" s="17">
        <v>2.37120072</v>
      </c>
      <c r="F2" s="17">
        <v>11.0</v>
      </c>
      <c r="G2" s="3">
        <v>41.0770227</v>
      </c>
      <c r="H2" s="3">
        <v>-81.5114462</v>
      </c>
    </row>
    <row r="3">
      <c r="A3" s="17">
        <v>2.0</v>
      </c>
      <c r="B3" s="17" t="s">
        <v>6</v>
      </c>
      <c r="C3" s="17">
        <v>-1.936859551</v>
      </c>
      <c r="D3" s="17">
        <v>0.289276008</v>
      </c>
      <c r="E3" s="17">
        <v>3.83510553</v>
      </c>
      <c r="F3" s="17">
        <v>14.0</v>
      </c>
      <c r="G3" s="3">
        <v>33.2140233</v>
      </c>
      <c r="H3" s="3">
        <v>-87.5391418</v>
      </c>
    </row>
    <row r="4">
      <c r="A4" s="17">
        <v>3.0</v>
      </c>
      <c r="B4" s="17" t="s">
        <v>13</v>
      </c>
      <c r="C4" s="17">
        <v>1.640544959</v>
      </c>
      <c r="D4" s="17">
        <v>-0.402727972</v>
      </c>
      <c r="E4" s="17">
        <v>2.85357758</v>
      </c>
      <c r="F4" s="17">
        <v>12.0</v>
      </c>
      <c r="G4" s="3">
        <v>38.9374948</v>
      </c>
      <c r="H4" s="3">
        <v>-77.08880289999999</v>
      </c>
    </row>
    <row r="5">
      <c r="A5" s="17">
        <v>4.0</v>
      </c>
      <c r="B5" s="17" t="s">
        <v>15</v>
      </c>
      <c r="C5" s="17">
        <v>-2.905086658</v>
      </c>
      <c r="D5" s="17">
        <v>-0.580379597</v>
      </c>
      <c r="E5" s="17">
        <v>8.77636897</v>
      </c>
      <c r="F5" s="17">
        <v>7.0</v>
      </c>
      <c r="G5" s="3">
        <v>32.2318851</v>
      </c>
      <c r="H5" s="3">
        <v>-110.9501094</v>
      </c>
    </row>
    <row r="6">
      <c r="A6" s="17">
        <v>5.0</v>
      </c>
      <c r="B6" s="17" t="s">
        <v>16</v>
      </c>
      <c r="C6" s="17">
        <v>-2.565321085</v>
      </c>
      <c r="D6" s="17">
        <v>-0.64508917</v>
      </c>
      <c r="E6" s="17">
        <v>6.99701231</v>
      </c>
      <c r="F6" s="17">
        <v>7.0</v>
      </c>
      <c r="G6" s="3">
        <v>33.4532165</v>
      </c>
      <c r="H6" s="3">
        <v>-112.0719833</v>
      </c>
    </row>
    <row r="7">
      <c r="A7" s="17">
        <v>6.0</v>
      </c>
      <c r="B7" s="17" t="s">
        <v>17</v>
      </c>
      <c r="C7" s="17">
        <v>-1.466362841</v>
      </c>
      <c r="D7" s="17">
        <v>0.134502692</v>
      </c>
      <c r="E7" s="17">
        <v>2.16831096</v>
      </c>
      <c r="F7" s="17">
        <v>13.0</v>
      </c>
      <c r="G7" s="3">
        <v>36.0686895</v>
      </c>
      <c r="H7" s="3">
        <v>-94.1748471</v>
      </c>
    </row>
    <row r="8">
      <c r="A8" s="17">
        <v>7.0</v>
      </c>
      <c r="B8" s="17" t="s">
        <v>18</v>
      </c>
      <c r="C8" s="17">
        <v>0.374884992</v>
      </c>
      <c r="D8" s="17">
        <v>-1.217302642</v>
      </c>
      <c r="E8" s="17">
        <v>1.62236448</v>
      </c>
      <c r="F8" s="17">
        <v>24.0</v>
      </c>
      <c r="G8" s="3">
        <v>34.7252717</v>
      </c>
      <c r="H8" s="3">
        <v>-92.3378705</v>
      </c>
    </row>
    <row r="9">
      <c r="A9" s="17">
        <v>8.0</v>
      </c>
      <c r="B9" s="17" t="s">
        <v>21</v>
      </c>
      <c r="C9" s="17">
        <v>-2.114307319</v>
      </c>
      <c r="D9" s="17">
        <v>0.376018928</v>
      </c>
      <c r="E9" s="17">
        <v>4.61168567</v>
      </c>
      <c r="F9" s="17">
        <v>14.0</v>
      </c>
      <c r="G9" s="3">
        <v>32.5933574</v>
      </c>
      <c r="H9" s="3">
        <v>-85.4951663</v>
      </c>
    </row>
    <row r="10">
      <c r="A10" s="17">
        <v>9.0</v>
      </c>
      <c r="B10" s="17" t="s">
        <v>23</v>
      </c>
      <c r="C10" s="17">
        <v>0.994025888</v>
      </c>
      <c r="D10" s="17">
        <v>-0.21281804</v>
      </c>
      <c r="E10" s="17">
        <v>1.03337898</v>
      </c>
      <c r="F10" s="17">
        <v>9.0</v>
      </c>
      <c r="G10" s="3">
        <v>40.2049604</v>
      </c>
      <c r="H10" s="3">
        <v>-85.40628459999999</v>
      </c>
    </row>
    <row r="11">
      <c r="A11" s="17">
        <v>10.0</v>
      </c>
      <c r="B11" s="17" t="s">
        <v>27</v>
      </c>
      <c r="C11" s="17">
        <v>1.523717963</v>
      </c>
      <c r="D11" s="17">
        <v>0.348848276</v>
      </c>
      <c r="E11" s="17">
        <v>2.44341155</v>
      </c>
      <c r="F11" s="17">
        <v>15.0</v>
      </c>
      <c r="G11" s="3">
        <v>42.0894288</v>
      </c>
      <c r="H11" s="3">
        <v>-75.9694885</v>
      </c>
    </row>
    <row r="12">
      <c r="A12" s="17">
        <v>11.0</v>
      </c>
      <c r="B12" s="17" t="s">
        <v>28</v>
      </c>
      <c r="C12" s="17">
        <v>-0.965992377</v>
      </c>
      <c r="D12" s="17">
        <v>-0.008835812</v>
      </c>
      <c r="E12" s="17">
        <v>0.93321934</v>
      </c>
      <c r="F12" s="17">
        <v>4.0</v>
      </c>
      <c r="G12" s="3">
        <v>43.6033127</v>
      </c>
      <c r="H12" s="3">
        <v>-116.201649</v>
      </c>
    </row>
    <row r="13">
      <c r="A13" s="17">
        <v>12.0</v>
      </c>
      <c r="B13" s="17" t="s">
        <v>29</v>
      </c>
      <c r="C13" s="17">
        <v>1.03692811</v>
      </c>
      <c r="D13" s="17">
        <v>0.980705238</v>
      </c>
      <c r="E13" s="17">
        <v>2.03700267</v>
      </c>
      <c r="F13" s="17">
        <v>8.0</v>
      </c>
      <c r="G13" s="3">
        <v>42.3355488</v>
      </c>
      <c r="H13" s="3">
        <v>-71.16849450000001</v>
      </c>
    </row>
    <row r="14">
      <c r="A14" s="17">
        <v>13.0</v>
      </c>
      <c r="B14" s="17" t="s">
        <v>30</v>
      </c>
      <c r="C14" s="17">
        <v>0.931079463</v>
      </c>
      <c r="D14" s="17">
        <v>1.046963019</v>
      </c>
      <c r="E14" s="17">
        <v>1.96304053</v>
      </c>
      <c r="F14" s="17">
        <v>8.0</v>
      </c>
      <c r="G14" s="3">
        <v>42.3504997</v>
      </c>
      <c r="H14" s="3">
        <v>-71.1053991</v>
      </c>
    </row>
    <row r="15">
      <c r="A15" s="17">
        <v>14.0</v>
      </c>
      <c r="B15" s="17" t="s">
        <v>31</v>
      </c>
      <c r="C15" s="17">
        <v>0.424217632</v>
      </c>
      <c r="D15" s="17">
        <v>0.492421413</v>
      </c>
      <c r="E15" s="17">
        <v>0.42243945</v>
      </c>
      <c r="F15" s="17">
        <v>10.0</v>
      </c>
      <c r="G15" s="3">
        <v>41.3797788</v>
      </c>
      <c r="H15" s="3">
        <v>-83.6300826</v>
      </c>
    </row>
    <row r="16">
      <c r="A16" s="17">
        <v>15.0</v>
      </c>
      <c r="B16" s="17" t="s">
        <v>33</v>
      </c>
      <c r="C16" s="17">
        <v>-0.665672836</v>
      </c>
      <c r="D16" s="17">
        <v>-0.568792902</v>
      </c>
      <c r="E16" s="17">
        <v>0.76664569</v>
      </c>
      <c r="F16" s="17">
        <v>4.0</v>
      </c>
      <c r="G16" s="3">
        <v>40.2518435</v>
      </c>
      <c r="H16" s="3">
        <v>-111.6493156</v>
      </c>
    </row>
    <row r="17">
      <c r="A17" s="17">
        <v>16.0</v>
      </c>
      <c r="B17" s="17" t="s">
        <v>34</v>
      </c>
      <c r="C17" s="17">
        <v>0.223489745</v>
      </c>
      <c r="D17" s="17">
        <v>1.401555943</v>
      </c>
      <c r="E17" s="17">
        <v>2.01430673</v>
      </c>
      <c r="F17" s="17">
        <v>18.0</v>
      </c>
      <c r="G17" s="3">
        <v>41.8267718</v>
      </c>
      <c r="H17" s="3">
        <v>-71.4025482</v>
      </c>
    </row>
    <row r="18">
      <c r="A18" s="17">
        <v>17.0</v>
      </c>
      <c r="B18" s="17" t="s">
        <v>35</v>
      </c>
      <c r="C18" s="17">
        <v>1.057733022</v>
      </c>
      <c r="D18" s="17">
        <v>0.851248731</v>
      </c>
      <c r="E18" s="17">
        <v>1.84342355</v>
      </c>
      <c r="F18" s="17">
        <v>8.0</v>
      </c>
      <c r="G18" s="3">
        <v>41.9214717</v>
      </c>
      <c r="H18" s="3">
        <v>-71.5376476</v>
      </c>
    </row>
    <row r="19">
      <c r="A19" s="17">
        <v>18.0</v>
      </c>
      <c r="B19" s="17" t="s">
        <v>36</v>
      </c>
      <c r="C19" s="17">
        <v>0.663349371</v>
      </c>
      <c r="D19" s="17">
        <v>0.633075977</v>
      </c>
      <c r="E19" s="17">
        <v>0.84081758</v>
      </c>
      <c r="F19" s="17">
        <v>8.0</v>
      </c>
      <c r="G19" s="3">
        <v>40.9547722</v>
      </c>
      <c r="H19" s="3">
        <v>-76.88507589999999</v>
      </c>
    </row>
    <row r="20">
      <c r="A20" s="17">
        <v>19.0</v>
      </c>
      <c r="B20" s="17" t="s">
        <v>37</v>
      </c>
      <c r="C20" s="17">
        <v>0.186577797</v>
      </c>
      <c r="D20" s="17">
        <v>1.224473281</v>
      </c>
      <c r="E20" s="17">
        <v>1.53414609</v>
      </c>
      <c r="F20" s="17">
        <v>18.0</v>
      </c>
      <c r="G20" s="3">
        <v>43.0008093</v>
      </c>
      <c r="H20" s="3">
        <v>-78.7889697</v>
      </c>
    </row>
    <row r="21">
      <c r="A21" s="17">
        <v>20.0</v>
      </c>
      <c r="B21" s="17" t="s">
        <v>38</v>
      </c>
      <c r="C21" s="17">
        <v>1.421658727</v>
      </c>
      <c r="D21" s="17">
        <v>-0.591108044</v>
      </c>
      <c r="E21" s="17">
        <v>2.37052226</v>
      </c>
      <c r="F21" s="17">
        <v>2.0</v>
      </c>
      <c r="G21" s="3">
        <v>39.8405491</v>
      </c>
      <c r="H21" s="3">
        <v>-86.1708927</v>
      </c>
    </row>
    <row r="22">
      <c r="A22" s="17">
        <v>21.0</v>
      </c>
      <c r="B22" s="17" t="s">
        <v>39</v>
      </c>
      <c r="C22" s="17">
        <v>-3.46162035</v>
      </c>
      <c r="D22" s="17">
        <v>0.211410975</v>
      </c>
      <c r="E22" s="17">
        <v>12.02751005</v>
      </c>
      <c r="F22" s="17">
        <v>7.0</v>
      </c>
      <c r="G22" s="3">
        <v>37.8718992</v>
      </c>
      <c r="H22" s="3">
        <v>-122.2585399</v>
      </c>
    </row>
    <row r="23">
      <c r="A23" s="17">
        <v>22.0</v>
      </c>
      <c r="B23" s="17" t="s">
        <v>40</v>
      </c>
      <c r="C23" s="17">
        <v>-1.060423274</v>
      </c>
      <c r="D23" s="17">
        <v>-1.21314955</v>
      </c>
      <c r="E23" s="17">
        <v>2.59622935</v>
      </c>
      <c r="F23" s="17">
        <v>19.0</v>
      </c>
      <c r="G23" s="3">
        <v>38.5382322</v>
      </c>
      <c r="H23" s="3">
        <v>-121.7617125</v>
      </c>
    </row>
    <row r="24">
      <c r="A24" s="17">
        <v>23.0</v>
      </c>
      <c r="B24" s="17" t="s">
        <v>42</v>
      </c>
      <c r="C24" s="17">
        <v>-2.402140926</v>
      </c>
      <c r="D24" s="17">
        <v>-0.993068198</v>
      </c>
      <c r="E24" s="17">
        <v>6.75646548</v>
      </c>
      <c r="F24" s="17">
        <v>7.0</v>
      </c>
      <c r="G24" s="3">
        <v>34.068921</v>
      </c>
      <c r="H24" s="3">
        <v>-118.4451811</v>
      </c>
    </row>
    <row r="25">
      <c r="A25" s="17">
        <v>24.0</v>
      </c>
      <c r="B25" s="17" t="s">
        <v>43</v>
      </c>
      <c r="C25" s="17">
        <v>-1.053053524</v>
      </c>
      <c r="D25" s="17">
        <v>-1.746302985</v>
      </c>
      <c r="E25" s="17">
        <v>4.15849584</v>
      </c>
      <c r="F25" s="17">
        <v>19.0</v>
      </c>
      <c r="G25" s="3">
        <v>35.3050053</v>
      </c>
      <c r="H25" s="3">
        <v>-120.6624942</v>
      </c>
    </row>
    <row r="26">
      <c r="A26" s="17">
        <v>25.0</v>
      </c>
      <c r="B26" s="17" t="s">
        <v>45</v>
      </c>
      <c r="C26" s="17">
        <v>-1.800389787</v>
      </c>
      <c r="D26" s="17">
        <v>-1.378818995</v>
      </c>
      <c r="E26" s="17">
        <v>5.14254521</v>
      </c>
      <c r="F26" s="17">
        <v>19.0</v>
      </c>
      <c r="G26" s="3">
        <v>34.4139629</v>
      </c>
      <c r="H26" s="3">
        <v>-119.848947</v>
      </c>
    </row>
    <row r="27">
      <c r="A27" s="17">
        <v>26.0</v>
      </c>
      <c r="B27" s="17" t="s">
        <v>46</v>
      </c>
      <c r="C27" s="17">
        <v>-0.962929873</v>
      </c>
      <c r="D27" s="17">
        <v>-1.723600442</v>
      </c>
      <c r="E27" s="17">
        <v>3.89803242</v>
      </c>
      <c r="F27" s="17">
        <v>19.0</v>
      </c>
      <c r="G27" s="3">
        <v>35.3486641</v>
      </c>
      <c r="H27" s="3">
        <v>-119.1033448</v>
      </c>
    </row>
    <row r="28">
      <c r="A28" s="17">
        <v>27.0</v>
      </c>
      <c r="B28" s="17" t="s">
        <v>47</v>
      </c>
      <c r="C28" s="17">
        <v>-1.154846173</v>
      </c>
      <c r="D28" s="17">
        <v>-1.363300868</v>
      </c>
      <c r="E28" s="17">
        <v>3.19225894</v>
      </c>
      <c r="F28" s="17">
        <v>19.0</v>
      </c>
      <c r="G28" s="3">
        <v>36.8133631</v>
      </c>
      <c r="H28" s="3">
        <v>-119.7460947</v>
      </c>
    </row>
    <row r="29">
      <c r="A29" s="17">
        <v>28.0</v>
      </c>
      <c r="B29" s="17" t="s">
        <v>52</v>
      </c>
      <c r="C29" s="17">
        <v>0.549500055</v>
      </c>
      <c r="D29" s="17">
        <v>-0.439658864</v>
      </c>
      <c r="E29" s="17">
        <v>0.49525023</v>
      </c>
      <c r="F29" s="17">
        <v>24.0</v>
      </c>
      <c r="G29" s="3">
        <v>35.4083451</v>
      </c>
      <c r="H29" s="3">
        <v>-78.7394405</v>
      </c>
    </row>
    <row r="30">
      <c r="A30" s="17">
        <v>29.0</v>
      </c>
      <c r="B30" s="17" t="s">
        <v>53</v>
      </c>
      <c r="C30" s="17">
        <v>1.967583762</v>
      </c>
      <c r="D30" s="17">
        <v>0.060094808</v>
      </c>
      <c r="E30" s="17">
        <v>3.87499725</v>
      </c>
      <c r="F30" s="17">
        <v>12.0</v>
      </c>
      <c r="G30" s="3">
        <v>42.9237929</v>
      </c>
      <c r="H30" s="3">
        <v>-78.8550954</v>
      </c>
    </row>
    <row r="31">
      <c r="A31" s="17">
        <v>30.0</v>
      </c>
      <c r="B31" s="17" t="s">
        <v>55</v>
      </c>
      <c r="C31" s="17">
        <v>1.228217637</v>
      </c>
      <c r="D31" s="17">
        <v>0.636224349</v>
      </c>
      <c r="E31" s="17">
        <v>1.91329999</v>
      </c>
      <c r="F31" s="17">
        <v>15.0</v>
      </c>
      <c r="G31" s="3">
        <v>41.6929336</v>
      </c>
      <c r="H31" s="3">
        <v>-72.7647801</v>
      </c>
    </row>
    <row r="32">
      <c r="A32" s="17">
        <v>31.0</v>
      </c>
      <c r="B32" s="17" t="s">
        <v>61</v>
      </c>
      <c r="C32" s="17">
        <v>-0.411521556</v>
      </c>
      <c r="D32" s="17">
        <v>0.575863465</v>
      </c>
      <c r="E32" s="17">
        <v>0.50096872</v>
      </c>
      <c r="F32" s="17">
        <v>17.0</v>
      </c>
      <c r="G32" s="3">
        <v>39.1329219</v>
      </c>
      <c r="H32" s="3">
        <v>-84.51495039999999</v>
      </c>
    </row>
    <row r="33">
      <c r="A33" s="17">
        <v>32.0</v>
      </c>
      <c r="B33" s="17" t="s">
        <v>64</v>
      </c>
      <c r="C33" s="17">
        <v>0.660518764</v>
      </c>
      <c r="D33" s="17">
        <v>0.482051815</v>
      </c>
      <c r="E33" s="17">
        <v>0.66865899</v>
      </c>
      <c r="F33" s="17">
        <v>10.0</v>
      </c>
      <c r="G33" s="3">
        <v>41.5025072</v>
      </c>
      <c r="H33" s="3">
        <v>-81.6746268</v>
      </c>
    </row>
    <row r="34">
      <c r="A34" s="17">
        <v>33.0</v>
      </c>
      <c r="B34" s="17" t="s">
        <v>66</v>
      </c>
      <c r="C34" s="17">
        <v>1.986802661</v>
      </c>
      <c r="D34" s="17">
        <v>0.178540756</v>
      </c>
      <c r="E34" s="17">
        <v>3.97926162</v>
      </c>
      <c r="F34" s="17">
        <v>12.0</v>
      </c>
      <c r="G34" s="3">
        <v>42.822465</v>
      </c>
      <c r="H34" s="3">
        <v>-75.541671</v>
      </c>
    </row>
    <row r="35">
      <c r="A35" s="17">
        <v>34.0</v>
      </c>
      <c r="B35" s="17" t="s">
        <v>68</v>
      </c>
      <c r="C35" s="17">
        <v>-0.264280262</v>
      </c>
      <c r="D35" s="17">
        <v>-0.41390557</v>
      </c>
      <c r="E35" s="17">
        <v>0.24116188</v>
      </c>
      <c r="F35" s="17">
        <v>4.0</v>
      </c>
      <c r="G35" s="3">
        <v>40.57341479999999</v>
      </c>
      <c r="H35" s="3">
        <v>-105.0865487</v>
      </c>
    </row>
    <row r="36">
      <c r="A36" s="17">
        <v>35.0</v>
      </c>
      <c r="B36" s="17" t="s">
        <v>69</v>
      </c>
      <c r="C36" s="17">
        <v>0.003749898</v>
      </c>
      <c r="D36" s="17">
        <v>1.219034356</v>
      </c>
      <c r="E36" s="17">
        <v>1.48605882</v>
      </c>
      <c r="F36" s="17">
        <v>18.0</v>
      </c>
      <c r="G36" s="3">
        <v>40.8075355</v>
      </c>
      <c r="H36" s="3">
        <v>-73.9625727</v>
      </c>
    </row>
    <row r="37">
      <c r="A37" s="17">
        <v>36.0</v>
      </c>
      <c r="B37" s="17" t="s">
        <v>70</v>
      </c>
      <c r="C37" s="17">
        <v>0.444492102</v>
      </c>
      <c r="D37" s="17">
        <v>1.208686773</v>
      </c>
      <c r="E37" s="17">
        <v>1.65849694</v>
      </c>
      <c r="F37" s="17">
        <v>8.0</v>
      </c>
      <c r="G37" s="3">
        <v>41.8077414</v>
      </c>
      <c r="H37" s="3">
        <v>-72.2539805</v>
      </c>
    </row>
    <row r="38">
      <c r="A38" s="17">
        <v>37.0</v>
      </c>
      <c r="B38" s="17" t="s">
        <v>72</v>
      </c>
      <c r="C38" s="17">
        <v>0.55113073</v>
      </c>
      <c r="D38" s="17">
        <v>1.029548195</v>
      </c>
      <c r="E38" s="17">
        <v>1.36371457</v>
      </c>
      <c r="F38" s="17">
        <v>8.0</v>
      </c>
      <c r="G38" s="3">
        <v>42.4534492</v>
      </c>
      <c r="H38" s="3">
        <v>-76.4735027</v>
      </c>
    </row>
    <row r="39">
      <c r="A39" s="17">
        <v>38.0</v>
      </c>
      <c r="B39" s="17" t="s">
        <v>74</v>
      </c>
      <c r="C39" s="17">
        <v>0.815438982</v>
      </c>
      <c r="D39" s="17">
        <v>1.301987416</v>
      </c>
      <c r="E39" s="17">
        <v>2.36011196</v>
      </c>
      <c r="F39" s="17">
        <v>8.0</v>
      </c>
      <c r="G39" s="3">
        <v>43.7044406</v>
      </c>
      <c r="H39" s="3">
        <v>-72.2886935</v>
      </c>
    </row>
    <row r="40">
      <c r="A40" s="17">
        <v>39.0</v>
      </c>
      <c r="B40" s="17" t="s">
        <v>75</v>
      </c>
      <c r="C40" s="17">
        <v>0.280380797</v>
      </c>
      <c r="D40" s="17">
        <v>-0.352435316</v>
      </c>
      <c r="E40" s="17">
        <v>0.20282404</v>
      </c>
      <c r="F40" s="17">
        <v>24.0</v>
      </c>
      <c r="G40" s="3">
        <v>35.5008018</v>
      </c>
      <c r="H40" s="3">
        <v>-80.8446725</v>
      </c>
    </row>
    <row r="41">
      <c r="A41" s="17">
        <v>40.0</v>
      </c>
      <c r="B41" s="17" t="s">
        <v>77</v>
      </c>
      <c r="C41" s="17">
        <v>1.042357174</v>
      </c>
      <c r="D41" s="17">
        <v>0.210573442</v>
      </c>
      <c r="E41" s="17">
        <v>1.13084965</v>
      </c>
      <c r="F41" s="17">
        <v>15.0</v>
      </c>
      <c r="G41" s="3">
        <v>39.6779504</v>
      </c>
      <c r="H41" s="3">
        <v>-75.7506114</v>
      </c>
    </row>
    <row r="42">
      <c r="A42" s="17">
        <v>41.0</v>
      </c>
      <c r="B42" s="17" t="s">
        <v>79</v>
      </c>
      <c r="C42" s="17">
        <v>-1.089064486</v>
      </c>
      <c r="D42" s="17">
        <v>-0.026600523</v>
      </c>
      <c r="E42" s="17">
        <v>1.18676904</v>
      </c>
      <c r="F42" s="17">
        <v>4.0</v>
      </c>
      <c r="G42" s="3">
        <v>39.6766174</v>
      </c>
      <c r="H42" s="3">
        <v>-104.9618965</v>
      </c>
    </row>
    <row r="43">
      <c r="A43" s="17">
        <v>42.0</v>
      </c>
      <c r="B43" s="17" t="s">
        <v>83</v>
      </c>
      <c r="C43" s="17">
        <v>0.560800283</v>
      </c>
      <c r="D43" s="17">
        <v>0.618218583</v>
      </c>
      <c r="E43" s="17">
        <v>0.69669117</v>
      </c>
      <c r="F43" s="17">
        <v>8.0</v>
      </c>
      <c r="G43" s="3">
        <v>39.9566127</v>
      </c>
      <c r="H43" s="3">
        <v>-75.18994409999999</v>
      </c>
    </row>
    <row r="44">
      <c r="A44" s="17">
        <v>43.0</v>
      </c>
      <c r="B44" s="17" t="s">
        <v>84</v>
      </c>
      <c r="C44" s="17">
        <v>-1.17025598</v>
      </c>
      <c r="D44" s="17">
        <v>0.777543064</v>
      </c>
      <c r="E44" s="17">
        <v>1.97407228</v>
      </c>
      <c r="F44" s="17">
        <v>13.0</v>
      </c>
      <c r="G44" s="3">
        <v>36.0014258</v>
      </c>
      <c r="H44" s="3">
        <v>-78.9382286</v>
      </c>
    </row>
    <row r="45">
      <c r="A45" s="17">
        <v>44.0</v>
      </c>
      <c r="B45" s="17" t="s">
        <v>85</v>
      </c>
      <c r="C45" s="17">
        <v>0.294989003</v>
      </c>
      <c r="D45" s="17">
        <v>0.603440992</v>
      </c>
      <c r="E45" s="17">
        <v>0.45115954</v>
      </c>
      <c r="F45" s="17">
        <v>17.0</v>
      </c>
      <c r="G45" s="3">
        <v>40.4367914</v>
      </c>
      <c r="H45" s="3">
        <v>-79.989232</v>
      </c>
    </row>
    <row r="46">
      <c r="A46" s="17">
        <v>45.0</v>
      </c>
      <c r="B46" s="17" t="s">
        <v>86</v>
      </c>
      <c r="C46" s="17">
        <v>-0.316514214</v>
      </c>
      <c r="D46" s="17">
        <v>0.259481708</v>
      </c>
      <c r="E46" s="17">
        <v>0.167512</v>
      </c>
      <c r="F46" s="17">
        <v>17.0</v>
      </c>
      <c r="G46" s="3">
        <v>35.6111056</v>
      </c>
      <c r="H46" s="3">
        <v>-77.4086614</v>
      </c>
    </row>
    <row r="47">
      <c r="A47" s="17">
        <v>46.0</v>
      </c>
      <c r="B47" s="17" t="s">
        <v>88</v>
      </c>
      <c r="C47" s="17">
        <v>1.556342953</v>
      </c>
      <c r="D47" s="17">
        <v>-0.841224649</v>
      </c>
      <c r="E47" s="17">
        <v>3.1298623</v>
      </c>
      <c r="F47" s="17">
        <v>2.0</v>
      </c>
      <c r="G47" s="3">
        <v>39.48372699999999</v>
      </c>
      <c r="H47" s="3">
        <v>-88.1750904</v>
      </c>
    </row>
    <row r="48">
      <c r="A48" s="17">
        <v>47.0</v>
      </c>
      <c r="B48" s="17" t="s">
        <v>90</v>
      </c>
      <c r="C48" s="17">
        <v>-0.224847214</v>
      </c>
      <c r="D48" s="17">
        <v>1.080455687</v>
      </c>
      <c r="E48" s="17">
        <v>1.21794076</v>
      </c>
      <c r="F48" s="17">
        <v>11.0</v>
      </c>
      <c r="G48" s="3">
        <v>42.2506803</v>
      </c>
      <c r="H48" s="3">
        <v>-83.624089</v>
      </c>
    </row>
    <row r="49">
      <c r="A49" s="17">
        <v>48.0</v>
      </c>
      <c r="B49" s="17" t="s">
        <v>93</v>
      </c>
      <c r="C49" s="17">
        <v>0.96504592</v>
      </c>
      <c r="D49" s="17">
        <v>-0.709549072</v>
      </c>
      <c r="E49" s="17">
        <v>1.43477351</v>
      </c>
      <c r="F49" s="17">
        <v>9.0</v>
      </c>
      <c r="G49" s="3">
        <v>37.9733172</v>
      </c>
      <c r="H49" s="3">
        <v>-87.53186439999999</v>
      </c>
    </row>
    <row r="50">
      <c r="A50" s="17">
        <v>49.0</v>
      </c>
      <c r="B50" s="17" t="s">
        <v>94</v>
      </c>
      <c r="C50" s="17">
        <v>1.591803115</v>
      </c>
      <c r="D50" s="17">
        <v>0.254604196</v>
      </c>
      <c r="E50" s="17">
        <v>2.59866045</v>
      </c>
      <c r="F50" s="17">
        <v>12.0</v>
      </c>
      <c r="G50" s="3">
        <v>41.1588424</v>
      </c>
      <c r="H50" s="3">
        <v>-73.2573886</v>
      </c>
    </row>
    <row r="51">
      <c r="A51" s="17">
        <v>50.0</v>
      </c>
      <c r="B51" s="17" t="s">
        <v>95</v>
      </c>
      <c r="C51" s="17">
        <v>5.725499979</v>
      </c>
      <c r="D51" s="17">
        <v>-2.460024575</v>
      </c>
      <c r="E51" s="17">
        <v>38.83307092</v>
      </c>
      <c r="F51" s="17">
        <v>16.0</v>
      </c>
      <c r="G51" s="3">
        <v>40.8980104</v>
      </c>
      <c r="H51" s="3">
        <v>-74.03066330000001</v>
      </c>
    </row>
    <row r="52">
      <c r="A52" s="17">
        <v>51.0</v>
      </c>
      <c r="B52" s="17" t="s">
        <v>96</v>
      </c>
      <c r="C52" s="17">
        <v>-2.622024383</v>
      </c>
      <c r="D52" s="17">
        <v>0.35475434</v>
      </c>
      <c r="E52" s="17">
        <v>7.00086251</v>
      </c>
      <c r="F52" s="17">
        <v>14.0</v>
      </c>
      <c r="G52" s="3">
        <v>29.6436325</v>
      </c>
      <c r="H52" s="3">
        <v>-82.3549302</v>
      </c>
    </row>
    <row r="53">
      <c r="A53" s="17">
        <v>52.0</v>
      </c>
      <c r="B53" s="17" t="s">
        <v>98</v>
      </c>
      <c r="C53" s="17">
        <v>-0.218035043</v>
      </c>
      <c r="D53" s="17">
        <v>-0.955625195</v>
      </c>
      <c r="E53" s="17">
        <v>0.96075879</v>
      </c>
      <c r="F53" s="17">
        <v>24.0</v>
      </c>
      <c r="G53" s="3">
        <v>30.4268567</v>
      </c>
      <c r="H53" s="3">
        <v>-80.10106329999999</v>
      </c>
    </row>
    <row r="54">
      <c r="A54" s="17">
        <v>53.0</v>
      </c>
      <c r="B54" s="17" t="s">
        <v>99</v>
      </c>
      <c r="C54" s="17">
        <v>-1.408606463</v>
      </c>
      <c r="D54" s="17">
        <v>-1.016565582</v>
      </c>
      <c r="E54" s="17">
        <v>3.01757775</v>
      </c>
      <c r="F54" s="17">
        <v>21.0</v>
      </c>
      <c r="G54" s="3">
        <v>26.4637116</v>
      </c>
      <c r="H54" s="3">
        <v>-81.7752618</v>
      </c>
    </row>
    <row r="55">
      <c r="A55" s="17">
        <v>54.0</v>
      </c>
      <c r="B55" s="17" t="s">
        <v>100</v>
      </c>
      <c r="C55" s="17">
        <v>-1.658987039</v>
      </c>
      <c r="D55" s="17">
        <v>-0.907946461</v>
      </c>
      <c r="E55" s="17">
        <v>3.57660477</v>
      </c>
      <c r="F55" s="17">
        <v>21.0</v>
      </c>
      <c r="G55" s="3">
        <v>25.7561275</v>
      </c>
      <c r="H55" s="3">
        <v>-80.3768786</v>
      </c>
    </row>
    <row r="56">
      <c r="A56" s="17">
        <v>55.0</v>
      </c>
      <c r="B56" s="17" t="s">
        <v>101</v>
      </c>
      <c r="C56" s="17">
        <v>-1.874416665</v>
      </c>
      <c r="D56" s="17">
        <v>-0.096268924</v>
      </c>
      <c r="E56" s="17">
        <v>3.52270554</v>
      </c>
      <c r="F56" s="17">
        <v>14.0</v>
      </c>
      <c r="G56" s="3">
        <v>30.4418778</v>
      </c>
      <c r="H56" s="3">
        <v>-84.2984889</v>
      </c>
    </row>
    <row r="57">
      <c r="A57" s="17">
        <v>56.0</v>
      </c>
      <c r="B57" s="17" t="s">
        <v>102</v>
      </c>
      <c r="C57" s="17">
        <v>0.809684633</v>
      </c>
      <c r="D57" s="17">
        <v>0.673038097</v>
      </c>
      <c r="E57" s="17">
        <v>1.10856949</v>
      </c>
      <c r="F57" s="17">
        <v>8.0</v>
      </c>
      <c r="G57" s="3">
        <v>40.8620404</v>
      </c>
      <c r="H57" s="3">
        <v>-73.88569869999999</v>
      </c>
    </row>
    <row r="58">
      <c r="A58" s="17">
        <v>57.0</v>
      </c>
      <c r="B58" s="17" t="s">
        <v>393</v>
      </c>
      <c r="C58" s="17">
        <v>0.618865756</v>
      </c>
      <c r="D58" s="17">
        <v>-0.671075114</v>
      </c>
      <c r="E58" s="17">
        <v>0.83333663</v>
      </c>
      <c r="F58" s="17">
        <v>24.0</v>
      </c>
      <c r="G58" s="3">
        <v>35.2475249</v>
      </c>
      <c r="H58" s="3">
        <v>-81.6706979</v>
      </c>
    </row>
    <row r="59">
      <c r="A59" s="17">
        <v>58.0</v>
      </c>
      <c r="B59" s="17" t="s">
        <v>105</v>
      </c>
      <c r="C59" s="17">
        <v>0.565459104</v>
      </c>
      <c r="D59" s="17">
        <v>0.291223238</v>
      </c>
      <c r="E59" s="17">
        <v>0.40455497</v>
      </c>
      <c r="F59" s="17">
        <v>15.0</v>
      </c>
      <c r="G59" s="3">
        <v>38.8298118</v>
      </c>
      <c r="H59" s="3">
        <v>-77.3073606</v>
      </c>
    </row>
    <row r="60">
      <c r="A60" s="17">
        <v>59.0</v>
      </c>
      <c r="B60" s="17" t="s">
        <v>106</v>
      </c>
      <c r="C60" s="17">
        <v>-0.036888139</v>
      </c>
      <c r="D60" s="17">
        <v>0.702834728</v>
      </c>
      <c r="E60" s="17">
        <v>0.49533739</v>
      </c>
      <c r="F60" s="17">
        <v>17.0</v>
      </c>
      <c r="G60" s="3">
        <v>38.8997145</v>
      </c>
      <c r="H60" s="3">
        <v>-77.0485992</v>
      </c>
    </row>
    <row r="61">
      <c r="A61" s="17">
        <v>60.0</v>
      </c>
      <c r="B61" s="17" t="s">
        <v>107</v>
      </c>
      <c r="C61" s="17">
        <v>0.526358721</v>
      </c>
      <c r="D61" s="17">
        <v>0.337030229</v>
      </c>
      <c r="E61" s="17">
        <v>0.39064288</v>
      </c>
      <c r="F61" s="17">
        <v>15.0</v>
      </c>
      <c r="G61" s="3">
        <v>38.9076089</v>
      </c>
      <c r="H61" s="3">
        <v>-77.07225849999999</v>
      </c>
    </row>
    <row r="62">
      <c r="A62" s="17">
        <v>61.0</v>
      </c>
      <c r="B62" s="17" t="s">
        <v>108</v>
      </c>
      <c r="C62" s="17">
        <v>-2.062338181</v>
      </c>
      <c r="D62" s="17">
        <v>0.726812248</v>
      </c>
      <c r="E62" s="17">
        <v>4.78149482</v>
      </c>
      <c r="F62" s="17">
        <v>14.0</v>
      </c>
      <c r="G62" s="3">
        <v>33.9480053</v>
      </c>
      <c r="H62" s="3">
        <v>-83.3773221</v>
      </c>
    </row>
    <row r="63">
      <c r="A63" s="17">
        <v>62.0</v>
      </c>
      <c r="B63" s="17" t="s">
        <v>109</v>
      </c>
      <c r="C63" s="17">
        <v>-1.334258172</v>
      </c>
      <c r="D63" s="17">
        <v>0.189702115</v>
      </c>
      <c r="E63" s="17">
        <v>1.81623176</v>
      </c>
      <c r="F63" s="17">
        <v>13.0</v>
      </c>
      <c r="G63" s="3">
        <v>33.7756178</v>
      </c>
      <c r="H63" s="3">
        <v>-84.39628499999999</v>
      </c>
    </row>
    <row r="64">
      <c r="A64" s="17">
        <v>63.0</v>
      </c>
      <c r="B64" s="17" t="s">
        <v>110</v>
      </c>
      <c r="C64" s="17">
        <v>0.305999173</v>
      </c>
      <c r="D64" s="17">
        <v>-1.014423989</v>
      </c>
      <c r="E64" s="17">
        <v>1.12269152</v>
      </c>
      <c r="F64" s="17">
        <v>24.0</v>
      </c>
      <c r="G64" s="3">
        <v>32.42054890000001</v>
      </c>
      <c r="H64" s="3">
        <v>-81.78653469999999</v>
      </c>
    </row>
    <row r="65">
      <c r="A65" s="17">
        <v>64.0</v>
      </c>
      <c r="B65" s="17" t="s">
        <v>114</v>
      </c>
      <c r="C65" s="17">
        <v>-1.301302803</v>
      </c>
      <c r="D65" s="17">
        <v>-1.420942099</v>
      </c>
      <c r="E65" s="17">
        <v>3.71246543</v>
      </c>
      <c r="F65" s="17">
        <v>19.0</v>
      </c>
      <c r="G65" s="3">
        <v>33.5100339</v>
      </c>
      <c r="H65" s="3">
        <v>-112.1288588</v>
      </c>
    </row>
    <row r="66">
      <c r="A66" s="17">
        <v>65.0</v>
      </c>
      <c r="B66" s="17" t="s">
        <v>117</v>
      </c>
      <c r="C66" s="17">
        <v>-0.654263583</v>
      </c>
      <c r="D66" s="17">
        <v>2.106637766</v>
      </c>
      <c r="E66" s="17">
        <v>4.86598351</v>
      </c>
      <c r="F66" s="17">
        <v>18.0</v>
      </c>
      <c r="G66" s="3">
        <v>42.3770029</v>
      </c>
      <c r="H66" s="3">
        <v>-71.11666009999999</v>
      </c>
    </row>
    <row r="67">
      <c r="A67" s="17">
        <v>66.0</v>
      </c>
      <c r="B67" s="17" t="s">
        <v>118</v>
      </c>
      <c r="C67" s="17">
        <v>-4.063265806</v>
      </c>
      <c r="D67" s="17">
        <v>-4.52366119</v>
      </c>
      <c r="E67" s="17">
        <v>36.97363958</v>
      </c>
      <c r="F67" s="17">
        <v>5.0</v>
      </c>
      <c r="G67" s="3">
        <v>21.296939</v>
      </c>
      <c r="H67" s="3">
        <v>-157.8171118</v>
      </c>
    </row>
    <row r="68">
      <c r="A68" s="17">
        <v>67.0</v>
      </c>
      <c r="B68" s="17" t="s">
        <v>121</v>
      </c>
      <c r="C68" s="17">
        <v>2.257516193</v>
      </c>
      <c r="D68" s="17">
        <v>0.108644795</v>
      </c>
      <c r="E68" s="17">
        <v>5.10818305</v>
      </c>
      <c r="F68" s="17">
        <v>12.0</v>
      </c>
      <c r="G68" s="3">
        <v>42.2392391</v>
      </c>
      <c r="H68" s="3">
        <v>-71.8079608</v>
      </c>
    </row>
    <row r="69">
      <c r="A69" s="17">
        <v>68.0</v>
      </c>
      <c r="B69" s="17" t="s">
        <v>122</v>
      </c>
      <c r="C69" s="17">
        <v>-1.893997612</v>
      </c>
      <c r="D69" s="17">
        <v>-0.84763218</v>
      </c>
      <c r="E69" s="17">
        <v>4.30570727</v>
      </c>
      <c r="F69" s="17">
        <v>1.0</v>
      </c>
      <c r="G69" s="3">
        <v>29.7199489</v>
      </c>
      <c r="H69" s="3">
        <v>-95.3422334</v>
      </c>
    </row>
    <row r="70">
      <c r="A70" s="17">
        <v>69.0</v>
      </c>
      <c r="B70" s="17" t="s">
        <v>124</v>
      </c>
      <c r="C70" s="17">
        <v>2.19773604</v>
      </c>
      <c r="D70" s="17">
        <v>-0.754818103</v>
      </c>
      <c r="E70" s="17">
        <v>5.39979407</v>
      </c>
      <c r="F70" s="17">
        <v>20.0</v>
      </c>
      <c r="G70" s="3">
        <v>38.9226843</v>
      </c>
      <c r="H70" s="3">
        <v>-77.0194377</v>
      </c>
    </row>
    <row r="71">
      <c r="A71" s="17">
        <v>70.0</v>
      </c>
      <c r="B71" s="17" t="s">
        <v>125</v>
      </c>
      <c r="C71" s="17">
        <v>0.35932007</v>
      </c>
      <c r="D71" s="17">
        <v>-0.330732248</v>
      </c>
      <c r="E71" s="17">
        <v>0.23849473</v>
      </c>
      <c r="F71" s="17">
        <v>23.0</v>
      </c>
      <c r="G71" s="3">
        <v>46.7288124</v>
      </c>
      <c r="H71" s="3">
        <v>-117.0126084</v>
      </c>
    </row>
    <row r="72">
      <c r="A72" s="17">
        <v>71.0</v>
      </c>
      <c r="B72" s="17" t="s">
        <v>127</v>
      </c>
      <c r="C72" s="17">
        <v>0.917061752</v>
      </c>
      <c r="D72" s="17">
        <v>0.057913058</v>
      </c>
      <c r="E72" s="17">
        <v>0.84435618</v>
      </c>
      <c r="F72" s="17">
        <v>10.0</v>
      </c>
      <c r="G72" s="3">
        <v>41.8696074</v>
      </c>
      <c r="H72" s="3">
        <v>-87.64962179999999</v>
      </c>
    </row>
    <row r="73">
      <c r="A73" s="17">
        <v>72.0</v>
      </c>
      <c r="B73" s="17" t="s">
        <v>128</v>
      </c>
      <c r="C73" s="17">
        <v>0.810302488</v>
      </c>
      <c r="D73" s="17">
        <v>-0.223929804</v>
      </c>
      <c r="E73" s="17">
        <v>0.70673468</v>
      </c>
      <c r="F73" s="17">
        <v>9.0</v>
      </c>
      <c r="G73" s="3">
        <v>40.5120479</v>
      </c>
      <c r="H73" s="3">
        <v>-88.9931683</v>
      </c>
    </row>
    <row r="74">
      <c r="A74" s="17">
        <v>73.0</v>
      </c>
      <c r="B74" s="17" t="s">
        <v>398</v>
      </c>
      <c r="C74" s="17">
        <v>0.171036758</v>
      </c>
      <c r="D74" s="17">
        <v>0.159077976</v>
      </c>
      <c r="E74" s="17">
        <v>0.05455938</v>
      </c>
      <c r="F74" s="17">
        <v>10.0</v>
      </c>
      <c r="G74" s="3">
        <v>40.1019523</v>
      </c>
      <c r="H74" s="3">
        <v>-88.2271615</v>
      </c>
    </row>
    <row r="75">
      <c r="A75" s="17">
        <v>74.0</v>
      </c>
      <c r="B75" s="17" t="s">
        <v>130</v>
      </c>
      <c r="C75" s="17">
        <v>-0.761339496</v>
      </c>
      <c r="D75" s="17">
        <v>-1.786498344</v>
      </c>
      <c r="E75" s="17">
        <v>3.77121416</v>
      </c>
      <c r="F75" s="17">
        <v>1.0</v>
      </c>
      <c r="G75" s="3">
        <v>29.4675939</v>
      </c>
      <c r="H75" s="3">
        <v>-98.4676217</v>
      </c>
    </row>
    <row r="76">
      <c r="A76" s="17">
        <v>75.0</v>
      </c>
      <c r="B76" s="17" t="s">
        <v>131</v>
      </c>
      <c r="C76" s="17">
        <v>-2.009195072</v>
      </c>
      <c r="D76" s="17">
        <v>1.522332699</v>
      </c>
      <c r="E76" s="17">
        <v>6.35436169</v>
      </c>
      <c r="F76" s="17">
        <v>3.0</v>
      </c>
      <c r="G76" s="3">
        <v>39.1754487</v>
      </c>
      <c r="H76" s="3">
        <v>-86.512627</v>
      </c>
    </row>
    <row r="77">
      <c r="A77" s="17">
        <v>76.0</v>
      </c>
      <c r="B77" s="17" t="s">
        <v>132</v>
      </c>
      <c r="C77" s="17">
        <v>0.475967142</v>
      </c>
      <c r="D77" s="17">
        <v>-0.112769328</v>
      </c>
      <c r="E77" s="17">
        <v>0.23926164</v>
      </c>
      <c r="F77" s="17">
        <v>9.0</v>
      </c>
      <c r="G77" s="3">
        <v>39.4714449</v>
      </c>
      <c r="H77" s="3">
        <v>-87.40827519999999</v>
      </c>
    </row>
    <row r="78">
      <c r="A78" s="17">
        <v>77.0</v>
      </c>
      <c r="B78" s="17" t="s">
        <v>397</v>
      </c>
      <c r="C78" s="17">
        <v>0.379098305</v>
      </c>
      <c r="D78" s="17">
        <v>0.078269848</v>
      </c>
      <c r="E78" s="17">
        <v>0.14984169</v>
      </c>
      <c r="F78" s="17">
        <v>9.0</v>
      </c>
      <c r="G78" s="3">
        <v>39.7743174</v>
      </c>
      <c r="H78" s="3">
        <v>-86.1764194</v>
      </c>
    </row>
    <row r="79">
      <c r="A79" s="17">
        <v>78.0</v>
      </c>
      <c r="B79" s="17" t="s">
        <v>134</v>
      </c>
      <c r="C79" s="17">
        <v>1.666234279</v>
      </c>
      <c r="D79" s="17">
        <v>0.166546232</v>
      </c>
      <c r="E79" s="17">
        <v>2.80407432</v>
      </c>
      <c r="F79" s="17">
        <v>12.0</v>
      </c>
      <c r="G79" s="3">
        <v>40.9251499</v>
      </c>
      <c r="H79" s="3">
        <v>-73.7879857</v>
      </c>
    </row>
    <row r="80">
      <c r="A80" s="17">
        <v>79.0</v>
      </c>
      <c r="B80" s="17" t="s">
        <v>135</v>
      </c>
      <c r="C80" s="17">
        <v>-0.494575192</v>
      </c>
      <c r="D80" s="17">
        <v>0.718580991</v>
      </c>
      <c r="E80" s="17">
        <v>0.76096326</v>
      </c>
      <c r="F80" s="17">
        <v>11.0</v>
      </c>
      <c r="G80" s="3">
        <v>41.66270780000001</v>
      </c>
      <c r="H80" s="3">
        <v>-91.5549771</v>
      </c>
    </row>
    <row r="81">
      <c r="A81" s="17">
        <v>80.0</v>
      </c>
      <c r="B81" s="17" t="s">
        <v>136</v>
      </c>
      <c r="C81" s="17">
        <v>0.124191676</v>
      </c>
      <c r="D81" s="17">
        <v>0.248108603</v>
      </c>
      <c r="E81" s="17">
        <v>0.07698145</v>
      </c>
      <c r="F81" s="17">
        <v>10.0</v>
      </c>
      <c r="G81" s="3">
        <v>42.0266573</v>
      </c>
      <c r="H81" s="3">
        <v>-93.64645159999999</v>
      </c>
    </row>
    <row r="82">
      <c r="A82" s="17">
        <v>81.0</v>
      </c>
      <c r="B82" s="17" t="s">
        <v>141</v>
      </c>
      <c r="C82" s="17">
        <v>-0.048631254</v>
      </c>
      <c r="D82" s="17">
        <v>0.513529133</v>
      </c>
      <c r="E82" s="17">
        <v>0.26607717</v>
      </c>
      <c r="F82" s="17">
        <v>17.0</v>
      </c>
      <c r="G82" s="3">
        <v>38.435092</v>
      </c>
      <c r="H82" s="3">
        <v>-78.8697548</v>
      </c>
    </row>
    <row r="83">
      <c r="A83" s="17">
        <v>82.0</v>
      </c>
      <c r="B83" s="17" t="s">
        <v>142</v>
      </c>
      <c r="C83" s="17">
        <v>3.523850705</v>
      </c>
      <c r="D83" s="17">
        <v>-2.872397273</v>
      </c>
      <c r="E83" s="17">
        <v>20.66818988</v>
      </c>
      <c r="F83" s="17">
        <v>6.0</v>
      </c>
      <c r="G83" s="3">
        <v>38.9543439</v>
      </c>
      <c r="H83" s="3">
        <v>-95.2557961</v>
      </c>
    </row>
    <row r="84">
      <c r="A84" s="17">
        <v>83.0</v>
      </c>
      <c r="B84" s="17" t="s">
        <v>146</v>
      </c>
      <c r="C84" s="17">
        <v>-1.384186631</v>
      </c>
      <c r="D84" s="17">
        <v>0.981676879</v>
      </c>
      <c r="E84" s="17">
        <v>2.87966213</v>
      </c>
      <c r="F84" s="17">
        <v>3.0</v>
      </c>
      <c r="G84" s="3">
        <v>38.0306511</v>
      </c>
      <c r="H84" s="3">
        <v>-84.5039697</v>
      </c>
    </row>
    <row r="85">
      <c r="A85" s="17">
        <v>84.0</v>
      </c>
      <c r="B85" s="17" t="s">
        <v>147</v>
      </c>
      <c r="C85" s="17">
        <v>0.85478276</v>
      </c>
      <c r="D85" s="17">
        <v>0.449828372</v>
      </c>
      <c r="E85" s="17">
        <v>0.93299913</v>
      </c>
      <c r="F85" s="17">
        <v>15.0</v>
      </c>
      <c r="G85" s="3">
        <v>40.0390581</v>
      </c>
      <c r="H85" s="3">
        <v>-75.15580709999999</v>
      </c>
    </row>
    <row r="86">
      <c r="A86" s="17">
        <v>85.0</v>
      </c>
      <c r="B86" s="17" t="s">
        <v>148</v>
      </c>
      <c r="C86" s="17">
        <v>2.07115451</v>
      </c>
      <c r="D86" s="17">
        <v>-0.230702184</v>
      </c>
      <c r="E86" s="17">
        <v>4.3429045</v>
      </c>
      <c r="F86" s="17">
        <v>12.0</v>
      </c>
      <c r="G86" s="3">
        <v>40.6983134</v>
      </c>
      <c r="H86" s="3">
        <v>-75.209746</v>
      </c>
    </row>
    <row r="87">
      <c r="A87" s="17">
        <v>86.0</v>
      </c>
      <c r="B87" s="17" t="s">
        <v>150</v>
      </c>
      <c r="C87" s="17">
        <v>0.721568272</v>
      </c>
      <c r="D87" s="17">
        <v>0.611217441</v>
      </c>
      <c r="E87" s="17">
        <v>0.89424753</v>
      </c>
      <c r="F87" s="17">
        <v>8.0</v>
      </c>
      <c r="G87" s="3">
        <v>40.6048687</v>
      </c>
      <c r="H87" s="3">
        <v>-75.3775187</v>
      </c>
    </row>
    <row r="88">
      <c r="A88" s="17">
        <v>87.0</v>
      </c>
      <c r="B88" s="17" t="s">
        <v>151</v>
      </c>
      <c r="C88" s="17">
        <v>-0.321388216</v>
      </c>
      <c r="D88" s="17">
        <v>0.470530043</v>
      </c>
      <c r="E88" s="17">
        <v>0.32468891</v>
      </c>
      <c r="F88" s="17">
        <v>17.0</v>
      </c>
      <c r="G88" s="3">
        <v>37.3530446</v>
      </c>
      <c r="H88" s="3">
        <v>-79.1769529</v>
      </c>
    </row>
    <row r="89">
      <c r="A89" s="17">
        <v>88.0</v>
      </c>
      <c r="B89" s="17" t="s">
        <v>153</v>
      </c>
      <c r="C89" s="17">
        <v>1.347601541</v>
      </c>
      <c r="D89" s="17">
        <v>0.301401161</v>
      </c>
      <c r="E89" s="17">
        <v>1.90687257</v>
      </c>
      <c r="F89" s="17">
        <v>15.0</v>
      </c>
      <c r="G89" s="3">
        <v>40.691145</v>
      </c>
      <c r="H89" s="3">
        <v>-73.9805528</v>
      </c>
    </row>
    <row r="90">
      <c r="A90" s="17">
        <v>89.0</v>
      </c>
      <c r="B90" s="17" t="s">
        <v>157</v>
      </c>
      <c r="C90" s="17">
        <v>-1.723340688</v>
      </c>
      <c r="D90" s="17">
        <v>-0.597395418</v>
      </c>
      <c r="E90" s="17">
        <v>3.32678441</v>
      </c>
      <c r="F90" s="17">
        <v>1.0</v>
      </c>
      <c r="G90" s="3">
        <v>30.4132579</v>
      </c>
      <c r="H90" s="3">
        <v>-91.1800023</v>
      </c>
    </row>
    <row r="91">
      <c r="A91" s="17">
        <v>90.0</v>
      </c>
      <c r="B91" s="17" t="s">
        <v>159</v>
      </c>
      <c r="C91" s="17">
        <v>-1.901048987</v>
      </c>
      <c r="D91" s="17">
        <v>1.294134821</v>
      </c>
      <c r="E91" s="17">
        <v>5.28877219</v>
      </c>
      <c r="F91" s="17">
        <v>3.0</v>
      </c>
      <c r="G91" s="3">
        <v>38.2122761</v>
      </c>
      <c r="H91" s="3">
        <v>-85.75850229999999</v>
      </c>
    </row>
    <row r="92">
      <c r="A92" s="17">
        <v>91.0</v>
      </c>
      <c r="B92" s="17" t="s">
        <v>161</v>
      </c>
      <c r="C92" s="17">
        <v>0.772281492</v>
      </c>
      <c r="D92" s="17">
        <v>0.280986458</v>
      </c>
      <c r="E92" s="17">
        <v>0.67537209</v>
      </c>
      <c r="F92" s="17">
        <v>15.0</v>
      </c>
      <c r="G92" s="3">
        <v>39.3463882</v>
      </c>
      <c r="H92" s="3">
        <v>-76.6210078</v>
      </c>
    </row>
    <row r="93">
      <c r="A93" s="17">
        <v>92.0</v>
      </c>
      <c r="B93" s="17" t="s">
        <v>162</v>
      </c>
      <c r="C93" s="17">
        <v>0.373019554</v>
      </c>
      <c r="D93" s="17">
        <v>-2.821504985</v>
      </c>
      <c r="E93" s="17">
        <v>8.10003397</v>
      </c>
      <c r="F93" s="17">
        <v>22.0</v>
      </c>
      <c r="G93" s="3">
        <v>33.9701634</v>
      </c>
      <c r="H93" s="3">
        <v>-118.4166111</v>
      </c>
    </row>
    <row r="94">
      <c r="A94" s="17">
        <v>93.0</v>
      </c>
      <c r="B94" s="17" t="s">
        <v>163</v>
      </c>
      <c r="C94" s="17">
        <v>2.265502927</v>
      </c>
      <c r="D94" s="17">
        <v>0.774140262</v>
      </c>
      <c r="E94" s="17">
        <v>5.73179666</v>
      </c>
      <c r="F94" s="17">
        <v>12.0</v>
      </c>
      <c r="G94" s="3">
        <v>44.8955674</v>
      </c>
      <c r="H94" s="3">
        <v>-68.6735534</v>
      </c>
    </row>
    <row r="95">
      <c r="A95" s="17">
        <v>94.0</v>
      </c>
      <c r="B95" s="17" t="s">
        <v>164</v>
      </c>
      <c r="C95" s="17">
        <v>2.537593905</v>
      </c>
      <c r="D95" s="17">
        <v>-0.402338622</v>
      </c>
      <c r="E95" s="17">
        <v>6.60125919</v>
      </c>
      <c r="F95" s="17">
        <v>20.0</v>
      </c>
      <c r="G95" s="3">
        <v>40.8900515</v>
      </c>
      <c r="H95" s="3">
        <v>-73.9011239</v>
      </c>
    </row>
    <row r="96">
      <c r="A96" s="17">
        <v>95.0</v>
      </c>
      <c r="B96" s="17" t="s">
        <v>165</v>
      </c>
      <c r="C96" s="17">
        <v>1.458037978</v>
      </c>
      <c r="D96" s="17">
        <v>0.445844633</v>
      </c>
      <c r="E96" s="17">
        <v>2.32465218</v>
      </c>
      <c r="F96" s="17">
        <v>15.0</v>
      </c>
      <c r="G96" s="3">
        <v>41.7225348</v>
      </c>
      <c r="H96" s="3">
        <v>-73.9326626</v>
      </c>
    </row>
    <row r="97">
      <c r="A97" s="17">
        <v>96.0</v>
      </c>
      <c r="B97" s="17" t="s">
        <v>167</v>
      </c>
      <c r="C97" s="17">
        <v>0.186535166</v>
      </c>
      <c r="D97" s="17">
        <v>0.158296491</v>
      </c>
      <c r="E97" s="17">
        <v>0.05985315</v>
      </c>
      <c r="F97" s="17">
        <v>17.0</v>
      </c>
      <c r="G97" s="3">
        <v>38.4235252</v>
      </c>
      <c r="H97" s="3">
        <v>-82.42641449999999</v>
      </c>
    </row>
    <row r="98">
      <c r="A98" s="17">
        <v>97.0</v>
      </c>
      <c r="B98" s="17" t="s">
        <v>171</v>
      </c>
      <c r="C98" s="17">
        <v>1.100833246</v>
      </c>
      <c r="D98" s="17">
        <v>0.864463783</v>
      </c>
      <c r="E98" s="17">
        <v>1.95913147</v>
      </c>
      <c r="F98" s="17">
        <v>8.0</v>
      </c>
      <c r="G98" s="3">
        <v>42.3867598</v>
      </c>
      <c r="H98" s="3">
        <v>-72.5300515</v>
      </c>
    </row>
    <row r="99">
      <c r="A99" s="17">
        <v>98.0</v>
      </c>
      <c r="B99" s="17" t="s">
        <v>176</v>
      </c>
      <c r="C99" s="17">
        <v>-1.16749959</v>
      </c>
      <c r="D99" s="17">
        <v>-1.230221581</v>
      </c>
      <c r="E99" s="17">
        <v>2.87650043</v>
      </c>
      <c r="F99" s="17">
        <v>21.0</v>
      </c>
      <c r="G99" s="3">
        <v>25.7178924</v>
      </c>
      <c r="H99" s="3">
        <v>-80.2746368</v>
      </c>
    </row>
    <row r="100">
      <c r="A100" s="17">
        <v>99.0</v>
      </c>
      <c r="B100" s="17" t="s">
        <v>177</v>
      </c>
      <c r="C100" s="17">
        <v>-0.405663409</v>
      </c>
      <c r="D100" s="17">
        <v>0.618039407</v>
      </c>
      <c r="E100" s="17">
        <v>0.54653551</v>
      </c>
      <c r="F100" s="17">
        <v>17.0</v>
      </c>
      <c r="G100" s="3">
        <v>39.5087485</v>
      </c>
      <c r="H100" s="3">
        <v>-84.73449149999999</v>
      </c>
    </row>
    <row r="101">
      <c r="A101" s="17">
        <v>100.0</v>
      </c>
      <c r="B101" s="17" t="s">
        <v>178</v>
      </c>
      <c r="C101" s="17">
        <v>-1.852175747</v>
      </c>
      <c r="D101" s="17">
        <v>2.134302677</v>
      </c>
      <c r="E101" s="17">
        <v>7.98580292</v>
      </c>
      <c r="F101" s="17">
        <v>3.0</v>
      </c>
      <c r="G101" s="3">
        <v>42.2780436</v>
      </c>
      <c r="H101" s="3">
        <v>-83.7382241</v>
      </c>
    </row>
    <row r="102">
      <c r="A102" s="17">
        <v>101.0</v>
      </c>
      <c r="B102" s="17" t="s">
        <v>179</v>
      </c>
      <c r="C102" s="17">
        <v>0.429503007</v>
      </c>
      <c r="D102" s="17">
        <v>0.704307248</v>
      </c>
      <c r="E102" s="17">
        <v>0.68052153</v>
      </c>
      <c r="F102" s="17">
        <v>10.0</v>
      </c>
      <c r="G102" s="3">
        <v>42.701848</v>
      </c>
      <c r="H102" s="3">
        <v>-84.4821719</v>
      </c>
    </row>
    <row r="103">
      <c r="A103" s="17">
        <v>102.0</v>
      </c>
      <c r="B103" s="17" t="s">
        <v>181</v>
      </c>
      <c r="C103" s="17">
        <v>-0.925749944</v>
      </c>
      <c r="D103" s="17">
        <v>1.506719823</v>
      </c>
      <c r="E103" s="17">
        <v>3.12721758</v>
      </c>
      <c r="F103" s="17">
        <v>11.0</v>
      </c>
      <c r="G103" s="3">
        <v>44.97399</v>
      </c>
      <c r="H103" s="3">
        <v>-93.2277285</v>
      </c>
    </row>
    <row r="104">
      <c r="A104" s="17">
        <v>103.0</v>
      </c>
      <c r="B104" s="17" t="s">
        <v>185</v>
      </c>
      <c r="C104" s="17">
        <v>-1.825150083</v>
      </c>
      <c r="D104" s="17">
        <v>1.026211393</v>
      </c>
      <c r="E104" s="17">
        <v>4.38428265</v>
      </c>
      <c r="F104" s="17">
        <v>3.0</v>
      </c>
      <c r="G104" s="3">
        <v>38.9403808</v>
      </c>
      <c r="H104" s="3">
        <v>-92.32773750000001</v>
      </c>
    </row>
    <row r="105">
      <c r="A105" s="17">
        <v>104.0</v>
      </c>
      <c r="B105" s="17" t="s">
        <v>187</v>
      </c>
      <c r="C105" s="17">
        <v>-0.659134658</v>
      </c>
      <c r="D105" s="17">
        <v>-0.108040121</v>
      </c>
      <c r="E105" s="17">
        <v>0.44613117</v>
      </c>
      <c r="F105" s="17">
        <v>17.0</v>
      </c>
      <c r="G105" s="3">
        <v>37.2005546</v>
      </c>
      <c r="H105" s="3">
        <v>-93.2806806</v>
      </c>
    </row>
    <row r="106">
      <c r="A106" s="17">
        <v>105.0</v>
      </c>
      <c r="B106" s="17" t="s">
        <v>188</v>
      </c>
      <c r="C106" s="17">
        <v>1.934894102</v>
      </c>
      <c r="D106" s="17">
        <v>-0.148756773</v>
      </c>
      <c r="E106" s="17">
        <v>3.76594376</v>
      </c>
      <c r="F106" s="17">
        <v>12.0</v>
      </c>
      <c r="G106" s="3">
        <v>40.2802758</v>
      </c>
      <c r="H106" s="3">
        <v>-74.0054114</v>
      </c>
    </row>
    <row r="107">
      <c r="A107" s="17">
        <v>106.0</v>
      </c>
      <c r="B107" s="17" t="s">
        <v>193</v>
      </c>
      <c r="C107" s="17">
        <v>2.142850667</v>
      </c>
      <c r="D107" s="17">
        <v>-0.58966071</v>
      </c>
      <c r="E107" s="17">
        <v>4.93950873</v>
      </c>
      <c r="F107" s="17">
        <v>20.0</v>
      </c>
      <c r="G107" s="3">
        <v>39.6799914</v>
      </c>
      <c r="H107" s="3">
        <v>-77.3486971</v>
      </c>
    </row>
    <row r="108">
      <c r="A108" s="17">
        <v>107.0</v>
      </c>
      <c r="B108" s="17" t="s">
        <v>396</v>
      </c>
      <c r="C108" s="17">
        <v>-0.603652566</v>
      </c>
      <c r="D108" s="17">
        <v>0.324611194</v>
      </c>
      <c r="E108" s="17">
        <v>0.46976885</v>
      </c>
      <c r="F108" s="17">
        <v>11.0</v>
      </c>
      <c r="G108" s="3">
        <v>40.8201966</v>
      </c>
      <c r="H108" s="3">
        <v>-96.70047629999999</v>
      </c>
    </row>
    <row r="109">
      <c r="A109" s="17">
        <v>108.0</v>
      </c>
      <c r="B109" s="17" t="s">
        <v>196</v>
      </c>
      <c r="C109" s="17">
        <v>0.884684453</v>
      </c>
      <c r="D109" s="17">
        <v>-0.525710059</v>
      </c>
      <c r="E109" s="17">
        <v>1.05903765</v>
      </c>
      <c r="F109" s="17">
        <v>2.0</v>
      </c>
      <c r="G109" s="3">
        <v>41.2580268</v>
      </c>
      <c r="H109" s="3">
        <v>-96.010696</v>
      </c>
    </row>
    <row r="110">
      <c r="A110" s="17">
        <v>109.0</v>
      </c>
      <c r="B110" s="17" t="s">
        <v>197</v>
      </c>
      <c r="C110" s="17">
        <v>-1.043287466</v>
      </c>
      <c r="D110" s="17">
        <v>-1.304986353</v>
      </c>
      <c r="E110" s="17">
        <v>2.79143812</v>
      </c>
      <c r="F110" s="17">
        <v>19.0</v>
      </c>
      <c r="G110" s="3">
        <v>36.1085197</v>
      </c>
      <c r="H110" s="3">
        <v>-115.1431709</v>
      </c>
    </row>
    <row r="111">
      <c r="A111" s="17">
        <v>110.0</v>
      </c>
      <c r="B111" s="17" t="s">
        <v>198</v>
      </c>
      <c r="C111" s="17">
        <v>-1.294651702</v>
      </c>
      <c r="D111" s="17">
        <v>-0.76141759</v>
      </c>
      <c r="E111" s="17">
        <v>2.25587978</v>
      </c>
      <c r="F111" s="17">
        <v>4.0</v>
      </c>
      <c r="G111" s="3">
        <v>39.5453298</v>
      </c>
      <c r="H111" s="3">
        <v>-119.8161541</v>
      </c>
    </row>
    <row r="112">
      <c r="A112" s="17">
        <v>111.0</v>
      </c>
      <c r="B112" s="17" t="s">
        <v>199</v>
      </c>
      <c r="C112" s="17">
        <v>1.27515044</v>
      </c>
      <c r="D112" s="17">
        <v>0.980492254</v>
      </c>
      <c r="E112" s="17">
        <v>2.5873737</v>
      </c>
      <c r="F112" s="17">
        <v>8.0</v>
      </c>
      <c r="G112" s="3">
        <v>43.138948</v>
      </c>
      <c r="H112" s="3">
        <v>-70.9370252</v>
      </c>
    </row>
    <row r="113">
      <c r="A113" s="17">
        <v>112.0</v>
      </c>
      <c r="B113" s="17" t="s">
        <v>200</v>
      </c>
      <c r="C113" s="17">
        <v>1.68677372</v>
      </c>
      <c r="D113" s="17">
        <v>0.078714258</v>
      </c>
      <c r="E113" s="17">
        <v>2.85140152</v>
      </c>
      <c r="F113" s="17">
        <v>12.0</v>
      </c>
      <c r="G113" s="3">
        <v>40.7427996</v>
      </c>
      <c r="H113" s="3">
        <v>-74.1770884</v>
      </c>
    </row>
    <row r="114">
      <c r="A114" s="17">
        <v>113.0</v>
      </c>
      <c r="B114" s="17" t="s">
        <v>201</v>
      </c>
      <c r="C114" s="17">
        <v>-1.080113477</v>
      </c>
      <c r="D114" s="17">
        <v>-1.001265301</v>
      </c>
      <c r="E114" s="17">
        <v>2.16917733</v>
      </c>
      <c r="F114" s="17">
        <v>19.0</v>
      </c>
      <c r="G114" s="3">
        <v>35.0843187</v>
      </c>
      <c r="H114" s="3">
        <v>-106.6197812</v>
      </c>
    </row>
    <row r="115">
      <c r="A115" s="17">
        <v>114.0</v>
      </c>
      <c r="B115" s="17" t="s">
        <v>202</v>
      </c>
      <c r="C115" s="17">
        <v>-0.879424903</v>
      </c>
      <c r="D115" s="17">
        <v>-1.667866572</v>
      </c>
      <c r="E115" s="17">
        <v>3.55516706</v>
      </c>
      <c r="F115" s="17">
        <v>1.0</v>
      </c>
      <c r="G115" s="3">
        <v>32.2787745</v>
      </c>
      <c r="H115" s="3">
        <v>-106.7479059</v>
      </c>
    </row>
    <row r="116">
      <c r="A116" s="17">
        <v>115.0</v>
      </c>
      <c r="B116" s="17" t="s">
        <v>204</v>
      </c>
      <c r="C116" s="17">
        <v>2.043212038</v>
      </c>
      <c r="D116" s="17">
        <v>0.040956336</v>
      </c>
      <c r="E116" s="17">
        <v>4.17639286</v>
      </c>
      <c r="F116" s="17">
        <v>12.0</v>
      </c>
      <c r="G116" s="3">
        <v>43.1369816</v>
      </c>
      <c r="H116" s="3">
        <v>-79.0349955</v>
      </c>
    </row>
    <row r="117">
      <c r="A117" s="17">
        <v>116.0</v>
      </c>
      <c r="B117" s="17" t="s">
        <v>208</v>
      </c>
      <c r="C117" s="17">
        <v>0.669658894</v>
      </c>
      <c r="D117" s="17">
        <v>-0.693612387</v>
      </c>
      <c r="E117" s="17">
        <v>0.92954118</v>
      </c>
      <c r="F117" s="17">
        <v>24.0</v>
      </c>
      <c r="G117" s="3">
        <v>35.6164875</v>
      </c>
      <c r="H117" s="3">
        <v>-82.56650820000002</v>
      </c>
    </row>
    <row r="118">
      <c r="A118" s="17">
        <v>117.0</v>
      </c>
      <c r="B118" s="17" t="s">
        <v>210</v>
      </c>
      <c r="C118" s="17">
        <v>-1.038380636</v>
      </c>
      <c r="D118" s="17">
        <v>0.660295741</v>
      </c>
      <c r="E118" s="17">
        <v>1.51422481</v>
      </c>
      <c r="F118" s="17">
        <v>13.0</v>
      </c>
      <c r="G118" s="3">
        <v>35.9049122</v>
      </c>
      <c r="H118" s="3">
        <v>-79.0469134</v>
      </c>
    </row>
    <row r="119">
      <c r="A119" s="17">
        <v>118.0</v>
      </c>
      <c r="B119" s="17" t="s">
        <v>213</v>
      </c>
      <c r="C119" s="17">
        <v>-2.194320811</v>
      </c>
      <c r="D119" s="17">
        <v>1.435164748</v>
      </c>
      <c r="E119" s="17">
        <v>6.87474168</v>
      </c>
      <c r="F119" s="17">
        <v>3.0</v>
      </c>
      <c r="G119" s="3">
        <v>35.7846633</v>
      </c>
      <c r="H119" s="3">
        <v>-78.6820946</v>
      </c>
    </row>
    <row r="120">
      <c r="A120" s="17">
        <v>119.0</v>
      </c>
      <c r="B120" s="17" t="s">
        <v>214</v>
      </c>
      <c r="C120" s="17">
        <v>0.001941182</v>
      </c>
      <c r="D120" s="17">
        <v>-0.24938583</v>
      </c>
      <c r="E120" s="17">
        <v>0.06219706</v>
      </c>
      <c r="F120" s="17">
        <v>24.0</v>
      </c>
      <c r="G120" s="3">
        <v>34.223874</v>
      </c>
      <c r="H120" s="3">
        <v>-77.8696036</v>
      </c>
    </row>
    <row r="121">
      <c r="A121" s="17">
        <v>120.0</v>
      </c>
      <c r="B121" s="17" t="s">
        <v>217</v>
      </c>
      <c r="C121" s="17">
        <v>0.372644861</v>
      </c>
      <c r="D121" s="17">
        <v>-1.448035663</v>
      </c>
      <c r="E121" s="17">
        <v>2.23567147</v>
      </c>
      <c r="F121" s="17">
        <v>24.0</v>
      </c>
      <c r="G121" s="3">
        <v>30.2661204</v>
      </c>
      <c r="H121" s="3">
        <v>-81.50723140000001</v>
      </c>
    </row>
    <row r="122">
      <c r="A122" s="17">
        <v>121.0</v>
      </c>
      <c r="B122" s="17" t="s">
        <v>218</v>
      </c>
      <c r="C122" s="17">
        <v>-0.654401388</v>
      </c>
      <c r="D122" s="17">
        <v>-1.101462549</v>
      </c>
      <c r="E122" s="17">
        <v>1.64146092</v>
      </c>
      <c r="F122" s="17">
        <v>1.0</v>
      </c>
      <c r="G122" s="3">
        <v>33.207488</v>
      </c>
      <c r="H122" s="3">
        <v>-97.1525862</v>
      </c>
    </row>
    <row r="123">
      <c r="A123" s="17">
        <v>122.0</v>
      </c>
      <c r="B123" s="17" t="s">
        <v>219</v>
      </c>
      <c r="C123" s="17">
        <v>0.902812423</v>
      </c>
      <c r="D123" s="17">
        <v>1.064477062</v>
      </c>
      <c r="E123" s="17">
        <v>1.94818169</v>
      </c>
      <c r="F123" s="17">
        <v>8.0</v>
      </c>
      <c r="G123" s="3">
        <v>42.3398067</v>
      </c>
      <c r="H123" s="3">
        <v>-71.0891717</v>
      </c>
    </row>
    <row r="124">
      <c r="A124" s="17">
        <v>123.0</v>
      </c>
      <c r="B124" s="17" t="s">
        <v>220</v>
      </c>
      <c r="C124" s="17">
        <v>-0.99598491</v>
      </c>
      <c r="D124" s="17">
        <v>-1.320527235</v>
      </c>
      <c r="E124" s="17">
        <v>2.73577812</v>
      </c>
      <c r="F124" s="17">
        <v>19.0</v>
      </c>
      <c r="G124" s="3">
        <v>35.1804402</v>
      </c>
      <c r="H124" s="3">
        <v>-111.6539683</v>
      </c>
    </row>
    <row r="125">
      <c r="A125" s="17">
        <v>124.0</v>
      </c>
      <c r="B125" s="17" t="s">
        <v>221</v>
      </c>
      <c r="C125" s="17">
        <v>-0.348054838</v>
      </c>
      <c r="D125" s="17">
        <v>-0.369592518</v>
      </c>
      <c r="E125" s="17">
        <v>0.2577408</v>
      </c>
      <c r="F125" s="17">
        <v>4.0</v>
      </c>
      <c r="G125" s="3">
        <v>40.4032798</v>
      </c>
      <c r="H125" s="3">
        <v>-104.7002313</v>
      </c>
    </row>
    <row r="126">
      <c r="A126" s="17">
        <v>125.0</v>
      </c>
      <c r="B126" s="17" t="s">
        <v>223</v>
      </c>
      <c r="C126" s="17">
        <v>0.386912046</v>
      </c>
      <c r="D126" s="17">
        <v>0.234371263</v>
      </c>
      <c r="E126" s="17">
        <v>0.20463082</v>
      </c>
      <c r="F126" s="17">
        <v>10.0</v>
      </c>
      <c r="G126" s="3">
        <v>42.5121517</v>
      </c>
      <c r="H126" s="3">
        <v>-92.46464689999999</v>
      </c>
    </row>
    <row r="127">
      <c r="A127" s="17">
        <v>126.0</v>
      </c>
      <c r="B127" s="17" t="s">
        <v>225</v>
      </c>
      <c r="C127" s="17">
        <v>-0.485558389</v>
      </c>
      <c r="D127" s="17">
        <v>0.979302783</v>
      </c>
      <c r="E127" s="17">
        <v>1.19480089</v>
      </c>
      <c r="F127" s="17">
        <v>11.0</v>
      </c>
      <c r="G127" s="3">
        <v>42.0564594</v>
      </c>
      <c r="H127" s="3">
        <v>-87.67526699999999</v>
      </c>
    </row>
    <row r="128">
      <c r="A128" s="17">
        <v>127.0</v>
      </c>
      <c r="B128" s="17" t="s">
        <v>227</v>
      </c>
      <c r="C128" s="17">
        <v>-1.057473691</v>
      </c>
      <c r="D128" s="17">
        <v>1.377186645</v>
      </c>
      <c r="E128" s="17">
        <v>3.01489366</v>
      </c>
      <c r="F128" s="17">
        <v>11.0</v>
      </c>
      <c r="G128" s="3">
        <v>41.7055716</v>
      </c>
      <c r="H128" s="3">
        <v>-86.2353388</v>
      </c>
    </row>
    <row r="129">
      <c r="A129" s="17">
        <v>128.0</v>
      </c>
      <c r="B129" s="17" t="s">
        <v>228</v>
      </c>
      <c r="C129" s="17">
        <v>0.317518414</v>
      </c>
      <c r="D129" s="17">
        <v>0.836737357</v>
      </c>
      <c r="E129" s="17">
        <v>0.80094735</v>
      </c>
      <c r="F129" s="17">
        <v>10.0</v>
      </c>
      <c r="G129" s="3">
        <v>42.6679486</v>
      </c>
      <c r="H129" s="3">
        <v>-83.2081632</v>
      </c>
    </row>
    <row r="130">
      <c r="A130" s="17">
        <v>129.0</v>
      </c>
      <c r="B130" s="17" t="s">
        <v>229</v>
      </c>
      <c r="C130" s="17">
        <v>-0.135410003</v>
      </c>
      <c r="D130" s="17">
        <v>0.556346308</v>
      </c>
      <c r="E130" s="17">
        <v>0.32785708</v>
      </c>
      <c r="F130" s="17">
        <v>17.0</v>
      </c>
      <c r="G130" s="3">
        <v>39.324358</v>
      </c>
      <c r="H130" s="3">
        <v>-82.10138889999999</v>
      </c>
    </row>
    <row r="131">
      <c r="A131" s="17">
        <v>130.0</v>
      </c>
      <c r="B131" s="17" t="s">
        <v>230</v>
      </c>
      <c r="C131" s="17">
        <v>-1.369606813</v>
      </c>
      <c r="D131" s="17">
        <v>1.445372506</v>
      </c>
      <c r="E131" s="17">
        <v>3.9649245</v>
      </c>
      <c r="F131" s="17">
        <v>3.0</v>
      </c>
      <c r="G131" s="3">
        <v>40.0066723</v>
      </c>
      <c r="H131" s="3">
        <v>-83.0304546</v>
      </c>
    </row>
    <row r="132">
      <c r="A132" s="17">
        <v>131.0</v>
      </c>
      <c r="B132" s="17" t="s">
        <v>233</v>
      </c>
      <c r="C132" s="17">
        <v>0.66905836</v>
      </c>
      <c r="D132" s="17">
        <v>-0.096860807</v>
      </c>
      <c r="E132" s="17">
        <v>0.45702111</v>
      </c>
      <c r="F132" s="17">
        <v>24.0</v>
      </c>
      <c r="G132" s="3">
        <v>36.8858594</v>
      </c>
      <c r="H132" s="3">
        <v>-76.3057051</v>
      </c>
    </row>
    <row r="133">
      <c r="A133" s="17">
        <v>132.0</v>
      </c>
      <c r="B133" s="17" t="s">
        <v>237</v>
      </c>
      <c r="C133" s="17">
        <v>-0.921869151</v>
      </c>
      <c r="D133" s="17">
        <v>-1.374155854</v>
      </c>
      <c r="E133" s="17">
        <v>2.73814704</v>
      </c>
      <c r="F133" s="17">
        <v>19.0</v>
      </c>
      <c r="G133" s="3">
        <v>37.9798869</v>
      </c>
      <c r="H133" s="3">
        <v>-121.3128577</v>
      </c>
    </row>
    <row r="134">
      <c r="A134" s="17">
        <v>133.0</v>
      </c>
      <c r="B134" s="17" t="s">
        <v>238</v>
      </c>
      <c r="C134" s="17">
        <v>-0.238249681</v>
      </c>
      <c r="D134" s="17">
        <v>1.151835134</v>
      </c>
      <c r="E134" s="17">
        <v>1.38348709</v>
      </c>
      <c r="F134" s="17">
        <v>18.0</v>
      </c>
      <c r="G134" s="3">
        <v>39.9522188</v>
      </c>
      <c r="H134" s="3">
        <v>-75.1932137</v>
      </c>
    </row>
    <row r="135">
      <c r="A135" s="17">
        <v>134.0</v>
      </c>
      <c r="B135" s="17" t="s">
        <v>239</v>
      </c>
      <c r="C135" s="17">
        <v>-0.390235671</v>
      </c>
      <c r="D135" s="17">
        <v>1.243550977</v>
      </c>
      <c r="E135" s="17">
        <v>1.69870291</v>
      </c>
      <c r="F135" s="17">
        <v>18.0</v>
      </c>
      <c r="G135" s="3">
        <v>40.7982133</v>
      </c>
      <c r="H135" s="3">
        <v>-77.8599084</v>
      </c>
    </row>
    <row r="136">
      <c r="A136" s="17">
        <v>135.0</v>
      </c>
      <c r="B136" s="17" t="s">
        <v>240</v>
      </c>
      <c r="C136" s="17">
        <v>0.022806666</v>
      </c>
      <c r="D136" s="17">
        <v>-2.59592904</v>
      </c>
      <c r="E136" s="17">
        <v>6.73936773</v>
      </c>
      <c r="F136" s="17">
        <v>22.0</v>
      </c>
      <c r="G136" s="3">
        <v>34.0414045</v>
      </c>
      <c r="H136" s="3">
        <v>-118.7095814</v>
      </c>
    </row>
    <row r="137">
      <c r="A137" s="17">
        <v>136.0</v>
      </c>
      <c r="B137" s="17" t="s">
        <v>241</v>
      </c>
      <c r="C137" s="17">
        <v>-0.500291178</v>
      </c>
      <c r="D137" s="17">
        <v>1.141219158</v>
      </c>
      <c r="E137" s="17">
        <v>1.55267243</v>
      </c>
      <c r="F137" s="17">
        <v>18.0</v>
      </c>
      <c r="G137" s="3">
        <v>40.4443533</v>
      </c>
      <c r="H137" s="3">
        <v>-79.960835</v>
      </c>
    </row>
    <row r="138">
      <c r="A138" s="17">
        <v>137.0</v>
      </c>
      <c r="B138" s="17" t="s">
        <v>246</v>
      </c>
      <c r="C138" s="17">
        <v>-0.192346317</v>
      </c>
      <c r="D138" s="17">
        <v>1.22224021</v>
      </c>
      <c r="E138" s="17">
        <v>1.53086824</v>
      </c>
      <c r="F138" s="17">
        <v>18.0</v>
      </c>
      <c r="G138" s="3">
        <v>40.3430942</v>
      </c>
      <c r="H138" s="3">
        <v>-74.65507389999999</v>
      </c>
    </row>
    <row r="139">
      <c r="A139" s="17">
        <v>138.0</v>
      </c>
      <c r="B139" s="17" t="s">
        <v>247</v>
      </c>
      <c r="C139" s="17">
        <v>1.938769321</v>
      </c>
      <c r="D139" s="17">
        <v>0.28343295</v>
      </c>
      <c r="E139" s="17">
        <v>3.83916072</v>
      </c>
      <c r="F139" s="17">
        <v>12.0</v>
      </c>
      <c r="G139" s="3">
        <v>41.84387030000001</v>
      </c>
      <c r="H139" s="3">
        <v>-71.4349215</v>
      </c>
    </row>
    <row r="140">
      <c r="A140" s="17">
        <v>139.0</v>
      </c>
      <c r="B140" s="17" t="s">
        <v>248</v>
      </c>
      <c r="C140" s="17">
        <v>-0.761636508</v>
      </c>
      <c r="D140" s="17">
        <v>0.913133581</v>
      </c>
      <c r="E140" s="17">
        <v>1.41390311</v>
      </c>
      <c r="F140" s="17">
        <v>11.0</v>
      </c>
      <c r="G140" s="3">
        <v>40.4237054</v>
      </c>
      <c r="H140" s="3">
        <v>-86.92119459999999</v>
      </c>
    </row>
    <row r="141">
      <c r="A141" s="17">
        <v>140.0</v>
      </c>
      <c r="B141" s="17" t="s">
        <v>252</v>
      </c>
      <c r="C141" s="17">
        <v>1.71461165</v>
      </c>
      <c r="D141" s="17">
        <v>0.349007491</v>
      </c>
      <c r="E141" s="17">
        <v>3.06169934</v>
      </c>
      <c r="F141" s="17">
        <v>12.0</v>
      </c>
      <c r="G141" s="3">
        <v>41.4860647</v>
      </c>
      <c r="H141" s="3">
        <v>-71.5308537</v>
      </c>
    </row>
    <row r="142">
      <c r="A142" s="17">
        <v>141.0</v>
      </c>
      <c r="B142" s="17" t="s">
        <v>253</v>
      </c>
      <c r="C142" s="17">
        <v>-1.684583717</v>
      </c>
      <c r="D142" s="17">
        <v>-0.988148594</v>
      </c>
      <c r="E142" s="17">
        <v>3.81425994</v>
      </c>
      <c r="F142" s="17">
        <v>1.0</v>
      </c>
      <c r="G142" s="3">
        <v>29.7173941</v>
      </c>
      <c r="H142" s="3">
        <v>-95.40183119999999</v>
      </c>
    </row>
    <row r="143">
      <c r="A143" s="17">
        <v>142.0</v>
      </c>
      <c r="B143" s="17" t="s">
        <v>254</v>
      </c>
      <c r="C143" s="17">
        <v>0.228444827</v>
      </c>
      <c r="D143" s="17">
        <v>0.245276218</v>
      </c>
      <c r="E143" s="17">
        <v>0.11234746</v>
      </c>
      <c r="F143" s="17">
        <v>17.0</v>
      </c>
      <c r="G143" s="3">
        <v>37.5751669</v>
      </c>
      <c r="H143" s="3">
        <v>-77.5407146</v>
      </c>
    </row>
    <row r="144">
      <c r="A144" s="17">
        <v>143.0</v>
      </c>
      <c r="B144" s="17" t="s">
        <v>255</v>
      </c>
      <c r="C144" s="17">
        <v>1.152491363</v>
      </c>
      <c r="D144" s="17">
        <v>0.341164504</v>
      </c>
      <c r="E144" s="17">
        <v>1.44462956</v>
      </c>
      <c r="F144" s="17">
        <v>15.0</v>
      </c>
      <c r="G144" s="3">
        <v>40.2788009</v>
      </c>
      <c r="H144" s="3">
        <v>-74.73798839999999</v>
      </c>
    </row>
    <row r="145">
      <c r="A145" s="17">
        <v>144.0</v>
      </c>
      <c r="B145" s="17" t="s">
        <v>257</v>
      </c>
      <c r="C145" s="17">
        <v>0.1183175</v>
      </c>
      <c r="D145" s="17">
        <v>1.041754761</v>
      </c>
      <c r="E145" s="17">
        <v>1.09925201</v>
      </c>
      <c r="F145" s="17">
        <v>18.0</v>
      </c>
      <c r="G145" s="3">
        <v>40.5008186</v>
      </c>
      <c r="H145" s="3">
        <v>-74.44739910000001</v>
      </c>
    </row>
    <row r="146">
      <c r="A146" s="17">
        <v>145.0</v>
      </c>
      <c r="B146" s="17" t="s">
        <v>258</v>
      </c>
      <c r="C146" s="17">
        <v>1.926590836</v>
      </c>
      <c r="D146" s="17">
        <v>0.064543519</v>
      </c>
      <c r="E146" s="17">
        <v>3.71591812</v>
      </c>
      <c r="F146" s="17">
        <v>12.0</v>
      </c>
      <c r="G146" s="3">
        <v>41.22046539999999</v>
      </c>
      <c r="H146" s="3">
        <v>-73.2431786</v>
      </c>
    </row>
    <row r="147">
      <c r="A147" s="17">
        <v>146.0</v>
      </c>
      <c r="B147" s="17" t="s">
        <v>259</v>
      </c>
      <c r="C147" s="17">
        <v>1.092239505</v>
      </c>
      <c r="D147" s="17">
        <v>0.489965007</v>
      </c>
      <c r="E147" s="17">
        <v>1.43305285</v>
      </c>
      <c r="F147" s="17">
        <v>15.0</v>
      </c>
      <c r="G147" s="3">
        <v>42.0794875</v>
      </c>
      <c r="H147" s="3">
        <v>-78.48427029999999</v>
      </c>
    </row>
    <row r="148">
      <c r="A148" s="17">
        <v>147.0</v>
      </c>
      <c r="B148" s="17" t="s">
        <v>260</v>
      </c>
      <c r="C148" s="17">
        <v>2.139532167</v>
      </c>
      <c r="D148" s="17">
        <v>-0.234414761</v>
      </c>
      <c r="E148" s="17">
        <v>4.63254817</v>
      </c>
      <c r="F148" s="17">
        <v>12.0</v>
      </c>
      <c r="G148" s="3">
        <v>40.6932296</v>
      </c>
      <c r="H148" s="3">
        <v>-73.9921646</v>
      </c>
    </row>
    <row r="149">
      <c r="A149" s="17">
        <v>148.0</v>
      </c>
      <c r="B149" s="17" t="s">
        <v>261</v>
      </c>
      <c r="C149" s="17">
        <v>1.27956579</v>
      </c>
      <c r="D149" s="17">
        <v>0.049234624</v>
      </c>
      <c r="E149" s="17">
        <v>1.63971266</v>
      </c>
      <c r="F149" s="17">
        <v>15.0</v>
      </c>
      <c r="G149" s="3">
        <v>40.50382</v>
      </c>
      <c r="H149" s="3">
        <v>-78.6376191</v>
      </c>
    </row>
    <row r="150">
      <c r="A150" s="17">
        <v>149.0</v>
      </c>
      <c r="B150" s="17" t="s">
        <v>264</v>
      </c>
      <c r="C150" s="17">
        <v>0.454572059</v>
      </c>
      <c r="D150" s="17">
        <v>-0.404759841</v>
      </c>
      <c r="E150" s="17">
        <v>0.37046629</v>
      </c>
      <c r="F150" s="17">
        <v>9.0</v>
      </c>
      <c r="G150" s="3">
        <v>38.6346955</v>
      </c>
      <c r="H150" s="3">
        <v>-90.23405869999999</v>
      </c>
    </row>
    <row r="151">
      <c r="A151" s="17">
        <v>150.0</v>
      </c>
      <c r="B151" s="17" t="s">
        <v>266</v>
      </c>
      <c r="C151" s="17">
        <v>2.93795268</v>
      </c>
      <c r="D151" s="17">
        <v>-0.673988159</v>
      </c>
      <c r="E151" s="17">
        <v>9.08582599</v>
      </c>
      <c r="F151" s="17">
        <v>20.0</v>
      </c>
      <c r="G151" s="3">
        <v>40.7272231</v>
      </c>
      <c r="H151" s="3">
        <v>-74.0715029</v>
      </c>
    </row>
    <row r="152">
      <c r="A152" s="17">
        <v>151.0</v>
      </c>
      <c r="B152" s="17" t="s">
        <v>269</v>
      </c>
      <c r="C152" s="17">
        <v>-1.066699506</v>
      </c>
      <c r="D152" s="17">
        <v>-2.03851713</v>
      </c>
      <c r="E152" s="17">
        <v>5.29339993</v>
      </c>
      <c r="F152" s="17">
        <v>19.0</v>
      </c>
      <c r="G152" s="3">
        <v>32.7719191</v>
      </c>
      <c r="H152" s="3">
        <v>-117.188213</v>
      </c>
    </row>
    <row r="153">
      <c r="A153" s="17">
        <v>152.0</v>
      </c>
      <c r="B153" s="17" t="s">
        <v>270</v>
      </c>
      <c r="C153" s="17">
        <v>-2.053513628</v>
      </c>
      <c r="D153" s="17">
        <v>-1.387062036</v>
      </c>
      <c r="E153" s="17">
        <v>6.14085931</v>
      </c>
      <c r="F153" s="17">
        <v>19.0</v>
      </c>
      <c r="G153" s="3">
        <v>32.7759894</v>
      </c>
      <c r="H153" s="3">
        <v>-117.0712533</v>
      </c>
    </row>
    <row r="154">
      <c r="A154" s="17">
        <v>153.0</v>
      </c>
      <c r="B154" s="17" t="s">
        <v>272</v>
      </c>
      <c r="C154" s="17">
        <v>-0.800124986</v>
      </c>
      <c r="D154" s="17">
        <v>-1.616341889</v>
      </c>
      <c r="E154" s="17">
        <v>3.2527611</v>
      </c>
      <c r="F154" s="17">
        <v>19.0</v>
      </c>
      <c r="G154" s="3">
        <v>37.3351874</v>
      </c>
      <c r="H154" s="3">
        <v>-121.8810715</v>
      </c>
    </row>
    <row r="155">
      <c r="A155" s="17">
        <v>154.0</v>
      </c>
      <c r="B155" s="17" t="s">
        <v>274</v>
      </c>
      <c r="C155" s="17">
        <v>0.942456928</v>
      </c>
      <c r="D155" s="17">
        <v>-0.82588895</v>
      </c>
      <c r="E155" s="17">
        <v>1.57031762</v>
      </c>
      <c r="F155" s="17">
        <v>23.0</v>
      </c>
      <c r="G155" s="3">
        <v>47.6091765</v>
      </c>
      <c r="H155" s="3">
        <v>-122.3178465</v>
      </c>
    </row>
    <row r="156">
      <c r="A156" s="17">
        <v>155.0</v>
      </c>
      <c r="B156" s="17" t="s">
        <v>275</v>
      </c>
      <c r="C156" s="17">
        <v>0.992609127</v>
      </c>
      <c r="D156" s="17">
        <v>0.537904949</v>
      </c>
      <c r="E156" s="17">
        <v>1.27461461</v>
      </c>
      <c r="F156" s="17">
        <v>15.0</v>
      </c>
      <c r="G156" s="3">
        <v>40.7433773</v>
      </c>
      <c r="H156" s="3">
        <v>-74.2465446</v>
      </c>
    </row>
    <row r="157">
      <c r="A157" s="17">
        <v>156.0</v>
      </c>
      <c r="B157" s="17" t="s">
        <v>276</v>
      </c>
      <c r="C157" s="17">
        <v>2.60275242</v>
      </c>
      <c r="D157" s="17">
        <v>-0.123577364</v>
      </c>
      <c r="E157" s="17">
        <v>6.78959153</v>
      </c>
      <c r="F157" s="17">
        <v>12.0</v>
      </c>
      <c r="G157" s="3">
        <v>42.716635</v>
      </c>
      <c r="H157" s="3">
        <v>-73.7523365</v>
      </c>
    </row>
    <row r="158">
      <c r="A158" s="17">
        <v>157.0</v>
      </c>
      <c r="B158" s="17" t="s">
        <v>278</v>
      </c>
      <c r="C158" s="17">
        <v>-1.581621906</v>
      </c>
      <c r="D158" s="17">
        <v>0.561507373</v>
      </c>
      <c r="E158" s="17">
        <v>2.81681839</v>
      </c>
      <c r="F158" s="17">
        <v>13.0</v>
      </c>
      <c r="G158" s="3">
        <v>33.9937575</v>
      </c>
      <c r="H158" s="3">
        <v>-81.0299186</v>
      </c>
    </row>
    <row r="159">
      <c r="A159" s="17">
        <v>158.0</v>
      </c>
      <c r="B159" s="17" t="s">
        <v>281</v>
      </c>
      <c r="C159" s="17">
        <v>0.816784661</v>
      </c>
      <c r="D159" s="17">
        <v>-0.239667423</v>
      </c>
      <c r="E159" s="17">
        <v>0.72457766</v>
      </c>
      <c r="F159" s="17">
        <v>2.0</v>
      </c>
      <c r="G159" s="3">
        <v>42.7883015</v>
      </c>
      <c r="H159" s="3">
        <v>-96.92533809999999</v>
      </c>
    </row>
    <row r="160">
      <c r="A160" s="17">
        <v>159.0</v>
      </c>
      <c r="B160" s="17" t="s">
        <v>282</v>
      </c>
      <c r="C160" s="17">
        <v>1.326932751</v>
      </c>
      <c r="D160" s="17">
        <v>-0.274152581</v>
      </c>
      <c r="E160" s="17">
        <v>1.83591016</v>
      </c>
      <c r="F160" s="17">
        <v>2.0</v>
      </c>
      <c r="G160" s="3">
        <v>44.3219388</v>
      </c>
      <c r="H160" s="3">
        <v>-96.7837411</v>
      </c>
    </row>
    <row r="161">
      <c r="A161" s="17">
        <v>160.0</v>
      </c>
      <c r="B161" s="17" t="s">
        <v>287</v>
      </c>
      <c r="C161" s="17">
        <v>-2.94918093</v>
      </c>
      <c r="D161" s="17">
        <v>-0.645236107</v>
      </c>
      <c r="E161" s="17">
        <v>9.11399779</v>
      </c>
      <c r="F161" s="17">
        <v>7.0</v>
      </c>
      <c r="G161" s="3">
        <v>34.0223519</v>
      </c>
      <c r="H161" s="3">
        <v>-118.285117</v>
      </c>
    </row>
    <row r="162">
      <c r="A162" s="17">
        <v>161.0</v>
      </c>
      <c r="B162" s="17" t="s">
        <v>288</v>
      </c>
      <c r="C162" s="17">
        <v>0.115257227</v>
      </c>
      <c r="D162" s="17">
        <v>-0.306672731</v>
      </c>
      <c r="E162" s="17">
        <v>0.10733239</v>
      </c>
      <c r="F162" s="17">
        <v>9.0</v>
      </c>
      <c r="G162" s="3">
        <v>37.7079717</v>
      </c>
      <c r="H162" s="3">
        <v>-89.2229983</v>
      </c>
    </row>
    <row r="163">
      <c r="A163" s="17">
        <v>162.0</v>
      </c>
      <c r="B163" s="17" t="s">
        <v>290</v>
      </c>
      <c r="C163" s="17">
        <v>-1.156039488</v>
      </c>
      <c r="D163" s="17">
        <v>-0.829549867</v>
      </c>
      <c r="E163" s="17">
        <v>2.02458028</v>
      </c>
      <c r="F163" s="17">
        <v>1.0</v>
      </c>
      <c r="G163" s="3">
        <v>32.8412178</v>
      </c>
      <c r="H163" s="3">
        <v>-96.78451749999999</v>
      </c>
    </row>
    <row r="164">
      <c r="A164" s="17">
        <v>163.0</v>
      </c>
      <c r="B164" s="17" t="s">
        <v>293</v>
      </c>
      <c r="C164" s="17">
        <v>-3.217587675</v>
      </c>
      <c r="D164" s="17">
        <v>-0.055316118</v>
      </c>
      <c r="E164" s="17">
        <v>10.35593032</v>
      </c>
      <c r="F164" s="17">
        <v>7.0</v>
      </c>
      <c r="G164" s="3">
        <v>37.4274745</v>
      </c>
      <c r="H164" s="3">
        <v>-122.169719</v>
      </c>
    </row>
    <row r="165">
      <c r="A165" s="17">
        <v>164.0</v>
      </c>
      <c r="B165" s="17" t="s">
        <v>296</v>
      </c>
      <c r="C165" s="17">
        <v>2.493487375</v>
      </c>
      <c r="D165" s="17">
        <v>-0.356795344</v>
      </c>
      <c r="E165" s="17">
        <v>6.34478221</v>
      </c>
      <c r="F165" s="17">
        <v>20.0</v>
      </c>
      <c r="G165" s="3">
        <v>40.9123761</v>
      </c>
      <c r="H165" s="3">
        <v>-73.1233889</v>
      </c>
    </row>
    <row r="166">
      <c r="A166" s="17">
        <v>165.0</v>
      </c>
      <c r="B166" s="17" t="s">
        <v>299</v>
      </c>
      <c r="C166" s="17">
        <v>-2.148878316</v>
      </c>
      <c r="D166" s="17">
        <v>1.124495757</v>
      </c>
      <c r="E166" s="17">
        <v>5.88216872</v>
      </c>
      <c r="F166" s="17">
        <v>3.0</v>
      </c>
      <c r="G166" s="3">
        <v>35.9544013</v>
      </c>
      <c r="H166" s="3">
        <v>-83.92945639999999</v>
      </c>
    </row>
    <row r="167">
      <c r="A167" s="17">
        <v>166.0</v>
      </c>
      <c r="B167" s="17" t="s">
        <v>304</v>
      </c>
      <c r="C167" s="17">
        <v>-2.820061525</v>
      </c>
      <c r="D167" s="17">
        <v>-0.131045265</v>
      </c>
      <c r="E167" s="17">
        <v>7.96991987</v>
      </c>
      <c r="F167" s="17">
        <v>14.0</v>
      </c>
      <c r="G167" s="3">
        <v>30.6187558</v>
      </c>
      <c r="H167" s="3">
        <v>-96.33647719999999</v>
      </c>
    </row>
    <row r="168">
      <c r="A168" s="17">
        <v>167.0</v>
      </c>
      <c r="B168" s="17" t="s">
        <v>307</v>
      </c>
      <c r="C168" s="17">
        <v>-3.300672066</v>
      </c>
      <c r="D168" s="17">
        <v>0.061882856</v>
      </c>
      <c r="E168" s="17">
        <v>10.89826557</v>
      </c>
      <c r="F168" s="17">
        <v>14.0</v>
      </c>
      <c r="G168" s="3">
        <v>30.2849185</v>
      </c>
      <c r="H168" s="3">
        <v>-97.7340567</v>
      </c>
    </row>
    <row r="169">
      <c r="A169" s="17">
        <v>168.0</v>
      </c>
      <c r="B169" s="17" t="s">
        <v>308</v>
      </c>
      <c r="C169" s="17">
        <v>-0.921567804</v>
      </c>
      <c r="D169" s="17">
        <v>-1.027945525</v>
      </c>
      <c r="E169" s="17">
        <v>1.90595922</v>
      </c>
      <c r="F169" s="17">
        <v>1.0</v>
      </c>
      <c r="G169" s="3">
        <v>32.7095936</v>
      </c>
      <c r="H169" s="3">
        <v>-97.3635602</v>
      </c>
    </row>
    <row r="170">
      <c r="A170" s="17">
        <v>169.0</v>
      </c>
      <c r="B170" s="17" t="s">
        <v>315</v>
      </c>
      <c r="C170" s="17">
        <v>0.697975658</v>
      </c>
      <c r="D170" s="17">
        <v>0.36699919</v>
      </c>
      <c r="E170" s="17">
        <v>0.62185842</v>
      </c>
      <c r="F170" s="17">
        <v>10.0</v>
      </c>
      <c r="G170" s="3">
        <v>41.6578804</v>
      </c>
      <c r="H170" s="3">
        <v>-83.6142374</v>
      </c>
    </row>
    <row r="171">
      <c r="A171" s="17">
        <v>170.0</v>
      </c>
      <c r="B171" s="17" t="s">
        <v>316</v>
      </c>
      <c r="C171" s="17">
        <v>0.305191938</v>
      </c>
      <c r="D171" s="17">
        <v>0.591026365</v>
      </c>
      <c r="E171" s="17">
        <v>0.44245428</v>
      </c>
      <c r="F171" s="17">
        <v>17.0</v>
      </c>
      <c r="G171" s="3">
        <v>39.3925121</v>
      </c>
      <c r="H171" s="3">
        <v>-76.61263919999999</v>
      </c>
    </row>
    <row r="172">
      <c r="A172" s="17">
        <v>171.0</v>
      </c>
      <c r="B172" s="17" t="s">
        <v>318</v>
      </c>
      <c r="C172" s="17">
        <v>-1.152009632</v>
      </c>
      <c r="D172" s="17">
        <v>-0.997383523</v>
      </c>
      <c r="E172" s="17">
        <v>2.32190008</v>
      </c>
      <c r="F172" s="17">
        <v>1.0</v>
      </c>
      <c r="G172" s="3">
        <v>29.9407282</v>
      </c>
      <c r="H172" s="3">
        <v>-90.12031669999999</v>
      </c>
    </row>
    <row r="173">
      <c r="A173" s="17">
        <v>172.0</v>
      </c>
      <c r="B173" s="17" t="s">
        <v>320</v>
      </c>
      <c r="C173" s="17">
        <v>-0.340411886</v>
      </c>
      <c r="D173" s="17">
        <v>-0.628659093</v>
      </c>
      <c r="E173" s="17">
        <v>0.51109251</v>
      </c>
      <c r="F173" s="17">
        <v>4.0</v>
      </c>
      <c r="G173" s="3">
        <v>38.9983094</v>
      </c>
      <c r="H173" s="3">
        <v>-104.8613176</v>
      </c>
    </row>
    <row r="174">
      <c r="A174" s="17">
        <v>173.0</v>
      </c>
      <c r="B174" s="17" t="s">
        <v>321</v>
      </c>
      <c r="C174" s="17">
        <v>0.157898272</v>
      </c>
      <c r="D174" s="17">
        <v>1.229768983</v>
      </c>
      <c r="E174" s="17">
        <v>1.53726362</v>
      </c>
      <c r="F174" s="17">
        <v>18.0</v>
      </c>
      <c r="G174" s="3">
        <v>41.3918372</v>
      </c>
      <c r="H174" s="3">
        <v>-73.9625033</v>
      </c>
    </row>
    <row r="175">
      <c r="A175" s="17">
        <v>174.0</v>
      </c>
      <c r="B175" s="17" t="s">
        <v>322</v>
      </c>
      <c r="C175" s="17">
        <v>-0.550798754</v>
      </c>
      <c r="D175" s="17">
        <v>1.082027134</v>
      </c>
      <c r="E175" s="17">
        <v>1.47416199</v>
      </c>
      <c r="F175" s="17">
        <v>18.0</v>
      </c>
      <c r="G175" s="3">
        <v>38.98206580000001</v>
      </c>
      <c r="H175" s="3">
        <v>-76.4839405</v>
      </c>
    </row>
    <row r="176">
      <c r="A176" s="17">
        <v>175.0</v>
      </c>
      <c r="B176" s="17" t="s">
        <v>323</v>
      </c>
      <c r="C176" s="17">
        <v>-1.530414917</v>
      </c>
      <c r="D176" s="17">
        <v>0.085125647</v>
      </c>
      <c r="E176" s="17">
        <v>2.34941619</v>
      </c>
      <c r="F176" s="17">
        <v>4.0</v>
      </c>
      <c r="G176" s="3">
        <v>40.7649368</v>
      </c>
      <c r="H176" s="3">
        <v>-111.8421021</v>
      </c>
    </row>
    <row r="177">
      <c r="A177" s="17">
        <v>176.0</v>
      </c>
      <c r="B177" s="17" t="s">
        <v>326</v>
      </c>
      <c r="C177" s="17">
        <v>2.156530627</v>
      </c>
      <c r="D177" s="17">
        <v>-0.802720603</v>
      </c>
      <c r="E177" s="17">
        <v>5.29498471</v>
      </c>
      <c r="F177" s="17">
        <v>20.0</v>
      </c>
      <c r="G177" s="3">
        <v>41.4639394</v>
      </c>
      <c r="H177" s="3">
        <v>-87.04388929999999</v>
      </c>
    </row>
    <row r="178">
      <c r="A178" s="17">
        <v>177.0</v>
      </c>
      <c r="B178" s="17" t="s">
        <v>327</v>
      </c>
      <c r="C178" s="17">
        <v>-0.013058915</v>
      </c>
      <c r="D178" s="17">
        <v>-0.386168971</v>
      </c>
      <c r="E178" s="17">
        <v>0.14929701</v>
      </c>
      <c r="F178" s="17">
        <v>24.0</v>
      </c>
      <c r="G178" s="3">
        <v>36.1447034</v>
      </c>
      <c r="H178" s="3">
        <v>-86.8026551</v>
      </c>
    </row>
    <row r="179">
      <c r="A179" s="17">
        <v>178.0</v>
      </c>
      <c r="B179" s="17" t="s">
        <v>328</v>
      </c>
      <c r="C179" s="17">
        <v>1.836746674</v>
      </c>
      <c r="D179" s="17">
        <v>0.739328746</v>
      </c>
      <c r="E179" s="17">
        <v>3.92024534</v>
      </c>
      <c r="F179" s="17">
        <v>12.0</v>
      </c>
      <c r="G179" s="3">
        <v>44.4778528</v>
      </c>
      <c r="H179" s="3">
        <v>-73.1964637</v>
      </c>
    </row>
    <row r="180">
      <c r="A180" s="17">
        <v>179.0</v>
      </c>
      <c r="B180" s="17" t="s">
        <v>329</v>
      </c>
      <c r="C180" s="17">
        <v>0.448959777</v>
      </c>
      <c r="D180" s="17">
        <v>0.668762994</v>
      </c>
      <c r="E180" s="17">
        <v>0.64880882</v>
      </c>
      <c r="F180" s="17">
        <v>8.0</v>
      </c>
      <c r="G180" s="3">
        <v>40.0378952</v>
      </c>
      <c r="H180" s="3">
        <v>-75.34333149999999</v>
      </c>
    </row>
    <row r="181">
      <c r="A181" s="17">
        <v>180.0</v>
      </c>
      <c r="B181" s="17" t="s">
        <v>330</v>
      </c>
      <c r="C181" s="17">
        <v>-1.687697706</v>
      </c>
      <c r="D181" s="17">
        <v>1.530350228</v>
      </c>
      <c r="E181" s="17">
        <v>5.19029537</v>
      </c>
      <c r="F181" s="17">
        <v>3.0</v>
      </c>
      <c r="G181" s="3">
        <v>38.0335529</v>
      </c>
      <c r="H181" s="3">
        <v>-78.5079772</v>
      </c>
    </row>
    <row r="182">
      <c r="A182" s="17">
        <v>181.0</v>
      </c>
      <c r="B182" s="17" t="s">
        <v>332</v>
      </c>
      <c r="C182" s="17">
        <v>2.505911458</v>
      </c>
      <c r="D182" s="17">
        <v>-1.262244203</v>
      </c>
      <c r="E182" s="17">
        <v>7.87285266</v>
      </c>
      <c r="F182" s="17">
        <v>20.0</v>
      </c>
      <c r="G182" s="3">
        <v>37.79151</v>
      </c>
      <c r="H182" s="3">
        <v>-79.435352</v>
      </c>
    </row>
    <row r="183">
      <c r="A183" s="17">
        <v>182.0</v>
      </c>
      <c r="B183" s="17" t="s">
        <v>333</v>
      </c>
      <c r="C183" s="17">
        <v>-1.127595112</v>
      </c>
      <c r="D183" s="17">
        <v>0.920601543</v>
      </c>
      <c r="E183" s="17">
        <v>2.11897794</v>
      </c>
      <c r="F183" s="17">
        <v>13.0</v>
      </c>
      <c r="G183" s="3">
        <v>37.22838429999999</v>
      </c>
      <c r="H183" s="3">
        <v>-80.42341669999999</v>
      </c>
    </row>
    <row r="184">
      <c r="A184" s="17">
        <v>183.0</v>
      </c>
      <c r="B184" s="17" t="s">
        <v>334</v>
      </c>
      <c r="C184" s="17">
        <v>1.404654608</v>
      </c>
      <c r="D184" s="17">
        <v>0.243424071</v>
      </c>
      <c r="E184" s="17">
        <v>2.03230985</v>
      </c>
      <c r="F184" s="17">
        <v>15.0</v>
      </c>
      <c r="G184" s="3">
        <v>40.6149557</v>
      </c>
      <c r="H184" s="3">
        <v>-74.09438229999999</v>
      </c>
    </row>
    <row r="185">
      <c r="A185" s="17">
        <v>184.0</v>
      </c>
      <c r="B185" s="17" t="s">
        <v>337</v>
      </c>
      <c r="C185" s="17">
        <v>-0.259501449</v>
      </c>
      <c r="D185" s="17">
        <v>0.06583386</v>
      </c>
      <c r="E185" s="17">
        <v>0.0716751</v>
      </c>
      <c r="F185" s="17">
        <v>23.0</v>
      </c>
      <c r="G185" s="3">
        <v>46.7319225</v>
      </c>
      <c r="H185" s="3">
        <v>-117.1542121</v>
      </c>
    </row>
    <row r="186">
      <c r="A186" s="17">
        <v>185.0</v>
      </c>
      <c r="B186" s="17" t="s">
        <v>339</v>
      </c>
      <c r="C186" s="17">
        <v>-0.207600122</v>
      </c>
      <c r="D186" s="17">
        <v>0.794722502</v>
      </c>
      <c r="E186" s="17">
        <v>0.67468167</v>
      </c>
      <c r="F186" s="17">
        <v>17.0</v>
      </c>
      <c r="G186" s="3">
        <v>39.6480359</v>
      </c>
      <c r="H186" s="3">
        <v>-79.9697147</v>
      </c>
    </row>
    <row r="187">
      <c r="A187" s="17">
        <v>186.0</v>
      </c>
      <c r="B187" s="17" t="s">
        <v>341</v>
      </c>
      <c r="C187" s="17">
        <v>1.406163692</v>
      </c>
      <c r="D187" s="17">
        <v>-0.698459466</v>
      </c>
      <c r="E187" s="17">
        <v>2.46514195</v>
      </c>
      <c r="F187" s="17">
        <v>2.0</v>
      </c>
      <c r="G187" s="3">
        <v>40.4766148</v>
      </c>
      <c r="H187" s="3">
        <v>-90.68435989999999</v>
      </c>
    </row>
    <row r="188">
      <c r="A188" s="17">
        <v>187.0</v>
      </c>
      <c r="B188" s="17" t="s">
        <v>345</v>
      </c>
      <c r="C188" s="17">
        <v>-0.178742041</v>
      </c>
      <c r="D188" s="17">
        <v>0.512918615</v>
      </c>
      <c r="E188" s="17">
        <v>0.29503422</v>
      </c>
      <c r="F188" s="17">
        <v>17.0</v>
      </c>
      <c r="G188" s="3">
        <v>37.2710803</v>
      </c>
      <c r="H188" s="3">
        <v>-76.71628910000001</v>
      </c>
    </row>
    <row r="189">
      <c r="A189" s="17">
        <v>188.0</v>
      </c>
      <c r="B189" s="17" t="s">
        <v>395</v>
      </c>
      <c r="C189" s="17">
        <v>1.070234513</v>
      </c>
      <c r="D189" s="17">
        <v>0.43827668</v>
      </c>
      <c r="E189" s="17">
        <v>1.33748836</v>
      </c>
      <c r="F189" s="17">
        <v>10.0</v>
      </c>
      <c r="G189" s="3">
        <v>44.531177</v>
      </c>
      <c r="H189" s="3">
        <v>-87.9210686</v>
      </c>
    </row>
    <row r="190">
      <c r="A190" s="17">
        <v>189.0</v>
      </c>
      <c r="B190" s="17" t="s">
        <v>399</v>
      </c>
      <c r="C190" s="17">
        <v>-0.976989844</v>
      </c>
      <c r="D190" s="17">
        <v>1.391725616</v>
      </c>
      <c r="E190" s="17">
        <v>2.89140935</v>
      </c>
      <c r="F190" s="17">
        <v>11.0</v>
      </c>
      <c r="G190" s="3">
        <v>43.076592</v>
      </c>
      <c r="H190" s="3">
        <v>-89.4124875</v>
      </c>
    </row>
    <row r="191">
      <c r="A191" s="17">
        <v>190.0</v>
      </c>
      <c r="B191" s="17" t="s">
        <v>394</v>
      </c>
      <c r="C191" s="17">
        <v>0.977253128</v>
      </c>
      <c r="D191" s="17">
        <v>0.211929287</v>
      </c>
      <c r="E191" s="17">
        <v>0.9999377</v>
      </c>
      <c r="F191" s="17">
        <v>10.0</v>
      </c>
      <c r="G191" s="3">
        <v>43.078263</v>
      </c>
      <c r="H191" s="3">
        <v>-87.8819686</v>
      </c>
    </row>
    <row r="192">
      <c r="A192" s="17">
        <v>191.0</v>
      </c>
      <c r="B192" s="17" t="s">
        <v>352</v>
      </c>
      <c r="C192" s="17">
        <v>-0.36571873</v>
      </c>
      <c r="D192" s="17">
        <v>-0.234510857</v>
      </c>
      <c r="E192" s="17">
        <v>0.18874553</v>
      </c>
      <c r="F192" s="17">
        <v>4.0</v>
      </c>
      <c r="G192" s="3">
        <v>41.3148754</v>
      </c>
      <c r="H192" s="3">
        <v>-105.5665744</v>
      </c>
    </row>
    <row r="193">
      <c r="A193" s="17">
        <v>192.0</v>
      </c>
      <c r="B193" s="17" t="s">
        <v>353</v>
      </c>
      <c r="C193" s="17">
        <v>-0.691354964</v>
      </c>
      <c r="D193" s="17">
        <v>-1.294231866</v>
      </c>
      <c r="E193" s="17">
        <v>2.15300781</v>
      </c>
      <c r="F193" s="17">
        <v>1.0</v>
      </c>
      <c r="G193" s="3">
        <v>29.9641088</v>
      </c>
      <c r="H193" s="3">
        <v>-90.107647</v>
      </c>
    </row>
    <row r="194">
      <c r="A194" s="17">
        <v>193.0</v>
      </c>
      <c r="B194" s="17" t="s">
        <v>354</v>
      </c>
      <c r="C194" s="17">
        <v>-0.283463925</v>
      </c>
      <c r="D194" s="17">
        <v>1.53884001</v>
      </c>
      <c r="E194" s="17">
        <v>2.44838037</v>
      </c>
      <c r="F194" s="17">
        <v>18.0</v>
      </c>
      <c r="G194" s="3">
        <v>41.3163244</v>
      </c>
      <c r="H194" s="3">
        <v>-72.92234309999999</v>
      </c>
    </row>
    <row r="195">
      <c r="A195" s="17">
        <v>194.0</v>
      </c>
      <c r="B195" s="17" t="s">
        <v>355</v>
      </c>
      <c r="C195" s="17">
        <v>1.537828829</v>
      </c>
      <c r="D195" s="17">
        <v>-0.118604063</v>
      </c>
      <c r="E195" s="17">
        <v>2.37898443</v>
      </c>
      <c r="F195" s="17">
        <v>12.0</v>
      </c>
      <c r="G195" s="3">
        <v>41.1066413</v>
      </c>
      <c r="H195" s="3">
        <v>-80.6480952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387</v>
      </c>
      <c r="B1" s="17" t="s">
        <v>388</v>
      </c>
      <c r="C1" s="1" t="s">
        <v>389</v>
      </c>
      <c r="D1" s="1" t="s">
        <v>390</v>
      </c>
      <c r="E1" s="1" t="s">
        <v>391</v>
      </c>
      <c r="F1" s="17" t="s">
        <v>392</v>
      </c>
      <c r="G1" s="1" t="s">
        <v>385</v>
      </c>
      <c r="H1" s="1" t="s">
        <v>386</v>
      </c>
      <c r="J1" s="1" t="s">
        <v>389</v>
      </c>
      <c r="K1" s="1" t="s">
        <v>390</v>
      </c>
      <c r="L1" s="1" t="s">
        <v>400</v>
      </c>
      <c r="M1" s="18">
        <v>0.0</v>
      </c>
      <c r="N1" s="18">
        <v>1.0</v>
      </c>
      <c r="O1" s="18">
        <v>2.0</v>
      </c>
      <c r="P1" s="18">
        <v>3.0</v>
      </c>
      <c r="Q1" s="18">
        <v>4.0</v>
      </c>
      <c r="R1" s="18">
        <v>5.0</v>
      </c>
      <c r="S1" s="18">
        <v>6.0</v>
      </c>
      <c r="T1" s="18">
        <v>7.0</v>
      </c>
      <c r="U1" s="18">
        <v>8.0</v>
      </c>
      <c r="V1" s="18">
        <v>9.0</v>
      </c>
      <c r="W1" s="18">
        <v>10.0</v>
      </c>
      <c r="X1" s="18">
        <v>11.0</v>
      </c>
      <c r="Y1" s="18">
        <v>12.0</v>
      </c>
      <c r="Z1" s="18">
        <v>13.0</v>
      </c>
      <c r="AA1" s="18">
        <v>14.0</v>
      </c>
      <c r="AB1" s="18">
        <v>15.0</v>
      </c>
      <c r="AC1" s="18">
        <v>16.0</v>
      </c>
      <c r="AD1" s="18">
        <v>17.0</v>
      </c>
      <c r="AE1" s="18">
        <v>18.0</v>
      </c>
      <c r="AF1" s="18">
        <v>19.0</v>
      </c>
      <c r="AG1" s="18">
        <v>20.0</v>
      </c>
      <c r="AH1" s="18">
        <v>21.0</v>
      </c>
      <c r="AI1" s="18">
        <v>22.0</v>
      </c>
      <c r="AJ1" s="18">
        <v>23.0</v>
      </c>
    </row>
    <row r="2">
      <c r="A2" s="17">
        <v>1.0</v>
      </c>
      <c r="B2" s="17" t="s">
        <v>5</v>
      </c>
      <c r="C2" s="17">
        <v>-0.769801477</v>
      </c>
      <c r="D2" s="17">
        <v>1.333644033</v>
      </c>
      <c r="E2" s="17">
        <v>2.37120072</v>
      </c>
      <c r="F2" s="17">
        <v>11.0</v>
      </c>
      <c r="G2" s="3">
        <v>41.0770227</v>
      </c>
      <c r="H2" s="3">
        <v>-81.5114462</v>
      </c>
      <c r="J2" s="8">
        <f t="shared" ref="J2:J195" si="2">H2</f>
        <v>-81.5114462</v>
      </c>
      <c r="K2" s="8">
        <f t="shared" ref="K2:K195" si="3">G2</f>
        <v>41.0770227</v>
      </c>
      <c r="L2" s="8">
        <f t="shared" ref="L2:L195" si="4">F2</f>
        <v>11</v>
      </c>
      <c r="M2" s="8" t="str">
        <f t="shared" ref="M2:AJ2" si="1">if(Mod($L2, 24)=M$1, $K2, "")</f>
        <v/>
      </c>
      <c r="N2" s="8" t="str">
        <f t="shared" si="1"/>
        <v/>
      </c>
      <c r="O2" s="8" t="str">
        <f t="shared" si="1"/>
        <v/>
      </c>
      <c r="P2" s="8" t="str">
        <f t="shared" si="1"/>
        <v/>
      </c>
      <c r="Q2" s="8" t="str">
        <f t="shared" si="1"/>
        <v/>
      </c>
      <c r="R2" s="8" t="str">
        <f t="shared" si="1"/>
        <v/>
      </c>
      <c r="S2" s="8" t="str">
        <f t="shared" si="1"/>
        <v/>
      </c>
      <c r="T2" s="8" t="str">
        <f t="shared" si="1"/>
        <v/>
      </c>
      <c r="U2" s="8" t="str">
        <f t="shared" si="1"/>
        <v/>
      </c>
      <c r="V2" s="8" t="str">
        <f t="shared" si="1"/>
        <v/>
      </c>
      <c r="W2" s="8" t="str">
        <f t="shared" si="1"/>
        <v/>
      </c>
      <c r="X2" s="8">
        <f t="shared" si="1"/>
        <v>41.0770227</v>
      </c>
      <c r="Y2" s="8" t="str">
        <f t="shared" si="1"/>
        <v/>
      </c>
      <c r="Z2" s="8" t="str">
        <f t="shared" si="1"/>
        <v/>
      </c>
      <c r="AA2" s="8" t="str">
        <f t="shared" si="1"/>
        <v/>
      </c>
      <c r="AB2" s="8" t="str">
        <f t="shared" si="1"/>
        <v/>
      </c>
      <c r="AC2" s="8" t="str">
        <f t="shared" si="1"/>
        <v/>
      </c>
      <c r="AD2" s="8" t="str">
        <f t="shared" si="1"/>
        <v/>
      </c>
      <c r="AE2" s="8" t="str">
        <f t="shared" si="1"/>
        <v/>
      </c>
      <c r="AF2" s="8" t="str">
        <f t="shared" si="1"/>
        <v/>
      </c>
      <c r="AG2" s="8" t="str">
        <f t="shared" si="1"/>
        <v/>
      </c>
      <c r="AH2" s="8" t="str">
        <f t="shared" si="1"/>
        <v/>
      </c>
      <c r="AI2" s="8" t="str">
        <f t="shared" si="1"/>
        <v/>
      </c>
      <c r="AJ2" s="8" t="str">
        <f t="shared" si="1"/>
        <v/>
      </c>
    </row>
    <row r="3">
      <c r="A3" s="17">
        <v>2.0</v>
      </c>
      <c r="B3" s="17" t="s">
        <v>6</v>
      </c>
      <c r="C3" s="17">
        <v>-1.936859551</v>
      </c>
      <c r="D3" s="17">
        <v>0.289276008</v>
      </c>
      <c r="E3" s="17">
        <v>3.83510553</v>
      </c>
      <c r="F3" s="17">
        <v>14.0</v>
      </c>
      <c r="G3" s="3">
        <v>33.2140233</v>
      </c>
      <c r="H3" s="3">
        <v>-87.5391418</v>
      </c>
      <c r="J3" s="8">
        <f t="shared" si="2"/>
        <v>-87.5391418</v>
      </c>
      <c r="K3" s="8">
        <f t="shared" si="3"/>
        <v>33.2140233</v>
      </c>
      <c r="L3" s="8">
        <f t="shared" si="4"/>
        <v>14</v>
      </c>
      <c r="M3" s="8" t="str">
        <f t="shared" ref="M3:AJ3" si="5">if(Mod($L3, 24)=M$1, $K3, "")</f>
        <v/>
      </c>
      <c r="N3" s="8" t="str">
        <f t="shared" si="5"/>
        <v/>
      </c>
      <c r="O3" s="8" t="str">
        <f t="shared" si="5"/>
        <v/>
      </c>
      <c r="P3" s="8" t="str">
        <f t="shared" si="5"/>
        <v/>
      </c>
      <c r="Q3" s="8" t="str">
        <f t="shared" si="5"/>
        <v/>
      </c>
      <c r="R3" s="8" t="str">
        <f t="shared" si="5"/>
        <v/>
      </c>
      <c r="S3" s="8" t="str">
        <f t="shared" si="5"/>
        <v/>
      </c>
      <c r="T3" s="8" t="str">
        <f t="shared" si="5"/>
        <v/>
      </c>
      <c r="U3" s="8" t="str">
        <f t="shared" si="5"/>
        <v/>
      </c>
      <c r="V3" s="8" t="str">
        <f t="shared" si="5"/>
        <v/>
      </c>
      <c r="W3" s="8" t="str">
        <f t="shared" si="5"/>
        <v/>
      </c>
      <c r="X3" s="8" t="str">
        <f t="shared" si="5"/>
        <v/>
      </c>
      <c r="Y3" s="8" t="str">
        <f t="shared" si="5"/>
        <v/>
      </c>
      <c r="Z3" s="8" t="str">
        <f t="shared" si="5"/>
        <v/>
      </c>
      <c r="AA3" s="8">
        <f t="shared" si="5"/>
        <v>33.2140233</v>
      </c>
      <c r="AB3" s="8" t="str">
        <f t="shared" si="5"/>
        <v/>
      </c>
      <c r="AC3" s="8" t="str">
        <f t="shared" si="5"/>
        <v/>
      </c>
      <c r="AD3" s="8" t="str">
        <f t="shared" si="5"/>
        <v/>
      </c>
      <c r="AE3" s="8" t="str">
        <f t="shared" si="5"/>
        <v/>
      </c>
      <c r="AF3" s="8" t="str">
        <f t="shared" si="5"/>
        <v/>
      </c>
      <c r="AG3" s="8" t="str">
        <f t="shared" si="5"/>
        <v/>
      </c>
      <c r="AH3" s="8" t="str">
        <f t="shared" si="5"/>
        <v/>
      </c>
      <c r="AI3" s="8" t="str">
        <f t="shared" si="5"/>
        <v/>
      </c>
      <c r="AJ3" s="8" t="str">
        <f t="shared" si="5"/>
        <v/>
      </c>
    </row>
    <row r="4">
      <c r="A4" s="17">
        <v>3.0</v>
      </c>
      <c r="B4" s="17" t="s">
        <v>13</v>
      </c>
      <c r="C4" s="17">
        <v>1.640544959</v>
      </c>
      <c r="D4" s="17">
        <v>-0.402727972</v>
      </c>
      <c r="E4" s="17">
        <v>2.85357758</v>
      </c>
      <c r="F4" s="17">
        <v>12.0</v>
      </c>
      <c r="G4" s="3">
        <v>38.9374948</v>
      </c>
      <c r="H4" s="3">
        <v>-77.08880289999999</v>
      </c>
      <c r="J4" s="8">
        <f t="shared" si="2"/>
        <v>-77.0888029</v>
      </c>
      <c r="K4" s="8">
        <f t="shared" si="3"/>
        <v>38.9374948</v>
      </c>
      <c r="L4" s="8">
        <f t="shared" si="4"/>
        <v>12</v>
      </c>
      <c r="M4" s="8" t="str">
        <f t="shared" ref="M4:AJ4" si="6">if(Mod($L4, 24)=M$1, $K4, "")</f>
        <v/>
      </c>
      <c r="N4" s="8" t="str">
        <f t="shared" si="6"/>
        <v/>
      </c>
      <c r="O4" s="8" t="str">
        <f t="shared" si="6"/>
        <v/>
      </c>
      <c r="P4" s="8" t="str">
        <f t="shared" si="6"/>
        <v/>
      </c>
      <c r="Q4" s="8" t="str">
        <f t="shared" si="6"/>
        <v/>
      </c>
      <c r="R4" s="8" t="str">
        <f t="shared" si="6"/>
        <v/>
      </c>
      <c r="S4" s="8" t="str">
        <f t="shared" si="6"/>
        <v/>
      </c>
      <c r="T4" s="8" t="str">
        <f t="shared" si="6"/>
        <v/>
      </c>
      <c r="U4" s="8" t="str">
        <f t="shared" si="6"/>
        <v/>
      </c>
      <c r="V4" s="8" t="str">
        <f t="shared" si="6"/>
        <v/>
      </c>
      <c r="W4" s="8" t="str">
        <f t="shared" si="6"/>
        <v/>
      </c>
      <c r="X4" s="8" t="str">
        <f t="shared" si="6"/>
        <v/>
      </c>
      <c r="Y4" s="8">
        <f t="shared" si="6"/>
        <v>38.9374948</v>
      </c>
      <c r="Z4" s="8" t="str">
        <f t="shared" si="6"/>
        <v/>
      </c>
      <c r="AA4" s="8" t="str">
        <f t="shared" si="6"/>
        <v/>
      </c>
      <c r="AB4" s="8" t="str">
        <f t="shared" si="6"/>
        <v/>
      </c>
      <c r="AC4" s="8" t="str">
        <f t="shared" si="6"/>
        <v/>
      </c>
      <c r="AD4" s="8" t="str">
        <f t="shared" si="6"/>
        <v/>
      </c>
      <c r="AE4" s="8" t="str">
        <f t="shared" si="6"/>
        <v/>
      </c>
      <c r="AF4" s="8" t="str">
        <f t="shared" si="6"/>
        <v/>
      </c>
      <c r="AG4" s="8" t="str">
        <f t="shared" si="6"/>
        <v/>
      </c>
      <c r="AH4" s="8" t="str">
        <f t="shared" si="6"/>
        <v/>
      </c>
      <c r="AI4" s="8" t="str">
        <f t="shared" si="6"/>
        <v/>
      </c>
      <c r="AJ4" s="8" t="str">
        <f t="shared" si="6"/>
        <v/>
      </c>
    </row>
    <row r="5">
      <c r="A5" s="17">
        <v>4.0</v>
      </c>
      <c r="B5" s="17" t="s">
        <v>15</v>
      </c>
      <c r="C5" s="17">
        <v>-2.905086658</v>
      </c>
      <c r="D5" s="17">
        <v>-0.580379597</v>
      </c>
      <c r="E5" s="17">
        <v>8.77636897</v>
      </c>
      <c r="F5" s="17">
        <v>7.0</v>
      </c>
      <c r="G5" s="3">
        <v>32.2318851</v>
      </c>
      <c r="H5" s="3">
        <v>-110.9501094</v>
      </c>
      <c r="J5" s="8">
        <f t="shared" si="2"/>
        <v>-110.9501094</v>
      </c>
      <c r="K5" s="8">
        <f t="shared" si="3"/>
        <v>32.2318851</v>
      </c>
      <c r="L5" s="8">
        <f t="shared" si="4"/>
        <v>7</v>
      </c>
      <c r="M5" s="8" t="str">
        <f t="shared" ref="M5:AJ5" si="7">if(Mod($L5, 24)=M$1, $K5, "")</f>
        <v/>
      </c>
      <c r="N5" s="8" t="str">
        <f t="shared" si="7"/>
        <v/>
      </c>
      <c r="O5" s="8" t="str">
        <f t="shared" si="7"/>
        <v/>
      </c>
      <c r="P5" s="8" t="str">
        <f t="shared" si="7"/>
        <v/>
      </c>
      <c r="Q5" s="8" t="str">
        <f t="shared" si="7"/>
        <v/>
      </c>
      <c r="R5" s="8" t="str">
        <f t="shared" si="7"/>
        <v/>
      </c>
      <c r="S5" s="8" t="str">
        <f t="shared" si="7"/>
        <v/>
      </c>
      <c r="T5" s="8">
        <f t="shared" si="7"/>
        <v>32.2318851</v>
      </c>
      <c r="U5" s="8" t="str">
        <f t="shared" si="7"/>
        <v/>
      </c>
      <c r="V5" s="8" t="str">
        <f t="shared" si="7"/>
        <v/>
      </c>
      <c r="W5" s="8" t="str">
        <f t="shared" si="7"/>
        <v/>
      </c>
      <c r="X5" s="8" t="str">
        <f t="shared" si="7"/>
        <v/>
      </c>
      <c r="Y5" s="8" t="str">
        <f t="shared" si="7"/>
        <v/>
      </c>
      <c r="Z5" s="8" t="str">
        <f t="shared" si="7"/>
        <v/>
      </c>
      <c r="AA5" s="8" t="str">
        <f t="shared" si="7"/>
        <v/>
      </c>
      <c r="AB5" s="8" t="str">
        <f t="shared" si="7"/>
        <v/>
      </c>
      <c r="AC5" s="8" t="str">
        <f t="shared" si="7"/>
        <v/>
      </c>
      <c r="AD5" s="8" t="str">
        <f t="shared" si="7"/>
        <v/>
      </c>
      <c r="AE5" s="8" t="str">
        <f t="shared" si="7"/>
        <v/>
      </c>
      <c r="AF5" s="8" t="str">
        <f t="shared" si="7"/>
        <v/>
      </c>
      <c r="AG5" s="8" t="str">
        <f t="shared" si="7"/>
        <v/>
      </c>
      <c r="AH5" s="8" t="str">
        <f t="shared" si="7"/>
        <v/>
      </c>
      <c r="AI5" s="8" t="str">
        <f t="shared" si="7"/>
        <v/>
      </c>
      <c r="AJ5" s="8" t="str">
        <f t="shared" si="7"/>
        <v/>
      </c>
    </row>
    <row r="6">
      <c r="A6" s="17">
        <v>5.0</v>
      </c>
      <c r="B6" s="17" t="s">
        <v>16</v>
      </c>
      <c r="C6" s="17">
        <v>-2.565321085</v>
      </c>
      <c r="D6" s="17">
        <v>-0.64508917</v>
      </c>
      <c r="E6" s="17">
        <v>6.99701231</v>
      </c>
      <c r="F6" s="17">
        <v>7.0</v>
      </c>
      <c r="G6" s="3">
        <v>33.4532165</v>
      </c>
      <c r="H6" s="3">
        <v>-112.0719833</v>
      </c>
      <c r="J6" s="8">
        <f t="shared" si="2"/>
        <v>-112.0719833</v>
      </c>
      <c r="K6" s="8">
        <f t="shared" si="3"/>
        <v>33.4532165</v>
      </c>
      <c r="L6" s="8">
        <f t="shared" si="4"/>
        <v>7</v>
      </c>
      <c r="M6" s="8" t="str">
        <f t="shared" ref="M6:AJ6" si="8">if(Mod($L6, 24)=M$1, $K6, "")</f>
        <v/>
      </c>
      <c r="N6" s="8" t="str">
        <f t="shared" si="8"/>
        <v/>
      </c>
      <c r="O6" s="8" t="str">
        <f t="shared" si="8"/>
        <v/>
      </c>
      <c r="P6" s="8" t="str">
        <f t="shared" si="8"/>
        <v/>
      </c>
      <c r="Q6" s="8" t="str">
        <f t="shared" si="8"/>
        <v/>
      </c>
      <c r="R6" s="8" t="str">
        <f t="shared" si="8"/>
        <v/>
      </c>
      <c r="S6" s="8" t="str">
        <f t="shared" si="8"/>
        <v/>
      </c>
      <c r="T6" s="8">
        <f t="shared" si="8"/>
        <v>33.4532165</v>
      </c>
      <c r="U6" s="8" t="str">
        <f t="shared" si="8"/>
        <v/>
      </c>
      <c r="V6" s="8" t="str">
        <f t="shared" si="8"/>
        <v/>
      </c>
      <c r="W6" s="8" t="str">
        <f t="shared" si="8"/>
        <v/>
      </c>
      <c r="X6" s="8" t="str">
        <f t="shared" si="8"/>
        <v/>
      </c>
      <c r="Y6" s="8" t="str">
        <f t="shared" si="8"/>
        <v/>
      </c>
      <c r="Z6" s="8" t="str">
        <f t="shared" si="8"/>
        <v/>
      </c>
      <c r="AA6" s="8" t="str">
        <f t="shared" si="8"/>
        <v/>
      </c>
      <c r="AB6" s="8" t="str">
        <f t="shared" si="8"/>
        <v/>
      </c>
      <c r="AC6" s="8" t="str">
        <f t="shared" si="8"/>
        <v/>
      </c>
      <c r="AD6" s="8" t="str">
        <f t="shared" si="8"/>
        <v/>
      </c>
      <c r="AE6" s="8" t="str">
        <f t="shared" si="8"/>
        <v/>
      </c>
      <c r="AF6" s="8" t="str">
        <f t="shared" si="8"/>
        <v/>
      </c>
      <c r="AG6" s="8" t="str">
        <f t="shared" si="8"/>
        <v/>
      </c>
      <c r="AH6" s="8" t="str">
        <f t="shared" si="8"/>
        <v/>
      </c>
      <c r="AI6" s="8" t="str">
        <f t="shared" si="8"/>
        <v/>
      </c>
      <c r="AJ6" s="8" t="str">
        <f t="shared" si="8"/>
        <v/>
      </c>
    </row>
    <row r="7">
      <c r="A7" s="17">
        <v>6.0</v>
      </c>
      <c r="B7" s="17" t="s">
        <v>17</v>
      </c>
      <c r="C7" s="17">
        <v>-1.466362841</v>
      </c>
      <c r="D7" s="17">
        <v>0.134502692</v>
      </c>
      <c r="E7" s="17">
        <v>2.16831096</v>
      </c>
      <c r="F7" s="17">
        <v>13.0</v>
      </c>
      <c r="G7" s="3">
        <v>36.0686895</v>
      </c>
      <c r="H7" s="3">
        <v>-94.1748471</v>
      </c>
      <c r="J7" s="8">
        <f t="shared" si="2"/>
        <v>-94.1748471</v>
      </c>
      <c r="K7" s="8">
        <f t="shared" si="3"/>
        <v>36.0686895</v>
      </c>
      <c r="L7" s="8">
        <f t="shared" si="4"/>
        <v>13</v>
      </c>
      <c r="M7" s="8" t="str">
        <f t="shared" ref="M7:AJ7" si="9">if(Mod($L7, 24)=M$1, $K7, "")</f>
        <v/>
      </c>
      <c r="N7" s="8" t="str">
        <f t="shared" si="9"/>
        <v/>
      </c>
      <c r="O7" s="8" t="str">
        <f t="shared" si="9"/>
        <v/>
      </c>
      <c r="P7" s="8" t="str">
        <f t="shared" si="9"/>
        <v/>
      </c>
      <c r="Q7" s="8" t="str">
        <f t="shared" si="9"/>
        <v/>
      </c>
      <c r="R7" s="8" t="str">
        <f t="shared" si="9"/>
        <v/>
      </c>
      <c r="S7" s="8" t="str">
        <f t="shared" si="9"/>
        <v/>
      </c>
      <c r="T7" s="8" t="str">
        <f t="shared" si="9"/>
        <v/>
      </c>
      <c r="U7" s="8" t="str">
        <f t="shared" si="9"/>
        <v/>
      </c>
      <c r="V7" s="8" t="str">
        <f t="shared" si="9"/>
        <v/>
      </c>
      <c r="W7" s="8" t="str">
        <f t="shared" si="9"/>
        <v/>
      </c>
      <c r="X7" s="8" t="str">
        <f t="shared" si="9"/>
        <v/>
      </c>
      <c r="Y7" s="8" t="str">
        <f t="shared" si="9"/>
        <v/>
      </c>
      <c r="Z7" s="8">
        <f t="shared" si="9"/>
        <v>36.0686895</v>
      </c>
      <c r="AA7" s="8" t="str">
        <f t="shared" si="9"/>
        <v/>
      </c>
      <c r="AB7" s="8" t="str">
        <f t="shared" si="9"/>
        <v/>
      </c>
      <c r="AC7" s="8" t="str">
        <f t="shared" si="9"/>
        <v/>
      </c>
      <c r="AD7" s="8" t="str">
        <f t="shared" si="9"/>
        <v/>
      </c>
      <c r="AE7" s="8" t="str">
        <f t="shared" si="9"/>
        <v/>
      </c>
      <c r="AF7" s="8" t="str">
        <f t="shared" si="9"/>
        <v/>
      </c>
      <c r="AG7" s="8" t="str">
        <f t="shared" si="9"/>
        <v/>
      </c>
      <c r="AH7" s="8" t="str">
        <f t="shared" si="9"/>
        <v/>
      </c>
      <c r="AI7" s="8" t="str">
        <f t="shared" si="9"/>
        <v/>
      </c>
      <c r="AJ7" s="8" t="str">
        <f t="shared" si="9"/>
        <v/>
      </c>
    </row>
    <row r="8">
      <c r="A8" s="17">
        <v>7.0</v>
      </c>
      <c r="B8" s="17" t="s">
        <v>18</v>
      </c>
      <c r="C8" s="17">
        <v>0.374884992</v>
      </c>
      <c r="D8" s="17">
        <v>-1.217302642</v>
      </c>
      <c r="E8" s="17">
        <v>1.62236448</v>
      </c>
      <c r="F8" s="17">
        <v>24.0</v>
      </c>
      <c r="G8" s="3">
        <v>34.7252717</v>
      </c>
      <c r="H8" s="3">
        <v>-92.3378705</v>
      </c>
      <c r="J8" s="8">
        <f t="shared" si="2"/>
        <v>-92.3378705</v>
      </c>
      <c r="K8" s="8">
        <f t="shared" si="3"/>
        <v>34.7252717</v>
      </c>
      <c r="L8" s="8">
        <f t="shared" si="4"/>
        <v>24</v>
      </c>
      <c r="M8" s="8">
        <f t="shared" ref="M8:AJ8" si="10">if(Mod($L8, 24)=M$1, $K8, "")</f>
        <v>34.7252717</v>
      </c>
      <c r="N8" s="8" t="str">
        <f t="shared" si="10"/>
        <v/>
      </c>
      <c r="O8" s="8" t="str">
        <f t="shared" si="10"/>
        <v/>
      </c>
      <c r="P8" s="8" t="str">
        <f t="shared" si="10"/>
        <v/>
      </c>
      <c r="Q8" s="8" t="str">
        <f t="shared" si="10"/>
        <v/>
      </c>
      <c r="R8" s="8" t="str">
        <f t="shared" si="10"/>
        <v/>
      </c>
      <c r="S8" s="8" t="str">
        <f t="shared" si="10"/>
        <v/>
      </c>
      <c r="T8" s="8" t="str">
        <f t="shared" si="10"/>
        <v/>
      </c>
      <c r="U8" s="8" t="str">
        <f t="shared" si="10"/>
        <v/>
      </c>
      <c r="V8" s="8" t="str">
        <f t="shared" si="10"/>
        <v/>
      </c>
      <c r="W8" s="8" t="str">
        <f t="shared" si="10"/>
        <v/>
      </c>
      <c r="X8" s="8" t="str">
        <f t="shared" si="10"/>
        <v/>
      </c>
      <c r="Y8" s="8" t="str">
        <f t="shared" si="10"/>
        <v/>
      </c>
      <c r="Z8" s="8" t="str">
        <f t="shared" si="10"/>
        <v/>
      </c>
      <c r="AA8" s="8" t="str">
        <f t="shared" si="10"/>
        <v/>
      </c>
      <c r="AB8" s="8" t="str">
        <f t="shared" si="10"/>
        <v/>
      </c>
      <c r="AC8" s="8" t="str">
        <f t="shared" si="10"/>
        <v/>
      </c>
      <c r="AD8" s="8" t="str">
        <f t="shared" si="10"/>
        <v/>
      </c>
      <c r="AE8" s="8" t="str">
        <f t="shared" si="10"/>
        <v/>
      </c>
      <c r="AF8" s="8" t="str">
        <f t="shared" si="10"/>
        <v/>
      </c>
      <c r="AG8" s="8" t="str">
        <f t="shared" si="10"/>
        <v/>
      </c>
      <c r="AH8" s="8" t="str">
        <f t="shared" si="10"/>
        <v/>
      </c>
      <c r="AI8" s="8" t="str">
        <f t="shared" si="10"/>
        <v/>
      </c>
      <c r="AJ8" s="8" t="str">
        <f t="shared" si="10"/>
        <v/>
      </c>
    </row>
    <row r="9">
      <c r="A9" s="17">
        <v>8.0</v>
      </c>
      <c r="B9" s="17" t="s">
        <v>21</v>
      </c>
      <c r="C9" s="17">
        <v>-2.114307319</v>
      </c>
      <c r="D9" s="17">
        <v>0.376018928</v>
      </c>
      <c r="E9" s="17">
        <v>4.61168567</v>
      </c>
      <c r="F9" s="17">
        <v>14.0</v>
      </c>
      <c r="G9" s="3">
        <v>32.5933574</v>
      </c>
      <c r="H9" s="3">
        <v>-85.4951663</v>
      </c>
      <c r="J9" s="8">
        <f t="shared" si="2"/>
        <v>-85.4951663</v>
      </c>
      <c r="K9" s="8">
        <f t="shared" si="3"/>
        <v>32.5933574</v>
      </c>
      <c r="L9" s="8">
        <f t="shared" si="4"/>
        <v>14</v>
      </c>
      <c r="M9" s="8" t="str">
        <f t="shared" ref="M9:AJ9" si="11">if(Mod($L9, 24)=M$1, $K9, "")</f>
        <v/>
      </c>
      <c r="N9" s="8" t="str">
        <f t="shared" si="11"/>
        <v/>
      </c>
      <c r="O9" s="8" t="str">
        <f t="shared" si="11"/>
        <v/>
      </c>
      <c r="P9" s="8" t="str">
        <f t="shared" si="11"/>
        <v/>
      </c>
      <c r="Q9" s="8" t="str">
        <f t="shared" si="11"/>
        <v/>
      </c>
      <c r="R9" s="8" t="str">
        <f t="shared" si="11"/>
        <v/>
      </c>
      <c r="S9" s="8" t="str">
        <f t="shared" si="11"/>
        <v/>
      </c>
      <c r="T9" s="8" t="str">
        <f t="shared" si="11"/>
        <v/>
      </c>
      <c r="U9" s="8" t="str">
        <f t="shared" si="11"/>
        <v/>
      </c>
      <c r="V9" s="8" t="str">
        <f t="shared" si="11"/>
        <v/>
      </c>
      <c r="W9" s="8" t="str">
        <f t="shared" si="11"/>
        <v/>
      </c>
      <c r="X9" s="8" t="str">
        <f t="shared" si="11"/>
        <v/>
      </c>
      <c r="Y9" s="8" t="str">
        <f t="shared" si="11"/>
        <v/>
      </c>
      <c r="Z9" s="8" t="str">
        <f t="shared" si="11"/>
        <v/>
      </c>
      <c r="AA9" s="8">
        <f t="shared" si="11"/>
        <v>32.5933574</v>
      </c>
      <c r="AB9" s="8" t="str">
        <f t="shared" si="11"/>
        <v/>
      </c>
      <c r="AC9" s="8" t="str">
        <f t="shared" si="11"/>
        <v/>
      </c>
      <c r="AD9" s="8" t="str">
        <f t="shared" si="11"/>
        <v/>
      </c>
      <c r="AE9" s="8" t="str">
        <f t="shared" si="11"/>
        <v/>
      </c>
      <c r="AF9" s="8" t="str">
        <f t="shared" si="11"/>
        <v/>
      </c>
      <c r="AG9" s="8" t="str">
        <f t="shared" si="11"/>
        <v/>
      </c>
      <c r="AH9" s="8" t="str">
        <f t="shared" si="11"/>
        <v/>
      </c>
      <c r="AI9" s="8" t="str">
        <f t="shared" si="11"/>
        <v/>
      </c>
      <c r="AJ9" s="8" t="str">
        <f t="shared" si="11"/>
        <v/>
      </c>
    </row>
    <row r="10">
      <c r="A10" s="17">
        <v>9.0</v>
      </c>
      <c r="B10" s="17" t="s">
        <v>23</v>
      </c>
      <c r="C10" s="17">
        <v>0.994025888</v>
      </c>
      <c r="D10" s="17">
        <v>-0.21281804</v>
      </c>
      <c r="E10" s="17">
        <v>1.03337898</v>
      </c>
      <c r="F10" s="17">
        <v>9.0</v>
      </c>
      <c r="G10" s="3">
        <v>40.2049604</v>
      </c>
      <c r="H10" s="3">
        <v>-85.40628459999999</v>
      </c>
      <c r="J10" s="8">
        <f t="shared" si="2"/>
        <v>-85.4062846</v>
      </c>
      <c r="K10" s="8">
        <f t="shared" si="3"/>
        <v>40.2049604</v>
      </c>
      <c r="L10" s="8">
        <f t="shared" si="4"/>
        <v>9</v>
      </c>
      <c r="M10" s="8" t="str">
        <f t="shared" ref="M10:AJ10" si="12">if(Mod($L10, 24)=M$1, $K10, "")</f>
        <v/>
      </c>
      <c r="N10" s="8" t="str">
        <f t="shared" si="12"/>
        <v/>
      </c>
      <c r="O10" s="8" t="str">
        <f t="shared" si="12"/>
        <v/>
      </c>
      <c r="P10" s="8" t="str">
        <f t="shared" si="12"/>
        <v/>
      </c>
      <c r="Q10" s="8" t="str">
        <f t="shared" si="12"/>
        <v/>
      </c>
      <c r="R10" s="8" t="str">
        <f t="shared" si="12"/>
        <v/>
      </c>
      <c r="S10" s="8" t="str">
        <f t="shared" si="12"/>
        <v/>
      </c>
      <c r="T10" s="8" t="str">
        <f t="shared" si="12"/>
        <v/>
      </c>
      <c r="U10" s="8" t="str">
        <f t="shared" si="12"/>
        <v/>
      </c>
      <c r="V10" s="8">
        <f t="shared" si="12"/>
        <v>40.2049604</v>
      </c>
      <c r="W10" s="8" t="str">
        <f t="shared" si="12"/>
        <v/>
      </c>
      <c r="X10" s="8" t="str">
        <f t="shared" si="12"/>
        <v/>
      </c>
      <c r="Y10" s="8" t="str">
        <f t="shared" si="12"/>
        <v/>
      </c>
      <c r="Z10" s="8" t="str">
        <f t="shared" si="12"/>
        <v/>
      </c>
      <c r="AA10" s="8" t="str">
        <f t="shared" si="12"/>
        <v/>
      </c>
      <c r="AB10" s="8" t="str">
        <f t="shared" si="12"/>
        <v/>
      </c>
      <c r="AC10" s="8" t="str">
        <f t="shared" si="12"/>
        <v/>
      </c>
      <c r="AD10" s="8" t="str">
        <f t="shared" si="12"/>
        <v/>
      </c>
      <c r="AE10" s="8" t="str">
        <f t="shared" si="12"/>
        <v/>
      </c>
      <c r="AF10" s="8" t="str">
        <f t="shared" si="12"/>
        <v/>
      </c>
      <c r="AG10" s="8" t="str">
        <f t="shared" si="12"/>
        <v/>
      </c>
      <c r="AH10" s="8" t="str">
        <f t="shared" si="12"/>
        <v/>
      </c>
      <c r="AI10" s="8" t="str">
        <f t="shared" si="12"/>
        <v/>
      </c>
      <c r="AJ10" s="8" t="str">
        <f t="shared" si="12"/>
        <v/>
      </c>
    </row>
    <row r="11">
      <c r="A11" s="17">
        <v>10.0</v>
      </c>
      <c r="B11" s="17" t="s">
        <v>27</v>
      </c>
      <c r="C11" s="17">
        <v>1.523717963</v>
      </c>
      <c r="D11" s="17">
        <v>0.348848276</v>
      </c>
      <c r="E11" s="17">
        <v>2.44341155</v>
      </c>
      <c r="F11" s="17">
        <v>15.0</v>
      </c>
      <c r="G11" s="3">
        <v>42.0894288</v>
      </c>
      <c r="H11" s="3">
        <v>-75.9694885</v>
      </c>
      <c r="J11" s="8">
        <f t="shared" si="2"/>
        <v>-75.9694885</v>
      </c>
      <c r="K11" s="8">
        <f t="shared" si="3"/>
        <v>42.0894288</v>
      </c>
      <c r="L11" s="8">
        <f t="shared" si="4"/>
        <v>15</v>
      </c>
      <c r="M11" s="8" t="str">
        <f t="shared" ref="M11:AJ11" si="13">if(Mod($L11, 24)=M$1, $K11, "")</f>
        <v/>
      </c>
      <c r="N11" s="8" t="str">
        <f t="shared" si="13"/>
        <v/>
      </c>
      <c r="O11" s="8" t="str">
        <f t="shared" si="13"/>
        <v/>
      </c>
      <c r="P11" s="8" t="str">
        <f t="shared" si="13"/>
        <v/>
      </c>
      <c r="Q11" s="8" t="str">
        <f t="shared" si="13"/>
        <v/>
      </c>
      <c r="R11" s="8" t="str">
        <f t="shared" si="13"/>
        <v/>
      </c>
      <c r="S11" s="8" t="str">
        <f t="shared" si="13"/>
        <v/>
      </c>
      <c r="T11" s="8" t="str">
        <f t="shared" si="13"/>
        <v/>
      </c>
      <c r="U11" s="8" t="str">
        <f t="shared" si="13"/>
        <v/>
      </c>
      <c r="V11" s="8" t="str">
        <f t="shared" si="13"/>
        <v/>
      </c>
      <c r="W11" s="8" t="str">
        <f t="shared" si="13"/>
        <v/>
      </c>
      <c r="X11" s="8" t="str">
        <f t="shared" si="13"/>
        <v/>
      </c>
      <c r="Y11" s="8" t="str">
        <f t="shared" si="13"/>
        <v/>
      </c>
      <c r="Z11" s="8" t="str">
        <f t="shared" si="13"/>
        <v/>
      </c>
      <c r="AA11" s="8" t="str">
        <f t="shared" si="13"/>
        <v/>
      </c>
      <c r="AB11" s="8">
        <f t="shared" si="13"/>
        <v>42.0894288</v>
      </c>
      <c r="AC11" s="8" t="str">
        <f t="shared" si="13"/>
        <v/>
      </c>
      <c r="AD11" s="8" t="str">
        <f t="shared" si="13"/>
        <v/>
      </c>
      <c r="AE11" s="8" t="str">
        <f t="shared" si="13"/>
        <v/>
      </c>
      <c r="AF11" s="8" t="str">
        <f t="shared" si="13"/>
        <v/>
      </c>
      <c r="AG11" s="8" t="str">
        <f t="shared" si="13"/>
        <v/>
      </c>
      <c r="AH11" s="8" t="str">
        <f t="shared" si="13"/>
        <v/>
      </c>
      <c r="AI11" s="8" t="str">
        <f t="shared" si="13"/>
        <v/>
      </c>
      <c r="AJ11" s="8" t="str">
        <f t="shared" si="13"/>
        <v/>
      </c>
    </row>
    <row r="12">
      <c r="A12" s="17">
        <v>11.0</v>
      </c>
      <c r="B12" s="17" t="s">
        <v>28</v>
      </c>
      <c r="C12" s="17">
        <v>-0.965992377</v>
      </c>
      <c r="D12" s="17">
        <v>-0.008835812</v>
      </c>
      <c r="E12" s="17">
        <v>0.93321934</v>
      </c>
      <c r="F12" s="17">
        <v>4.0</v>
      </c>
      <c r="G12" s="3">
        <v>43.6033127</v>
      </c>
      <c r="H12" s="3">
        <v>-116.201649</v>
      </c>
      <c r="J12" s="8">
        <f t="shared" si="2"/>
        <v>-116.201649</v>
      </c>
      <c r="K12" s="8">
        <f t="shared" si="3"/>
        <v>43.6033127</v>
      </c>
      <c r="L12" s="8">
        <f t="shared" si="4"/>
        <v>4</v>
      </c>
      <c r="M12" s="8" t="str">
        <f t="shared" ref="M12:AJ12" si="14">if(Mod($L12, 24)=M$1, $K12, "")</f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>
        <f t="shared" si="14"/>
        <v>43.6033127</v>
      </c>
      <c r="R12" s="8" t="str">
        <f t="shared" si="14"/>
        <v/>
      </c>
      <c r="S12" s="8" t="str">
        <f t="shared" si="14"/>
        <v/>
      </c>
      <c r="T12" s="8" t="str">
        <f t="shared" si="14"/>
        <v/>
      </c>
      <c r="U12" s="8" t="str">
        <f t="shared" si="14"/>
        <v/>
      </c>
      <c r="V12" s="8" t="str">
        <f t="shared" si="14"/>
        <v/>
      </c>
      <c r="W12" s="8" t="str">
        <f t="shared" si="14"/>
        <v/>
      </c>
      <c r="X12" s="8" t="str">
        <f t="shared" si="14"/>
        <v/>
      </c>
      <c r="Y12" s="8" t="str">
        <f t="shared" si="14"/>
        <v/>
      </c>
      <c r="Z12" s="8" t="str">
        <f t="shared" si="14"/>
        <v/>
      </c>
      <c r="AA12" s="8" t="str">
        <f t="shared" si="14"/>
        <v/>
      </c>
      <c r="AB12" s="8" t="str">
        <f t="shared" si="14"/>
        <v/>
      </c>
      <c r="AC12" s="8" t="str">
        <f t="shared" si="14"/>
        <v/>
      </c>
      <c r="AD12" s="8" t="str">
        <f t="shared" si="14"/>
        <v/>
      </c>
      <c r="AE12" s="8" t="str">
        <f t="shared" si="14"/>
        <v/>
      </c>
      <c r="AF12" s="8" t="str">
        <f t="shared" si="14"/>
        <v/>
      </c>
      <c r="AG12" s="8" t="str">
        <f t="shared" si="14"/>
        <v/>
      </c>
      <c r="AH12" s="8" t="str">
        <f t="shared" si="14"/>
        <v/>
      </c>
      <c r="AI12" s="8" t="str">
        <f t="shared" si="14"/>
        <v/>
      </c>
      <c r="AJ12" s="8" t="str">
        <f t="shared" si="14"/>
        <v/>
      </c>
    </row>
    <row r="13">
      <c r="A13" s="17">
        <v>12.0</v>
      </c>
      <c r="B13" s="17" t="s">
        <v>29</v>
      </c>
      <c r="C13" s="17">
        <v>1.03692811</v>
      </c>
      <c r="D13" s="17">
        <v>0.980705238</v>
      </c>
      <c r="E13" s="17">
        <v>2.03700267</v>
      </c>
      <c r="F13" s="17">
        <v>8.0</v>
      </c>
      <c r="G13" s="3">
        <v>42.3355488</v>
      </c>
      <c r="H13" s="3">
        <v>-71.16849450000001</v>
      </c>
      <c r="J13" s="8">
        <f t="shared" si="2"/>
        <v>-71.1684945</v>
      </c>
      <c r="K13" s="8">
        <f t="shared" si="3"/>
        <v>42.3355488</v>
      </c>
      <c r="L13" s="8">
        <f t="shared" si="4"/>
        <v>8</v>
      </c>
      <c r="M13" s="8" t="str">
        <f t="shared" ref="M13:AJ13" si="15">if(Mod($L13, 24)=M$1, $K13, "")</f>
        <v/>
      </c>
      <c r="N13" s="8" t="str">
        <f t="shared" si="15"/>
        <v/>
      </c>
      <c r="O13" s="8" t="str">
        <f t="shared" si="15"/>
        <v/>
      </c>
      <c r="P13" s="8" t="str">
        <f t="shared" si="15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>
        <f t="shared" si="15"/>
        <v>42.3355488</v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5"/>
        <v/>
      </c>
      <c r="AB13" s="8" t="str">
        <f t="shared" si="15"/>
        <v/>
      </c>
      <c r="AC13" s="8" t="str">
        <f t="shared" si="15"/>
        <v/>
      </c>
      <c r="AD13" s="8" t="str">
        <f t="shared" si="15"/>
        <v/>
      </c>
      <c r="AE13" s="8" t="str">
        <f t="shared" si="15"/>
        <v/>
      </c>
      <c r="AF13" s="8" t="str">
        <f t="shared" si="15"/>
        <v/>
      </c>
      <c r="AG13" s="8" t="str">
        <f t="shared" si="15"/>
        <v/>
      </c>
      <c r="AH13" s="8" t="str">
        <f t="shared" si="15"/>
        <v/>
      </c>
      <c r="AI13" s="8" t="str">
        <f t="shared" si="15"/>
        <v/>
      </c>
      <c r="AJ13" s="8" t="str">
        <f t="shared" si="15"/>
        <v/>
      </c>
    </row>
    <row r="14">
      <c r="A14" s="17">
        <v>13.0</v>
      </c>
      <c r="B14" s="17" t="s">
        <v>30</v>
      </c>
      <c r="C14" s="17">
        <v>0.931079463</v>
      </c>
      <c r="D14" s="17">
        <v>1.046963019</v>
      </c>
      <c r="E14" s="17">
        <v>1.96304053</v>
      </c>
      <c r="F14" s="17">
        <v>8.0</v>
      </c>
      <c r="G14" s="3">
        <v>42.3504997</v>
      </c>
      <c r="H14" s="3">
        <v>-71.1053991</v>
      </c>
      <c r="J14" s="8">
        <f t="shared" si="2"/>
        <v>-71.1053991</v>
      </c>
      <c r="K14" s="8">
        <f t="shared" si="3"/>
        <v>42.3504997</v>
      </c>
      <c r="L14" s="8">
        <f t="shared" si="4"/>
        <v>8</v>
      </c>
      <c r="M14" s="8" t="str">
        <f t="shared" ref="M14:AJ14" si="16">if(Mod($L14, 24)=M$1, $K14, "")</f>
        <v/>
      </c>
      <c r="N14" s="8" t="str">
        <f t="shared" si="16"/>
        <v/>
      </c>
      <c r="O14" s="8" t="str">
        <f t="shared" si="16"/>
        <v/>
      </c>
      <c r="P14" s="8" t="str">
        <f t="shared" si="16"/>
        <v/>
      </c>
      <c r="Q14" s="8" t="str">
        <f t="shared" si="16"/>
        <v/>
      </c>
      <c r="R14" s="8" t="str">
        <f t="shared" si="16"/>
        <v/>
      </c>
      <c r="S14" s="8" t="str">
        <f t="shared" si="16"/>
        <v/>
      </c>
      <c r="T14" s="8" t="str">
        <f t="shared" si="16"/>
        <v/>
      </c>
      <c r="U14" s="8">
        <f t="shared" si="16"/>
        <v>42.3504997</v>
      </c>
      <c r="V14" s="8" t="str">
        <f t="shared" si="16"/>
        <v/>
      </c>
      <c r="W14" s="8" t="str">
        <f t="shared" si="16"/>
        <v/>
      </c>
      <c r="X14" s="8" t="str">
        <f t="shared" si="16"/>
        <v/>
      </c>
      <c r="Y14" s="8" t="str">
        <f t="shared" si="16"/>
        <v/>
      </c>
      <c r="Z14" s="8" t="str">
        <f t="shared" si="16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</row>
    <row r="15">
      <c r="A15" s="17">
        <v>14.0</v>
      </c>
      <c r="B15" s="17" t="s">
        <v>31</v>
      </c>
      <c r="C15" s="17">
        <v>0.424217632</v>
      </c>
      <c r="D15" s="17">
        <v>0.492421413</v>
      </c>
      <c r="E15" s="17">
        <v>0.42243945</v>
      </c>
      <c r="F15" s="17">
        <v>10.0</v>
      </c>
      <c r="G15" s="3">
        <v>41.3797788</v>
      </c>
      <c r="H15" s="3">
        <v>-83.6300826</v>
      </c>
      <c r="J15" s="8">
        <f t="shared" si="2"/>
        <v>-83.6300826</v>
      </c>
      <c r="K15" s="8">
        <f t="shared" si="3"/>
        <v>41.3797788</v>
      </c>
      <c r="L15" s="8">
        <f t="shared" si="4"/>
        <v>10</v>
      </c>
      <c r="M15" s="8" t="str">
        <f t="shared" ref="M15:AJ15" si="17">if(Mod($L15, 24)=M$1, $K15, "")</f>
        <v/>
      </c>
      <c r="N15" s="8" t="str">
        <f t="shared" si="17"/>
        <v/>
      </c>
      <c r="O15" s="8" t="str">
        <f t="shared" si="17"/>
        <v/>
      </c>
      <c r="P15" s="8" t="str">
        <f t="shared" si="17"/>
        <v/>
      </c>
      <c r="Q15" s="8" t="str">
        <f t="shared" si="17"/>
        <v/>
      </c>
      <c r="R15" s="8" t="str">
        <f t="shared" si="17"/>
        <v/>
      </c>
      <c r="S15" s="8" t="str">
        <f t="shared" si="17"/>
        <v/>
      </c>
      <c r="T15" s="8" t="str">
        <f t="shared" si="17"/>
        <v/>
      </c>
      <c r="U15" s="8" t="str">
        <f t="shared" si="17"/>
        <v/>
      </c>
      <c r="V15" s="8" t="str">
        <f t="shared" si="17"/>
        <v/>
      </c>
      <c r="W15" s="8">
        <f t="shared" si="17"/>
        <v>41.3797788</v>
      </c>
      <c r="X15" s="8" t="str">
        <f t="shared" si="17"/>
        <v/>
      </c>
      <c r="Y15" s="8" t="str">
        <f t="shared" si="17"/>
        <v/>
      </c>
      <c r="Z15" s="8" t="str">
        <f t="shared" si="17"/>
        <v/>
      </c>
      <c r="AA15" s="8" t="str">
        <f t="shared" si="17"/>
        <v/>
      </c>
      <c r="AB15" s="8" t="str">
        <f t="shared" si="17"/>
        <v/>
      </c>
      <c r="AC15" s="8" t="str">
        <f t="shared" si="17"/>
        <v/>
      </c>
      <c r="AD15" s="8" t="str">
        <f t="shared" si="17"/>
        <v/>
      </c>
      <c r="AE15" s="8" t="str">
        <f t="shared" si="17"/>
        <v/>
      </c>
      <c r="AF15" s="8" t="str">
        <f t="shared" si="17"/>
        <v/>
      </c>
      <c r="AG15" s="8" t="str">
        <f t="shared" si="17"/>
        <v/>
      </c>
      <c r="AH15" s="8" t="str">
        <f t="shared" si="17"/>
        <v/>
      </c>
      <c r="AI15" s="8" t="str">
        <f t="shared" si="17"/>
        <v/>
      </c>
      <c r="AJ15" s="8" t="str">
        <f t="shared" si="17"/>
        <v/>
      </c>
    </row>
    <row r="16">
      <c r="A16" s="17">
        <v>15.0</v>
      </c>
      <c r="B16" s="17" t="s">
        <v>33</v>
      </c>
      <c r="C16" s="17">
        <v>-0.665672836</v>
      </c>
      <c r="D16" s="17">
        <v>-0.568792902</v>
      </c>
      <c r="E16" s="17">
        <v>0.76664569</v>
      </c>
      <c r="F16" s="17">
        <v>4.0</v>
      </c>
      <c r="G16" s="3">
        <v>40.2518435</v>
      </c>
      <c r="H16" s="3">
        <v>-111.6493156</v>
      </c>
      <c r="J16" s="8">
        <f t="shared" si="2"/>
        <v>-111.6493156</v>
      </c>
      <c r="K16" s="8">
        <f t="shared" si="3"/>
        <v>40.2518435</v>
      </c>
      <c r="L16" s="8">
        <f t="shared" si="4"/>
        <v>4</v>
      </c>
      <c r="M16" s="8" t="str">
        <f t="shared" ref="M16:AJ16" si="18">if(Mod($L16, 24)=M$1, $K16, "")</f>
        <v/>
      </c>
      <c r="N16" s="8" t="str">
        <f t="shared" si="18"/>
        <v/>
      </c>
      <c r="O16" s="8" t="str">
        <f t="shared" si="18"/>
        <v/>
      </c>
      <c r="P16" s="8" t="str">
        <f t="shared" si="18"/>
        <v/>
      </c>
      <c r="Q16" s="8">
        <f t="shared" si="18"/>
        <v>40.2518435</v>
      </c>
      <c r="R16" s="8" t="str">
        <f t="shared" si="18"/>
        <v/>
      </c>
      <c r="S16" s="8" t="str">
        <f t="shared" si="18"/>
        <v/>
      </c>
      <c r="T16" s="8" t="str">
        <f t="shared" si="18"/>
        <v/>
      </c>
      <c r="U16" s="8" t="str">
        <f t="shared" si="18"/>
        <v/>
      </c>
      <c r="V16" s="8" t="str">
        <f t="shared" si="18"/>
        <v/>
      </c>
      <c r="W16" s="8" t="str">
        <f t="shared" si="18"/>
        <v/>
      </c>
      <c r="X16" s="8" t="str">
        <f t="shared" si="18"/>
        <v/>
      </c>
      <c r="Y16" s="8" t="str">
        <f t="shared" si="18"/>
        <v/>
      </c>
      <c r="Z16" s="8" t="str">
        <f t="shared" si="18"/>
        <v/>
      </c>
      <c r="AA16" s="8" t="str">
        <f t="shared" si="18"/>
        <v/>
      </c>
      <c r="AB16" s="8" t="str">
        <f t="shared" si="18"/>
        <v/>
      </c>
      <c r="AC16" s="8" t="str">
        <f t="shared" si="18"/>
        <v/>
      </c>
      <c r="AD16" s="8" t="str">
        <f t="shared" si="18"/>
        <v/>
      </c>
      <c r="AE16" s="8" t="str">
        <f t="shared" si="18"/>
        <v/>
      </c>
      <c r="AF16" s="8" t="str">
        <f t="shared" si="18"/>
        <v/>
      </c>
      <c r="AG16" s="8" t="str">
        <f t="shared" si="18"/>
        <v/>
      </c>
      <c r="AH16" s="8" t="str">
        <f t="shared" si="18"/>
        <v/>
      </c>
      <c r="AI16" s="8" t="str">
        <f t="shared" si="18"/>
        <v/>
      </c>
      <c r="AJ16" s="8" t="str">
        <f t="shared" si="18"/>
        <v/>
      </c>
    </row>
    <row r="17">
      <c r="A17" s="17">
        <v>16.0</v>
      </c>
      <c r="B17" s="17" t="s">
        <v>34</v>
      </c>
      <c r="C17" s="17">
        <v>0.223489745</v>
      </c>
      <c r="D17" s="17">
        <v>1.401555943</v>
      </c>
      <c r="E17" s="17">
        <v>2.01430673</v>
      </c>
      <c r="F17" s="17">
        <v>18.0</v>
      </c>
      <c r="G17" s="3">
        <v>41.8267718</v>
      </c>
      <c r="H17" s="3">
        <v>-71.4025482</v>
      </c>
      <c r="J17" s="8">
        <f t="shared" si="2"/>
        <v>-71.4025482</v>
      </c>
      <c r="K17" s="8">
        <f t="shared" si="3"/>
        <v>41.8267718</v>
      </c>
      <c r="L17" s="8">
        <f t="shared" si="4"/>
        <v>18</v>
      </c>
      <c r="M17" s="8" t="str">
        <f t="shared" ref="M17:AJ17" si="19">if(Mod($L17, 24)=M$1, $K17, "")</f>
        <v/>
      </c>
      <c r="N17" s="8" t="str">
        <f t="shared" si="19"/>
        <v/>
      </c>
      <c r="O17" s="8" t="str">
        <f t="shared" si="19"/>
        <v/>
      </c>
      <c r="P17" s="8" t="str">
        <f t="shared" si="19"/>
        <v/>
      </c>
      <c r="Q17" s="8" t="str">
        <f t="shared" si="19"/>
        <v/>
      </c>
      <c r="R17" s="8" t="str">
        <f t="shared" si="19"/>
        <v/>
      </c>
      <c r="S17" s="8" t="str">
        <f t="shared" si="19"/>
        <v/>
      </c>
      <c r="T17" s="8" t="str">
        <f t="shared" si="19"/>
        <v/>
      </c>
      <c r="U17" s="8" t="str">
        <f t="shared" si="19"/>
        <v/>
      </c>
      <c r="V17" s="8" t="str">
        <f t="shared" si="19"/>
        <v/>
      </c>
      <c r="W17" s="8" t="str">
        <f t="shared" si="19"/>
        <v/>
      </c>
      <c r="X17" s="8" t="str">
        <f t="shared" si="19"/>
        <v/>
      </c>
      <c r="Y17" s="8" t="str">
        <f t="shared" si="19"/>
        <v/>
      </c>
      <c r="Z17" s="8" t="str">
        <f t="shared" si="19"/>
        <v/>
      </c>
      <c r="AA17" s="8" t="str">
        <f t="shared" si="19"/>
        <v/>
      </c>
      <c r="AB17" s="8" t="str">
        <f t="shared" si="19"/>
        <v/>
      </c>
      <c r="AC17" s="8" t="str">
        <f t="shared" si="19"/>
        <v/>
      </c>
      <c r="AD17" s="8" t="str">
        <f t="shared" si="19"/>
        <v/>
      </c>
      <c r="AE17" s="8">
        <f t="shared" si="19"/>
        <v>41.8267718</v>
      </c>
      <c r="AF17" s="8" t="str">
        <f t="shared" si="19"/>
        <v/>
      </c>
      <c r="AG17" s="8" t="str">
        <f t="shared" si="19"/>
        <v/>
      </c>
      <c r="AH17" s="8" t="str">
        <f t="shared" si="19"/>
        <v/>
      </c>
      <c r="AI17" s="8" t="str">
        <f t="shared" si="19"/>
        <v/>
      </c>
      <c r="AJ17" s="8" t="str">
        <f t="shared" si="19"/>
        <v/>
      </c>
    </row>
    <row r="18">
      <c r="A18" s="17">
        <v>17.0</v>
      </c>
      <c r="B18" s="17" t="s">
        <v>35</v>
      </c>
      <c r="C18" s="17">
        <v>1.057733022</v>
      </c>
      <c r="D18" s="17">
        <v>0.851248731</v>
      </c>
      <c r="E18" s="17">
        <v>1.84342355</v>
      </c>
      <c r="F18" s="17">
        <v>8.0</v>
      </c>
      <c r="G18" s="3">
        <v>41.9214717</v>
      </c>
      <c r="H18" s="3">
        <v>-71.5376476</v>
      </c>
      <c r="J18" s="8">
        <f t="shared" si="2"/>
        <v>-71.5376476</v>
      </c>
      <c r="K18" s="8">
        <f t="shared" si="3"/>
        <v>41.9214717</v>
      </c>
      <c r="L18" s="8">
        <f t="shared" si="4"/>
        <v>8</v>
      </c>
      <c r="M18" s="8" t="str">
        <f t="shared" ref="M18:AJ18" si="20">if(Mod($L18, 24)=M$1, $K18, "")</f>
        <v/>
      </c>
      <c r="N18" s="8" t="str">
        <f t="shared" si="20"/>
        <v/>
      </c>
      <c r="O18" s="8" t="str">
        <f t="shared" si="20"/>
        <v/>
      </c>
      <c r="P18" s="8" t="str">
        <f t="shared" si="20"/>
        <v/>
      </c>
      <c r="Q18" s="8" t="str">
        <f t="shared" si="20"/>
        <v/>
      </c>
      <c r="R18" s="8" t="str">
        <f t="shared" si="20"/>
        <v/>
      </c>
      <c r="S18" s="8" t="str">
        <f t="shared" si="20"/>
        <v/>
      </c>
      <c r="T18" s="8" t="str">
        <f t="shared" si="20"/>
        <v/>
      </c>
      <c r="U18" s="8">
        <f t="shared" si="20"/>
        <v>41.9214717</v>
      </c>
      <c r="V18" s="8" t="str">
        <f t="shared" si="20"/>
        <v/>
      </c>
      <c r="W18" s="8" t="str">
        <f t="shared" si="20"/>
        <v/>
      </c>
      <c r="X18" s="8" t="str">
        <f t="shared" si="20"/>
        <v/>
      </c>
      <c r="Y18" s="8" t="str">
        <f t="shared" si="20"/>
        <v/>
      </c>
      <c r="Z18" s="8" t="str">
        <f t="shared" si="20"/>
        <v/>
      </c>
      <c r="AA18" s="8" t="str">
        <f t="shared" si="20"/>
        <v/>
      </c>
      <c r="AB18" s="8" t="str">
        <f t="shared" si="20"/>
        <v/>
      </c>
      <c r="AC18" s="8" t="str">
        <f t="shared" si="20"/>
        <v/>
      </c>
      <c r="AD18" s="8" t="str">
        <f t="shared" si="20"/>
        <v/>
      </c>
      <c r="AE18" s="8" t="str">
        <f t="shared" si="20"/>
        <v/>
      </c>
      <c r="AF18" s="8" t="str">
        <f t="shared" si="20"/>
        <v/>
      </c>
      <c r="AG18" s="8" t="str">
        <f t="shared" si="20"/>
        <v/>
      </c>
      <c r="AH18" s="8" t="str">
        <f t="shared" si="20"/>
        <v/>
      </c>
      <c r="AI18" s="8" t="str">
        <f t="shared" si="20"/>
        <v/>
      </c>
      <c r="AJ18" s="8" t="str">
        <f t="shared" si="20"/>
        <v/>
      </c>
    </row>
    <row r="19">
      <c r="A19" s="17">
        <v>18.0</v>
      </c>
      <c r="B19" s="17" t="s">
        <v>36</v>
      </c>
      <c r="C19" s="17">
        <v>0.663349371</v>
      </c>
      <c r="D19" s="17">
        <v>0.633075977</v>
      </c>
      <c r="E19" s="17">
        <v>0.84081758</v>
      </c>
      <c r="F19" s="17">
        <v>8.0</v>
      </c>
      <c r="G19" s="3">
        <v>40.9547722</v>
      </c>
      <c r="H19" s="3">
        <v>-76.88507589999999</v>
      </c>
      <c r="J19" s="8">
        <f t="shared" si="2"/>
        <v>-76.8850759</v>
      </c>
      <c r="K19" s="8">
        <f t="shared" si="3"/>
        <v>40.9547722</v>
      </c>
      <c r="L19" s="8">
        <f t="shared" si="4"/>
        <v>8</v>
      </c>
      <c r="M19" s="8" t="str">
        <f t="shared" ref="M19:AJ19" si="21">if(Mod($L19, 24)=M$1, $K19, "")</f>
        <v/>
      </c>
      <c r="N19" s="8" t="str">
        <f t="shared" si="21"/>
        <v/>
      </c>
      <c r="O19" s="8" t="str">
        <f t="shared" si="21"/>
        <v/>
      </c>
      <c r="P19" s="8" t="str">
        <f t="shared" si="21"/>
        <v/>
      </c>
      <c r="Q19" s="8" t="str">
        <f t="shared" si="21"/>
        <v/>
      </c>
      <c r="R19" s="8" t="str">
        <f t="shared" si="21"/>
        <v/>
      </c>
      <c r="S19" s="8" t="str">
        <f t="shared" si="21"/>
        <v/>
      </c>
      <c r="T19" s="8" t="str">
        <f t="shared" si="21"/>
        <v/>
      </c>
      <c r="U19" s="8">
        <f t="shared" si="21"/>
        <v>40.9547722</v>
      </c>
      <c r="V19" s="8" t="str">
        <f t="shared" si="21"/>
        <v/>
      </c>
      <c r="W19" s="8" t="str">
        <f t="shared" si="21"/>
        <v/>
      </c>
      <c r="X19" s="8" t="str">
        <f t="shared" si="21"/>
        <v/>
      </c>
      <c r="Y19" s="8" t="str">
        <f t="shared" si="21"/>
        <v/>
      </c>
      <c r="Z19" s="8" t="str">
        <f t="shared" si="21"/>
        <v/>
      </c>
      <c r="AA19" s="8" t="str">
        <f t="shared" si="21"/>
        <v/>
      </c>
      <c r="AB19" s="8" t="str">
        <f t="shared" si="21"/>
        <v/>
      </c>
      <c r="AC19" s="8" t="str">
        <f t="shared" si="21"/>
        <v/>
      </c>
      <c r="AD19" s="8" t="str">
        <f t="shared" si="21"/>
        <v/>
      </c>
      <c r="AE19" s="8" t="str">
        <f t="shared" si="21"/>
        <v/>
      </c>
      <c r="AF19" s="8" t="str">
        <f t="shared" si="21"/>
        <v/>
      </c>
      <c r="AG19" s="8" t="str">
        <f t="shared" si="21"/>
        <v/>
      </c>
      <c r="AH19" s="8" t="str">
        <f t="shared" si="21"/>
        <v/>
      </c>
      <c r="AI19" s="8" t="str">
        <f t="shared" si="21"/>
        <v/>
      </c>
      <c r="AJ19" s="8" t="str">
        <f t="shared" si="21"/>
        <v/>
      </c>
    </row>
    <row r="20">
      <c r="A20" s="17">
        <v>19.0</v>
      </c>
      <c r="B20" s="17" t="s">
        <v>37</v>
      </c>
      <c r="C20" s="17">
        <v>0.186577797</v>
      </c>
      <c r="D20" s="17">
        <v>1.224473281</v>
      </c>
      <c r="E20" s="17">
        <v>1.53414609</v>
      </c>
      <c r="F20" s="17">
        <v>18.0</v>
      </c>
      <c r="G20" s="3">
        <v>43.0008093</v>
      </c>
      <c r="H20" s="3">
        <v>-78.7889697</v>
      </c>
      <c r="J20" s="8">
        <f t="shared" si="2"/>
        <v>-78.7889697</v>
      </c>
      <c r="K20" s="8">
        <f t="shared" si="3"/>
        <v>43.0008093</v>
      </c>
      <c r="L20" s="8">
        <f t="shared" si="4"/>
        <v>18</v>
      </c>
      <c r="M20" s="8" t="str">
        <f t="shared" ref="M20:AJ20" si="22">if(Mod($L20, 24)=M$1, $K20, "")</f>
        <v/>
      </c>
      <c r="N20" s="8" t="str">
        <f t="shared" si="22"/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 t="str">
        <f t="shared" si="22"/>
        <v/>
      </c>
      <c r="X20" s="8" t="str">
        <f t="shared" si="22"/>
        <v/>
      </c>
      <c r="Y20" s="8" t="str">
        <f t="shared" si="22"/>
        <v/>
      </c>
      <c r="Z20" s="8" t="str">
        <f t="shared" si="22"/>
        <v/>
      </c>
      <c r="AA20" s="8" t="str">
        <f t="shared" si="22"/>
        <v/>
      </c>
      <c r="AB20" s="8" t="str">
        <f t="shared" si="22"/>
        <v/>
      </c>
      <c r="AC20" s="8" t="str">
        <f t="shared" si="22"/>
        <v/>
      </c>
      <c r="AD20" s="8" t="str">
        <f t="shared" si="22"/>
        <v/>
      </c>
      <c r="AE20" s="8">
        <f t="shared" si="22"/>
        <v>43.0008093</v>
      </c>
      <c r="AF20" s="8" t="str">
        <f t="shared" si="22"/>
        <v/>
      </c>
      <c r="AG20" s="8" t="str">
        <f t="shared" si="22"/>
        <v/>
      </c>
      <c r="AH20" s="8" t="str">
        <f t="shared" si="22"/>
        <v/>
      </c>
      <c r="AI20" s="8" t="str">
        <f t="shared" si="22"/>
        <v/>
      </c>
      <c r="AJ20" s="8" t="str">
        <f t="shared" si="22"/>
        <v/>
      </c>
    </row>
    <row r="21">
      <c r="A21" s="17">
        <v>20.0</v>
      </c>
      <c r="B21" s="17" t="s">
        <v>38</v>
      </c>
      <c r="C21" s="17">
        <v>1.421658727</v>
      </c>
      <c r="D21" s="17">
        <v>-0.591108044</v>
      </c>
      <c r="E21" s="17">
        <v>2.37052226</v>
      </c>
      <c r="F21" s="17">
        <v>2.0</v>
      </c>
      <c r="G21" s="3">
        <v>39.8405491</v>
      </c>
      <c r="H21" s="3">
        <v>-86.1708927</v>
      </c>
      <c r="J21" s="8">
        <f t="shared" si="2"/>
        <v>-86.1708927</v>
      </c>
      <c r="K21" s="8">
        <f t="shared" si="3"/>
        <v>39.8405491</v>
      </c>
      <c r="L21" s="8">
        <f t="shared" si="4"/>
        <v>2</v>
      </c>
      <c r="M21" s="8" t="str">
        <f t="shared" ref="M21:AJ21" si="23">if(Mod($L21, 24)=M$1, $K21, "")</f>
        <v/>
      </c>
      <c r="N21" s="8" t="str">
        <f t="shared" si="23"/>
        <v/>
      </c>
      <c r="O21" s="8">
        <f t="shared" si="23"/>
        <v>39.8405491</v>
      </c>
      <c r="P21" s="8" t="str">
        <f t="shared" si="23"/>
        <v/>
      </c>
      <c r="Q21" s="8" t="str">
        <f t="shared" si="23"/>
        <v/>
      </c>
      <c r="R21" s="8" t="str">
        <f t="shared" si="23"/>
        <v/>
      </c>
      <c r="S21" s="8" t="str">
        <f t="shared" si="23"/>
        <v/>
      </c>
      <c r="T21" s="8" t="str">
        <f t="shared" si="23"/>
        <v/>
      </c>
      <c r="U21" s="8" t="str">
        <f t="shared" si="23"/>
        <v/>
      </c>
      <c r="V21" s="8" t="str">
        <f t="shared" si="23"/>
        <v/>
      </c>
      <c r="W21" s="8" t="str">
        <f t="shared" si="23"/>
        <v/>
      </c>
      <c r="X21" s="8" t="str">
        <f t="shared" si="23"/>
        <v/>
      </c>
      <c r="Y21" s="8" t="str">
        <f t="shared" si="23"/>
        <v/>
      </c>
      <c r="Z21" s="8" t="str">
        <f t="shared" si="23"/>
        <v/>
      </c>
      <c r="AA21" s="8" t="str">
        <f t="shared" si="23"/>
        <v/>
      </c>
      <c r="AB21" s="8" t="str">
        <f t="shared" si="23"/>
        <v/>
      </c>
      <c r="AC21" s="8" t="str">
        <f t="shared" si="23"/>
        <v/>
      </c>
      <c r="AD21" s="8" t="str">
        <f t="shared" si="23"/>
        <v/>
      </c>
      <c r="AE21" s="8" t="str">
        <f t="shared" si="23"/>
        <v/>
      </c>
      <c r="AF21" s="8" t="str">
        <f t="shared" si="23"/>
        <v/>
      </c>
      <c r="AG21" s="8" t="str">
        <f t="shared" si="23"/>
        <v/>
      </c>
      <c r="AH21" s="8" t="str">
        <f t="shared" si="23"/>
        <v/>
      </c>
      <c r="AI21" s="8" t="str">
        <f t="shared" si="23"/>
        <v/>
      </c>
      <c r="AJ21" s="8" t="str">
        <f t="shared" si="23"/>
        <v/>
      </c>
    </row>
    <row r="22">
      <c r="A22" s="17">
        <v>21.0</v>
      </c>
      <c r="B22" s="17" t="s">
        <v>39</v>
      </c>
      <c r="C22" s="17">
        <v>-3.46162035</v>
      </c>
      <c r="D22" s="17">
        <v>0.211410975</v>
      </c>
      <c r="E22" s="17">
        <v>12.02751005</v>
      </c>
      <c r="F22" s="17">
        <v>7.0</v>
      </c>
      <c r="G22" s="3">
        <v>37.8718992</v>
      </c>
      <c r="H22" s="3">
        <v>-122.2585399</v>
      </c>
      <c r="J22" s="8">
        <f t="shared" si="2"/>
        <v>-122.2585399</v>
      </c>
      <c r="K22" s="8">
        <f t="shared" si="3"/>
        <v>37.8718992</v>
      </c>
      <c r="L22" s="8">
        <f t="shared" si="4"/>
        <v>7</v>
      </c>
      <c r="M22" s="8" t="str">
        <f t="shared" ref="M22:AJ22" si="24">if(Mod($L22, 24)=M$1, $K22, "")</f>
        <v/>
      </c>
      <c r="N22" s="8" t="str">
        <f t="shared" si="24"/>
        <v/>
      </c>
      <c r="O22" s="8" t="str">
        <f t="shared" si="24"/>
        <v/>
      </c>
      <c r="P22" s="8" t="str">
        <f t="shared" si="24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>
        <f t="shared" si="24"/>
        <v>37.8718992</v>
      </c>
      <c r="U22" s="8" t="str">
        <f t="shared" si="24"/>
        <v/>
      </c>
      <c r="V22" s="8" t="str">
        <f t="shared" si="24"/>
        <v/>
      </c>
      <c r="W22" s="8" t="str">
        <f t="shared" si="24"/>
        <v/>
      </c>
      <c r="X22" s="8" t="str">
        <f t="shared" si="24"/>
        <v/>
      </c>
      <c r="Y22" s="8" t="str">
        <f t="shared" si="24"/>
        <v/>
      </c>
      <c r="Z22" s="8" t="str">
        <f t="shared" si="24"/>
        <v/>
      </c>
      <c r="AA22" s="8" t="str">
        <f t="shared" si="24"/>
        <v/>
      </c>
      <c r="AB22" s="8" t="str">
        <f t="shared" si="24"/>
        <v/>
      </c>
      <c r="AC22" s="8" t="str">
        <f t="shared" si="24"/>
        <v/>
      </c>
      <c r="AD22" s="8" t="str">
        <f t="shared" si="24"/>
        <v/>
      </c>
      <c r="AE22" s="8" t="str">
        <f t="shared" si="24"/>
        <v/>
      </c>
      <c r="AF22" s="8" t="str">
        <f t="shared" si="24"/>
        <v/>
      </c>
      <c r="AG22" s="8" t="str">
        <f t="shared" si="24"/>
        <v/>
      </c>
      <c r="AH22" s="8" t="str">
        <f t="shared" si="24"/>
        <v/>
      </c>
      <c r="AI22" s="8" t="str">
        <f t="shared" si="24"/>
        <v/>
      </c>
      <c r="AJ22" s="8" t="str">
        <f t="shared" si="24"/>
        <v/>
      </c>
    </row>
    <row r="23">
      <c r="A23" s="17">
        <v>22.0</v>
      </c>
      <c r="B23" s="17" t="s">
        <v>40</v>
      </c>
      <c r="C23" s="17">
        <v>-1.060423274</v>
      </c>
      <c r="D23" s="17">
        <v>-1.21314955</v>
      </c>
      <c r="E23" s="17">
        <v>2.59622935</v>
      </c>
      <c r="F23" s="17">
        <v>19.0</v>
      </c>
      <c r="G23" s="3">
        <v>38.5382322</v>
      </c>
      <c r="H23" s="3">
        <v>-121.7617125</v>
      </c>
      <c r="J23" s="8">
        <f t="shared" si="2"/>
        <v>-121.7617125</v>
      </c>
      <c r="K23" s="8">
        <f t="shared" si="3"/>
        <v>38.5382322</v>
      </c>
      <c r="L23" s="8">
        <f t="shared" si="4"/>
        <v>19</v>
      </c>
      <c r="M23" s="8" t="str">
        <f t="shared" ref="M23:AJ23" si="25">if(Mod($L23, 24)=M$1, $K23, "")</f>
        <v/>
      </c>
      <c r="N23" s="8" t="str">
        <f t="shared" si="25"/>
        <v/>
      </c>
      <c r="O23" s="8" t="str">
        <f t="shared" si="25"/>
        <v/>
      </c>
      <c r="P23" s="8" t="str">
        <f t="shared" si="25"/>
        <v/>
      </c>
      <c r="Q23" s="8" t="str">
        <f t="shared" si="25"/>
        <v/>
      </c>
      <c r="R23" s="8" t="str">
        <f t="shared" si="25"/>
        <v/>
      </c>
      <c r="S23" s="8" t="str">
        <f t="shared" si="25"/>
        <v/>
      </c>
      <c r="T23" s="8" t="str">
        <f t="shared" si="25"/>
        <v/>
      </c>
      <c r="U23" s="8" t="str">
        <f t="shared" si="25"/>
        <v/>
      </c>
      <c r="V23" s="8" t="str">
        <f t="shared" si="25"/>
        <v/>
      </c>
      <c r="W23" s="8" t="str">
        <f t="shared" si="25"/>
        <v/>
      </c>
      <c r="X23" s="8" t="str">
        <f t="shared" si="25"/>
        <v/>
      </c>
      <c r="Y23" s="8" t="str">
        <f t="shared" si="25"/>
        <v/>
      </c>
      <c r="Z23" s="8" t="str">
        <f t="shared" si="25"/>
        <v/>
      </c>
      <c r="AA23" s="8" t="str">
        <f t="shared" si="25"/>
        <v/>
      </c>
      <c r="AB23" s="8" t="str">
        <f t="shared" si="25"/>
        <v/>
      </c>
      <c r="AC23" s="8" t="str">
        <f t="shared" si="25"/>
        <v/>
      </c>
      <c r="AD23" s="8" t="str">
        <f t="shared" si="25"/>
        <v/>
      </c>
      <c r="AE23" s="8" t="str">
        <f t="shared" si="25"/>
        <v/>
      </c>
      <c r="AF23" s="8">
        <f t="shared" si="25"/>
        <v>38.5382322</v>
      </c>
      <c r="AG23" s="8" t="str">
        <f t="shared" si="25"/>
        <v/>
      </c>
      <c r="AH23" s="8" t="str">
        <f t="shared" si="25"/>
        <v/>
      </c>
      <c r="AI23" s="8" t="str">
        <f t="shared" si="25"/>
        <v/>
      </c>
      <c r="AJ23" s="8" t="str">
        <f t="shared" si="25"/>
        <v/>
      </c>
    </row>
    <row r="24">
      <c r="A24" s="17">
        <v>23.0</v>
      </c>
      <c r="B24" s="17" t="s">
        <v>42</v>
      </c>
      <c r="C24" s="17">
        <v>-2.402140926</v>
      </c>
      <c r="D24" s="17">
        <v>-0.993068198</v>
      </c>
      <c r="E24" s="17">
        <v>6.75646548</v>
      </c>
      <c r="F24" s="17">
        <v>7.0</v>
      </c>
      <c r="G24" s="3">
        <v>34.068921</v>
      </c>
      <c r="H24" s="3">
        <v>-118.4451811</v>
      </c>
      <c r="J24" s="8">
        <f t="shared" si="2"/>
        <v>-118.4451811</v>
      </c>
      <c r="K24" s="8">
        <f t="shared" si="3"/>
        <v>34.068921</v>
      </c>
      <c r="L24" s="8">
        <f t="shared" si="4"/>
        <v>7</v>
      </c>
      <c r="M24" s="8" t="str">
        <f t="shared" ref="M24:AJ24" si="26">if(Mod($L24, 24)=M$1, $K24, "")</f>
        <v/>
      </c>
      <c r="N24" s="8" t="str">
        <f t="shared" si="26"/>
        <v/>
      </c>
      <c r="O24" s="8" t="str">
        <f t="shared" si="26"/>
        <v/>
      </c>
      <c r="P24" s="8" t="str">
        <f t="shared" si="26"/>
        <v/>
      </c>
      <c r="Q24" s="8" t="str">
        <f t="shared" si="26"/>
        <v/>
      </c>
      <c r="R24" s="8" t="str">
        <f t="shared" si="26"/>
        <v/>
      </c>
      <c r="S24" s="8" t="str">
        <f t="shared" si="26"/>
        <v/>
      </c>
      <c r="T24" s="8">
        <f t="shared" si="26"/>
        <v>34.068921</v>
      </c>
      <c r="U24" s="8" t="str">
        <f t="shared" si="26"/>
        <v/>
      </c>
      <c r="V24" s="8" t="str">
        <f t="shared" si="26"/>
        <v/>
      </c>
      <c r="W24" s="8" t="str">
        <f t="shared" si="26"/>
        <v/>
      </c>
      <c r="X24" s="8" t="str">
        <f t="shared" si="26"/>
        <v/>
      </c>
      <c r="Y24" s="8" t="str">
        <f t="shared" si="26"/>
        <v/>
      </c>
      <c r="Z24" s="8" t="str">
        <f t="shared" si="26"/>
        <v/>
      </c>
      <c r="AA24" s="8" t="str">
        <f t="shared" si="26"/>
        <v/>
      </c>
      <c r="AB24" s="8" t="str">
        <f t="shared" si="26"/>
        <v/>
      </c>
      <c r="AC24" s="8" t="str">
        <f t="shared" si="26"/>
        <v/>
      </c>
      <c r="AD24" s="8" t="str">
        <f t="shared" si="26"/>
        <v/>
      </c>
      <c r="AE24" s="8" t="str">
        <f t="shared" si="26"/>
        <v/>
      </c>
      <c r="AF24" s="8" t="str">
        <f t="shared" si="26"/>
        <v/>
      </c>
      <c r="AG24" s="8" t="str">
        <f t="shared" si="26"/>
        <v/>
      </c>
      <c r="AH24" s="8" t="str">
        <f t="shared" si="26"/>
        <v/>
      </c>
      <c r="AI24" s="8" t="str">
        <f t="shared" si="26"/>
        <v/>
      </c>
      <c r="AJ24" s="8" t="str">
        <f t="shared" si="26"/>
        <v/>
      </c>
    </row>
    <row r="25">
      <c r="A25" s="17">
        <v>24.0</v>
      </c>
      <c r="B25" s="17" t="s">
        <v>43</v>
      </c>
      <c r="C25" s="17">
        <v>-1.053053524</v>
      </c>
      <c r="D25" s="17">
        <v>-1.746302985</v>
      </c>
      <c r="E25" s="17">
        <v>4.15849584</v>
      </c>
      <c r="F25" s="17">
        <v>19.0</v>
      </c>
      <c r="G25" s="3">
        <v>35.3050053</v>
      </c>
      <c r="H25" s="3">
        <v>-120.6624942</v>
      </c>
      <c r="J25" s="8">
        <f t="shared" si="2"/>
        <v>-120.6624942</v>
      </c>
      <c r="K25" s="8">
        <f t="shared" si="3"/>
        <v>35.3050053</v>
      </c>
      <c r="L25" s="8">
        <f t="shared" si="4"/>
        <v>19</v>
      </c>
      <c r="M25" s="8" t="str">
        <f t="shared" ref="M25:AJ25" si="27">if(Mod($L25, 24)=M$1, $K25, "")</f>
        <v/>
      </c>
      <c r="N25" s="8" t="str">
        <f t="shared" si="27"/>
        <v/>
      </c>
      <c r="O25" s="8" t="str">
        <f t="shared" si="27"/>
        <v/>
      </c>
      <c r="P25" s="8" t="str">
        <f t="shared" si="27"/>
        <v/>
      </c>
      <c r="Q25" s="8" t="str">
        <f t="shared" si="27"/>
        <v/>
      </c>
      <c r="R25" s="8" t="str">
        <f t="shared" si="27"/>
        <v/>
      </c>
      <c r="S25" s="8" t="str">
        <f t="shared" si="27"/>
        <v/>
      </c>
      <c r="T25" s="8" t="str">
        <f t="shared" si="27"/>
        <v/>
      </c>
      <c r="U25" s="8" t="str">
        <f t="shared" si="27"/>
        <v/>
      </c>
      <c r="V25" s="8" t="str">
        <f t="shared" si="27"/>
        <v/>
      </c>
      <c r="W25" s="8" t="str">
        <f t="shared" si="27"/>
        <v/>
      </c>
      <c r="X25" s="8" t="str">
        <f t="shared" si="27"/>
        <v/>
      </c>
      <c r="Y25" s="8" t="str">
        <f t="shared" si="27"/>
        <v/>
      </c>
      <c r="Z25" s="8" t="str">
        <f t="shared" si="27"/>
        <v/>
      </c>
      <c r="AA25" s="8" t="str">
        <f t="shared" si="27"/>
        <v/>
      </c>
      <c r="AB25" s="8" t="str">
        <f t="shared" si="27"/>
        <v/>
      </c>
      <c r="AC25" s="8" t="str">
        <f t="shared" si="27"/>
        <v/>
      </c>
      <c r="AD25" s="8" t="str">
        <f t="shared" si="27"/>
        <v/>
      </c>
      <c r="AE25" s="8" t="str">
        <f t="shared" si="27"/>
        <v/>
      </c>
      <c r="AF25" s="8">
        <f t="shared" si="27"/>
        <v>35.3050053</v>
      </c>
      <c r="AG25" s="8" t="str">
        <f t="shared" si="27"/>
        <v/>
      </c>
      <c r="AH25" s="8" t="str">
        <f t="shared" si="27"/>
        <v/>
      </c>
      <c r="AI25" s="8" t="str">
        <f t="shared" si="27"/>
        <v/>
      </c>
      <c r="AJ25" s="8" t="str">
        <f t="shared" si="27"/>
        <v/>
      </c>
    </row>
    <row r="26">
      <c r="A26" s="17">
        <v>25.0</v>
      </c>
      <c r="B26" s="17" t="s">
        <v>45</v>
      </c>
      <c r="C26" s="17">
        <v>-1.800389787</v>
      </c>
      <c r="D26" s="17">
        <v>-1.378818995</v>
      </c>
      <c r="E26" s="17">
        <v>5.14254521</v>
      </c>
      <c r="F26" s="17">
        <v>19.0</v>
      </c>
      <c r="G26" s="3">
        <v>34.4139629</v>
      </c>
      <c r="H26" s="3">
        <v>-119.848947</v>
      </c>
      <c r="J26" s="8">
        <f t="shared" si="2"/>
        <v>-119.848947</v>
      </c>
      <c r="K26" s="8">
        <f t="shared" si="3"/>
        <v>34.4139629</v>
      </c>
      <c r="L26" s="8">
        <f t="shared" si="4"/>
        <v>19</v>
      </c>
      <c r="M26" s="8" t="str">
        <f t="shared" ref="M26:AJ26" si="28">if(Mod($L26, 24)=M$1, $K26, "")</f>
        <v/>
      </c>
      <c r="N26" s="8" t="str">
        <f t="shared" si="28"/>
        <v/>
      </c>
      <c r="O26" s="8" t="str">
        <f t="shared" si="28"/>
        <v/>
      </c>
      <c r="P26" s="8" t="str">
        <f t="shared" si="28"/>
        <v/>
      </c>
      <c r="Q26" s="8" t="str">
        <f t="shared" si="28"/>
        <v/>
      </c>
      <c r="R26" s="8" t="str">
        <f t="shared" si="28"/>
        <v/>
      </c>
      <c r="S26" s="8" t="str">
        <f t="shared" si="28"/>
        <v/>
      </c>
      <c r="T26" s="8" t="str">
        <f t="shared" si="28"/>
        <v/>
      </c>
      <c r="U26" s="8" t="str">
        <f t="shared" si="28"/>
        <v/>
      </c>
      <c r="V26" s="8" t="str">
        <f t="shared" si="28"/>
        <v/>
      </c>
      <c r="W26" s="8" t="str">
        <f t="shared" si="28"/>
        <v/>
      </c>
      <c r="X26" s="8" t="str">
        <f t="shared" si="28"/>
        <v/>
      </c>
      <c r="Y26" s="8" t="str">
        <f t="shared" si="28"/>
        <v/>
      </c>
      <c r="Z26" s="8" t="str">
        <f t="shared" si="28"/>
        <v/>
      </c>
      <c r="AA26" s="8" t="str">
        <f t="shared" si="28"/>
        <v/>
      </c>
      <c r="AB26" s="8" t="str">
        <f t="shared" si="28"/>
        <v/>
      </c>
      <c r="AC26" s="8" t="str">
        <f t="shared" si="28"/>
        <v/>
      </c>
      <c r="AD26" s="8" t="str">
        <f t="shared" si="28"/>
        <v/>
      </c>
      <c r="AE26" s="8" t="str">
        <f t="shared" si="28"/>
        <v/>
      </c>
      <c r="AF26" s="8">
        <f t="shared" si="28"/>
        <v>34.4139629</v>
      </c>
      <c r="AG26" s="8" t="str">
        <f t="shared" si="28"/>
        <v/>
      </c>
      <c r="AH26" s="8" t="str">
        <f t="shared" si="28"/>
        <v/>
      </c>
      <c r="AI26" s="8" t="str">
        <f t="shared" si="28"/>
        <v/>
      </c>
      <c r="AJ26" s="8" t="str">
        <f t="shared" si="28"/>
        <v/>
      </c>
    </row>
    <row r="27">
      <c r="A27" s="17">
        <v>26.0</v>
      </c>
      <c r="B27" s="17" t="s">
        <v>46</v>
      </c>
      <c r="C27" s="17">
        <v>-0.962929873</v>
      </c>
      <c r="D27" s="17">
        <v>-1.723600442</v>
      </c>
      <c r="E27" s="17">
        <v>3.89803242</v>
      </c>
      <c r="F27" s="17">
        <v>19.0</v>
      </c>
      <c r="G27" s="3">
        <v>35.3486641</v>
      </c>
      <c r="H27" s="3">
        <v>-119.1033448</v>
      </c>
      <c r="J27" s="8">
        <f t="shared" si="2"/>
        <v>-119.1033448</v>
      </c>
      <c r="K27" s="8">
        <f t="shared" si="3"/>
        <v>35.3486641</v>
      </c>
      <c r="L27" s="8">
        <f t="shared" si="4"/>
        <v>19</v>
      </c>
      <c r="M27" s="8" t="str">
        <f t="shared" ref="M27:AJ27" si="29">if(Mod($L27, 24)=M$1, $K27, "")</f>
        <v/>
      </c>
      <c r="N27" s="8" t="str">
        <f t="shared" si="29"/>
        <v/>
      </c>
      <c r="O27" s="8" t="str">
        <f t="shared" si="29"/>
        <v/>
      </c>
      <c r="P27" s="8" t="str">
        <f t="shared" si="29"/>
        <v/>
      </c>
      <c r="Q27" s="8" t="str">
        <f t="shared" si="29"/>
        <v/>
      </c>
      <c r="R27" s="8" t="str">
        <f t="shared" si="29"/>
        <v/>
      </c>
      <c r="S27" s="8" t="str">
        <f t="shared" si="29"/>
        <v/>
      </c>
      <c r="T27" s="8" t="str">
        <f t="shared" si="29"/>
        <v/>
      </c>
      <c r="U27" s="8" t="str">
        <f t="shared" si="29"/>
        <v/>
      </c>
      <c r="V27" s="8" t="str">
        <f t="shared" si="29"/>
        <v/>
      </c>
      <c r="W27" s="8" t="str">
        <f t="shared" si="29"/>
        <v/>
      </c>
      <c r="X27" s="8" t="str">
        <f t="shared" si="29"/>
        <v/>
      </c>
      <c r="Y27" s="8" t="str">
        <f t="shared" si="29"/>
        <v/>
      </c>
      <c r="Z27" s="8" t="str">
        <f t="shared" si="29"/>
        <v/>
      </c>
      <c r="AA27" s="8" t="str">
        <f t="shared" si="29"/>
        <v/>
      </c>
      <c r="AB27" s="8" t="str">
        <f t="shared" si="29"/>
        <v/>
      </c>
      <c r="AC27" s="8" t="str">
        <f t="shared" si="29"/>
        <v/>
      </c>
      <c r="AD27" s="8" t="str">
        <f t="shared" si="29"/>
        <v/>
      </c>
      <c r="AE27" s="8" t="str">
        <f t="shared" si="29"/>
        <v/>
      </c>
      <c r="AF27" s="8">
        <f t="shared" si="29"/>
        <v>35.3486641</v>
      </c>
      <c r="AG27" s="8" t="str">
        <f t="shared" si="29"/>
        <v/>
      </c>
      <c r="AH27" s="8" t="str">
        <f t="shared" si="29"/>
        <v/>
      </c>
      <c r="AI27" s="8" t="str">
        <f t="shared" si="29"/>
        <v/>
      </c>
      <c r="AJ27" s="8" t="str">
        <f t="shared" si="29"/>
        <v/>
      </c>
    </row>
    <row r="28">
      <c r="A28" s="17">
        <v>27.0</v>
      </c>
      <c r="B28" s="17" t="s">
        <v>47</v>
      </c>
      <c r="C28" s="17">
        <v>-1.154846173</v>
      </c>
      <c r="D28" s="17">
        <v>-1.363300868</v>
      </c>
      <c r="E28" s="17">
        <v>3.19225894</v>
      </c>
      <c r="F28" s="17">
        <v>19.0</v>
      </c>
      <c r="G28" s="3">
        <v>36.8133631</v>
      </c>
      <c r="H28" s="3">
        <v>-119.7460947</v>
      </c>
      <c r="J28" s="8">
        <f t="shared" si="2"/>
        <v>-119.7460947</v>
      </c>
      <c r="K28" s="8">
        <f t="shared" si="3"/>
        <v>36.8133631</v>
      </c>
      <c r="L28" s="8">
        <f t="shared" si="4"/>
        <v>19</v>
      </c>
      <c r="M28" s="8" t="str">
        <f t="shared" ref="M28:AJ28" si="30">if(Mod($L28, 24)=M$1, $K28, "")</f>
        <v/>
      </c>
      <c r="N28" s="8" t="str">
        <f t="shared" si="30"/>
        <v/>
      </c>
      <c r="O28" s="8" t="str">
        <f t="shared" si="30"/>
        <v/>
      </c>
      <c r="P28" s="8" t="str">
        <f t="shared" si="30"/>
        <v/>
      </c>
      <c r="Q28" s="8" t="str">
        <f t="shared" si="30"/>
        <v/>
      </c>
      <c r="R28" s="8" t="str">
        <f t="shared" si="30"/>
        <v/>
      </c>
      <c r="S28" s="8" t="str">
        <f t="shared" si="30"/>
        <v/>
      </c>
      <c r="T28" s="8" t="str">
        <f t="shared" si="30"/>
        <v/>
      </c>
      <c r="U28" s="8" t="str">
        <f t="shared" si="30"/>
        <v/>
      </c>
      <c r="V28" s="8" t="str">
        <f t="shared" si="30"/>
        <v/>
      </c>
      <c r="W28" s="8" t="str">
        <f t="shared" si="30"/>
        <v/>
      </c>
      <c r="X28" s="8" t="str">
        <f t="shared" si="30"/>
        <v/>
      </c>
      <c r="Y28" s="8" t="str">
        <f t="shared" si="30"/>
        <v/>
      </c>
      <c r="Z28" s="8" t="str">
        <f t="shared" si="30"/>
        <v/>
      </c>
      <c r="AA28" s="8" t="str">
        <f t="shared" si="30"/>
        <v/>
      </c>
      <c r="AB28" s="8" t="str">
        <f t="shared" si="30"/>
        <v/>
      </c>
      <c r="AC28" s="8" t="str">
        <f t="shared" si="30"/>
        <v/>
      </c>
      <c r="AD28" s="8" t="str">
        <f t="shared" si="30"/>
        <v/>
      </c>
      <c r="AE28" s="8" t="str">
        <f t="shared" si="30"/>
        <v/>
      </c>
      <c r="AF28" s="8">
        <f t="shared" si="30"/>
        <v>36.8133631</v>
      </c>
      <c r="AG28" s="8" t="str">
        <f t="shared" si="30"/>
        <v/>
      </c>
      <c r="AH28" s="8" t="str">
        <f t="shared" si="30"/>
        <v/>
      </c>
      <c r="AI28" s="8" t="str">
        <f t="shared" si="30"/>
        <v/>
      </c>
      <c r="AJ28" s="8" t="str">
        <f t="shared" si="30"/>
        <v/>
      </c>
    </row>
    <row r="29">
      <c r="A29" s="17">
        <v>28.0</v>
      </c>
      <c r="B29" s="17" t="s">
        <v>52</v>
      </c>
      <c r="C29" s="17">
        <v>0.549500055</v>
      </c>
      <c r="D29" s="17">
        <v>-0.439658864</v>
      </c>
      <c r="E29" s="17">
        <v>0.49525023</v>
      </c>
      <c r="F29" s="17">
        <v>24.0</v>
      </c>
      <c r="G29" s="3">
        <v>35.4083451</v>
      </c>
      <c r="H29" s="3">
        <v>-78.7394405</v>
      </c>
      <c r="J29" s="8">
        <f t="shared" si="2"/>
        <v>-78.7394405</v>
      </c>
      <c r="K29" s="8">
        <f t="shared" si="3"/>
        <v>35.4083451</v>
      </c>
      <c r="L29" s="8">
        <f t="shared" si="4"/>
        <v>24</v>
      </c>
      <c r="M29" s="8">
        <f t="shared" ref="M29:AJ29" si="31">if(Mod($L29, 24)=M$1, $K29, "")</f>
        <v>35.4083451</v>
      </c>
      <c r="N29" s="8" t="str">
        <f t="shared" si="31"/>
        <v/>
      </c>
      <c r="O29" s="8" t="str">
        <f t="shared" si="31"/>
        <v/>
      </c>
      <c r="P29" s="8" t="str">
        <f t="shared" si="31"/>
        <v/>
      </c>
      <c r="Q29" s="8" t="str">
        <f t="shared" si="31"/>
        <v/>
      </c>
      <c r="R29" s="8" t="str">
        <f t="shared" si="31"/>
        <v/>
      </c>
      <c r="S29" s="8" t="str">
        <f t="shared" si="31"/>
        <v/>
      </c>
      <c r="T29" s="8" t="str">
        <f t="shared" si="31"/>
        <v/>
      </c>
      <c r="U29" s="8" t="str">
        <f t="shared" si="31"/>
        <v/>
      </c>
      <c r="V29" s="8" t="str">
        <f t="shared" si="31"/>
        <v/>
      </c>
      <c r="W29" s="8" t="str">
        <f t="shared" si="31"/>
        <v/>
      </c>
      <c r="X29" s="8" t="str">
        <f t="shared" si="31"/>
        <v/>
      </c>
      <c r="Y29" s="8" t="str">
        <f t="shared" si="31"/>
        <v/>
      </c>
      <c r="Z29" s="8" t="str">
        <f t="shared" si="31"/>
        <v/>
      </c>
      <c r="AA29" s="8" t="str">
        <f t="shared" si="31"/>
        <v/>
      </c>
      <c r="AB29" s="8" t="str">
        <f t="shared" si="31"/>
        <v/>
      </c>
      <c r="AC29" s="8" t="str">
        <f t="shared" si="31"/>
        <v/>
      </c>
      <c r="AD29" s="8" t="str">
        <f t="shared" si="31"/>
        <v/>
      </c>
      <c r="AE29" s="8" t="str">
        <f t="shared" si="31"/>
        <v/>
      </c>
      <c r="AF29" s="8" t="str">
        <f t="shared" si="31"/>
        <v/>
      </c>
      <c r="AG29" s="8" t="str">
        <f t="shared" si="31"/>
        <v/>
      </c>
      <c r="AH29" s="8" t="str">
        <f t="shared" si="31"/>
        <v/>
      </c>
      <c r="AI29" s="8" t="str">
        <f t="shared" si="31"/>
        <v/>
      </c>
      <c r="AJ29" s="8" t="str">
        <f t="shared" si="31"/>
        <v/>
      </c>
    </row>
    <row r="30">
      <c r="A30" s="17">
        <v>29.0</v>
      </c>
      <c r="B30" s="17" t="s">
        <v>53</v>
      </c>
      <c r="C30" s="17">
        <v>1.967583762</v>
      </c>
      <c r="D30" s="17">
        <v>0.060094808</v>
      </c>
      <c r="E30" s="17">
        <v>3.87499725</v>
      </c>
      <c r="F30" s="17">
        <v>12.0</v>
      </c>
      <c r="G30" s="3">
        <v>42.9237929</v>
      </c>
      <c r="H30" s="3">
        <v>-78.8550954</v>
      </c>
      <c r="J30" s="8">
        <f t="shared" si="2"/>
        <v>-78.8550954</v>
      </c>
      <c r="K30" s="8">
        <f t="shared" si="3"/>
        <v>42.9237929</v>
      </c>
      <c r="L30" s="8">
        <f t="shared" si="4"/>
        <v>12</v>
      </c>
      <c r="M30" s="8" t="str">
        <f t="shared" ref="M30:AJ30" si="32">if(Mod($L30, 24)=M$1, $K30, "")</f>
        <v/>
      </c>
      <c r="N30" s="8" t="str">
        <f t="shared" si="32"/>
        <v/>
      </c>
      <c r="O30" s="8" t="str">
        <f t="shared" si="32"/>
        <v/>
      </c>
      <c r="P30" s="8" t="str">
        <f t="shared" si="32"/>
        <v/>
      </c>
      <c r="Q30" s="8" t="str">
        <f t="shared" si="32"/>
        <v/>
      </c>
      <c r="R30" s="8" t="str">
        <f t="shared" si="32"/>
        <v/>
      </c>
      <c r="S30" s="8" t="str">
        <f t="shared" si="32"/>
        <v/>
      </c>
      <c r="T30" s="8" t="str">
        <f t="shared" si="32"/>
        <v/>
      </c>
      <c r="U30" s="8" t="str">
        <f t="shared" si="32"/>
        <v/>
      </c>
      <c r="V30" s="8" t="str">
        <f t="shared" si="32"/>
        <v/>
      </c>
      <c r="W30" s="8" t="str">
        <f t="shared" si="32"/>
        <v/>
      </c>
      <c r="X30" s="8" t="str">
        <f t="shared" si="32"/>
        <v/>
      </c>
      <c r="Y30" s="8">
        <f t="shared" si="32"/>
        <v>42.9237929</v>
      </c>
      <c r="Z30" s="8" t="str">
        <f t="shared" si="32"/>
        <v/>
      </c>
      <c r="AA30" s="8" t="str">
        <f t="shared" si="32"/>
        <v/>
      </c>
      <c r="AB30" s="8" t="str">
        <f t="shared" si="32"/>
        <v/>
      </c>
      <c r="AC30" s="8" t="str">
        <f t="shared" si="32"/>
        <v/>
      </c>
      <c r="AD30" s="8" t="str">
        <f t="shared" si="32"/>
        <v/>
      </c>
      <c r="AE30" s="8" t="str">
        <f t="shared" si="32"/>
        <v/>
      </c>
      <c r="AF30" s="8" t="str">
        <f t="shared" si="32"/>
        <v/>
      </c>
      <c r="AG30" s="8" t="str">
        <f t="shared" si="32"/>
        <v/>
      </c>
      <c r="AH30" s="8" t="str">
        <f t="shared" si="32"/>
        <v/>
      </c>
      <c r="AI30" s="8" t="str">
        <f t="shared" si="32"/>
        <v/>
      </c>
      <c r="AJ30" s="8" t="str">
        <f t="shared" si="32"/>
        <v/>
      </c>
    </row>
    <row r="31">
      <c r="A31" s="17">
        <v>30.0</v>
      </c>
      <c r="B31" s="17" t="s">
        <v>55</v>
      </c>
      <c r="C31" s="17">
        <v>1.228217637</v>
      </c>
      <c r="D31" s="17">
        <v>0.636224349</v>
      </c>
      <c r="E31" s="17">
        <v>1.91329999</v>
      </c>
      <c r="F31" s="17">
        <v>15.0</v>
      </c>
      <c r="G31" s="3">
        <v>41.6929336</v>
      </c>
      <c r="H31" s="3">
        <v>-72.7647801</v>
      </c>
      <c r="J31" s="8">
        <f t="shared" si="2"/>
        <v>-72.7647801</v>
      </c>
      <c r="K31" s="8">
        <f t="shared" si="3"/>
        <v>41.6929336</v>
      </c>
      <c r="L31" s="8">
        <f t="shared" si="4"/>
        <v>15</v>
      </c>
      <c r="M31" s="8" t="str">
        <f t="shared" ref="M31:AJ31" si="33">if(Mod($L31, 24)=M$1, $K31, "")</f>
        <v/>
      </c>
      <c r="N31" s="8" t="str">
        <f t="shared" si="33"/>
        <v/>
      </c>
      <c r="O31" s="8" t="str">
        <f t="shared" si="33"/>
        <v/>
      </c>
      <c r="P31" s="8" t="str">
        <f t="shared" si="33"/>
        <v/>
      </c>
      <c r="Q31" s="8" t="str">
        <f t="shared" si="33"/>
        <v/>
      </c>
      <c r="R31" s="8" t="str">
        <f t="shared" si="33"/>
        <v/>
      </c>
      <c r="S31" s="8" t="str">
        <f t="shared" si="33"/>
        <v/>
      </c>
      <c r="T31" s="8" t="str">
        <f t="shared" si="33"/>
        <v/>
      </c>
      <c r="U31" s="8" t="str">
        <f t="shared" si="33"/>
        <v/>
      </c>
      <c r="V31" s="8" t="str">
        <f t="shared" si="33"/>
        <v/>
      </c>
      <c r="W31" s="8" t="str">
        <f t="shared" si="33"/>
        <v/>
      </c>
      <c r="X31" s="8" t="str">
        <f t="shared" si="33"/>
        <v/>
      </c>
      <c r="Y31" s="8" t="str">
        <f t="shared" si="33"/>
        <v/>
      </c>
      <c r="Z31" s="8" t="str">
        <f t="shared" si="33"/>
        <v/>
      </c>
      <c r="AA31" s="8" t="str">
        <f t="shared" si="33"/>
        <v/>
      </c>
      <c r="AB31" s="8">
        <f t="shared" si="33"/>
        <v>41.6929336</v>
      </c>
      <c r="AC31" s="8" t="str">
        <f t="shared" si="33"/>
        <v/>
      </c>
      <c r="AD31" s="8" t="str">
        <f t="shared" si="33"/>
        <v/>
      </c>
      <c r="AE31" s="8" t="str">
        <f t="shared" si="33"/>
        <v/>
      </c>
      <c r="AF31" s="8" t="str">
        <f t="shared" si="33"/>
        <v/>
      </c>
      <c r="AG31" s="8" t="str">
        <f t="shared" si="33"/>
        <v/>
      </c>
      <c r="AH31" s="8" t="str">
        <f t="shared" si="33"/>
        <v/>
      </c>
      <c r="AI31" s="8" t="str">
        <f t="shared" si="33"/>
        <v/>
      </c>
      <c r="AJ31" s="8" t="str">
        <f t="shared" si="33"/>
        <v/>
      </c>
    </row>
    <row r="32">
      <c r="A32" s="17">
        <v>31.0</v>
      </c>
      <c r="B32" s="17" t="s">
        <v>61</v>
      </c>
      <c r="C32" s="17">
        <v>-0.411521556</v>
      </c>
      <c r="D32" s="17">
        <v>0.575863465</v>
      </c>
      <c r="E32" s="17">
        <v>0.50096872</v>
      </c>
      <c r="F32" s="17">
        <v>17.0</v>
      </c>
      <c r="G32" s="3">
        <v>39.1329219</v>
      </c>
      <c r="H32" s="3">
        <v>-84.51495039999999</v>
      </c>
      <c r="J32" s="8">
        <f t="shared" si="2"/>
        <v>-84.5149504</v>
      </c>
      <c r="K32" s="8">
        <f t="shared" si="3"/>
        <v>39.1329219</v>
      </c>
      <c r="L32" s="8">
        <f t="shared" si="4"/>
        <v>17</v>
      </c>
      <c r="M32" s="8" t="str">
        <f t="shared" ref="M32:AJ32" si="34">if(Mod($L32, 24)=M$1, $K32, "")</f>
        <v/>
      </c>
      <c r="N32" s="8" t="str">
        <f t="shared" si="34"/>
        <v/>
      </c>
      <c r="O32" s="8" t="str">
        <f t="shared" si="34"/>
        <v/>
      </c>
      <c r="P32" s="8" t="str">
        <f t="shared" si="34"/>
        <v/>
      </c>
      <c r="Q32" s="8" t="str">
        <f t="shared" si="34"/>
        <v/>
      </c>
      <c r="R32" s="8" t="str">
        <f t="shared" si="34"/>
        <v/>
      </c>
      <c r="S32" s="8" t="str">
        <f t="shared" si="34"/>
        <v/>
      </c>
      <c r="T32" s="8" t="str">
        <f t="shared" si="34"/>
        <v/>
      </c>
      <c r="U32" s="8" t="str">
        <f t="shared" si="34"/>
        <v/>
      </c>
      <c r="V32" s="8" t="str">
        <f t="shared" si="34"/>
        <v/>
      </c>
      <c r="W32" s="8" t="str">
        <f t="shared" si="34"/>
        <v/>
      </c>
      <c r="X32" s="8" t="str">
        <f t="shared" si="34"/>
        <v/>
      </c>
      <c r="Y32" s="8" t="str">
        <f t="shared" si="34"/>
        <v/>
      </c>
      <c r="Z32" s="8" t="str">
        <f t="shared" si="34"/>
        <v/>
      </c>
      <c r="AA32" s="8" t="str">
        <f t="shared" si="34"/>
        <v/>
      </c>
      <c r="AB32" s="8" t="str">
        <f t="shared" si="34"/>
        <v/>
      </c>
      <c r="AC32" s="8" t="str">
        <f t="shared" si="34"/>
        <v/>
      </c>
      <c r="AD32" s="8">
        <f t="shared" si="34"/>
        <v>39.1329219</v>
      </c>
      <c r="AE32" s="8" t="str">
        <f t="shared" si="34"/>
        <v/>
      </c>
      <c r="AF32" s="8" t="str">
        <f t="shared" si="34"/>
        <v/>
      </c>
      <c r="AG32" s="8" t="str">
        <f t="shared" si="34"/>
        <v/>
      </c>
      <c r="AH32" s="8" t="str">
        <f t="shared" si="34"/>
        <v/>
      </c>
      <c r="AI32" s="8" t="str">
        <f t="shared" si="34"/>
        <v/>
      </c>
      <c r="AJ32" s="8" t="str">
        <f t="shared" si="34"/>
        <v/>
      </c>
    </row>
    <row r="33">
      <c r="A33" s="17">
        <v>32.0</v>
      </c>
      <c r="B33" s="17" t="s">
        <v>64</v>
      </c>
      <c r="C33" s="17">
        <v>0.660518764</v>
      </c>
      <c r="D33" s="17">
        <v>0.482051815</v>
      </c>
      <c r="E33" s="17">
        <v>0.66865899</v>
      </c>
      <c r="F33" s="17">
        <v>10.0</v>
      </c>
      <c r="G33" s="3">
        <v>41.5025072</v>
      </c>
      <c r="H33" s="3">
        <v>-81.6746268</v>
      </c>
      <c r="J33" s="8">
        <f t="shared" si="2"/>
        <v>-81.6746268</v>
      </c>
      <c r="K33" s="8">
        <f t="shared" si="3"/>
        <v>41.5025072</v>
      </c>
      <c r="L33" s="8">
        <f t="shared" si="4"/>
        <v>10</v>
      </c>
      <c r="M33" s="8" t="str">
        <f t="shared" ref="M33:AJ33" si="35">if(Mod($L33, 24)=M$1, $K33, "")</f>
        <v/>
      </c>
      <c r="N33" s="8" t="str">
        <f t="shared" si="35"/>
        <v/>
      </c>
      <c r="O33" s="8" t="str">
        <f t="shared" si="35"/>
        <v/>
      </c>
      <c r="P33" s="8" t="str">
        <f t="shared" si="35"/>
        <v/>
      </c>
      <c r="Q33" s="8" t="str">
        <f t="shared" si="35"/>
        <v/>
      </c>
      <c r="R33" s="8" t="str">
        <f t="shared" si="35"/>
        <v/>
      </c>
      <c r="S33" s="8" t="str">
        <f t="shared" si="35"/>
        <v/>
      </c>
      <c r="T33" s="8" t="str">
        <f t="shared" si="35"/>
        <v/>
      </c>
      <c r="U33" s="8" t="str">
        <f t="shared" si="35"/>
        <v/>
      </c>
      <c r="V33" s="8" t="str">
        <f t="shared" si="35"/>
        <v/>
      </c>
      <c r="W33" s="8">
        <f t="shared" si="35"/>
        <v>41.5025072</v>
      </c>
      <c r="X33" s="8" t="str">
        <f t="shared" si="35"/>
        <v/>
      </c>
      <c r="Y33" s="8" t="str">
        <f t="shared" si="35"/>
        <v/>
      </c>
      <c r="Z33" s="8" t="str">
        <f t="shared" si="35"/>
        <v/>
      </c>
      <c r="AA33" s="8" t="str">
        <f t="shared" si="35"/>
        <v/>
      </c>
      <c r="AB33" s="8" t="str">
        <f t="shared" si="35"/>
        <v/>
      </c>
      <c r="AC33" s="8" t="str">
        <f t="shared" si="35"/>
        <v/>
      </c>
      <c r="AD33" s="8" t="str">
        <f t="shared" si="35"/>
        <v/>
      </c>
      <c r="AE33" s="8" t="str">
        <f t="shared" si="35"/>
        <v/>
      </c>
      <c r="AF33" s="8" t="str">
        <f t="shared" si="35"/>
        <v/>
      </c>
      <c r="AG33" s="8" t="str">
        <f t="shared" si="35"/>
        <v/>
      </c>
      <c r="AH33" s="8" t="str">
        <f t="shared" si="35"/>
        <v/>
      </c>
      <c r="AI33" s="8" t="str">
        <f t="shared" si="35"/>
        <v/>
      </c>
      <c r="AJ33" s="8" t="str">
        <f t="shared" si="35"/>
        <v/>
      </c>
    </row>
    <row r="34">
      <c r="A34" s="17">
        <v>33.0</v>
      </c>
      <c r="B34" s="17" t="s">
        <v>66</v>
      </c>
      <c r="C34" s="17">
        <v>1.986802661</v>
      </c>
      <c r="D34" s="17">
        <v>0.178540756</v>
      </c>
      <c r="E34" s="17">
        <v>3.97926162</v>
      </c>
      <c r="F34" s="17">
        <v>12.0</v>
      </c>
      <c r="G34" s="3">
        <v>42.822465</v>
      </c>
      <c r="H34" s="3">
        <v>-75.541671</v>
      </c>
      <c r="J34" s="8">
        <f t="shared" si="2"/>
        <v>-75.541671</v>
      </c>
      <c r="K34" s="8">
        <f t="shared" si="3"/>
        <v>42.822465</v>
      </c>
      <c r="L34" s="8">
        <f t="shared" si="4"/>
        <v>12</v>
      </c>
      <c r="M34" s="8" t="str">
        <f t="shared" ref="M34:AJ34" si="36">if(Mod($L34, 24)=M$1, $K34, "")</f>
        <v/>
      </c>
      <c r="N34" s="8" t="str">
        <f t="shared" si="36"/>
        <v/>
      </c>
      <c r="O34" s="8" t="str">
        <f t="shared" si="36"/>
        <v/>
      </c>
      <c r="P34" s="8" t="str">
        <f t="shared" si="36"/>
        <v/>
      </c>
      <c r="Q34" s="8" t="str">
        <f t="shared" si="36"/>
        <v/>
      </c>
      <c r="R34" s="8" t="str">
        <f t="shared" si="36"/>
        <v/>
      </c>
      <c r="S34" s="8" t="str">
        <f t="shared" si="36"/>
        <v/>
      </c>
      <c r="T34" s="8" t="str">
        <f t="shared" si="36"/>
        <v/>
      </c>
      <c r="U34" s="8" t="str">
        <f t="shared" si="36"/>
        <v/>
      </c>
      <c r="V34" s="8" t="str">
        <f t="shared" si="36"/>
        <v/>
      </c>
      <c r="W34" s="8" t="str">
        <f t="shared" si="36"/>
        <v/>
      </c>
      <c r="X34" s="8" t="str">
        <f t="shared" si="36"/>
        <v/>
      </c>
      <c r="Y34" s="8">
        <f t="shared" si="36"/>
        <v>42.822465</v>
      </c>
      <c r="Z34" s="8" t="str">
        <f t="shared" si="36"/>
        <v/>
      </c>
      <c r="AA34" s="8" t="str">
        <f t="shared" si="36"/>
        <v/>
      </c>
      <c r="AB34" s="8" t="str">
        <f t="shared" si="36"/>
        <v/>
      </c>
      <c r="AC34" s="8" t="str">
        <f t="shared" si="36"/>
        <v/>
      </c>
      <c r="AD34" s="8" t="str">
        <f t="shared" si="36"/>
        <v/>
      </c>
      <c r="AE34" s="8" t="str">
        <f t="shared" si="36"/>
        <v/>
      </c>
      <c r="AF34" s="8" t="str">
        <f t="shared" si="36"/>
        <v/>
      </c>
      <c r="AG34" s="8" t="str">
        <f t="shared" si="36"/>
        <v/>
      </c>
      <c r="AH34" s="8" t="str">
        <f t="shared" si="36"/>
        <v/>
      </c>
      <c r="AI34" s="8" t="str">
        <f t="shared" si="36"/>
        <v/>
      </c>
      <c r="AJ34" s="8" t="str">
        <f t="shared" si="36"/>
        <v/>
      </c>
    </row>
    <row r="35">
      <c r="A35" s="17">
        <v>34.0</v>
      </c>
      <c r="B35" s="17" t="s">
        <v>68</v>
      </c>
      <c r="C35" s="17">
        <v>-0.264280262</v>
      </c>
      <c r="D35" s="17">
        <v>-0.41390557</v>
      </c>
      <c r="E35" s="17">
        <v>0.24116188</v>
      </c>
      <c r="F35" s="17">
        <v>4.0</v>
      </c>
      <c r="G35" s="3">
        <v>40.57341479999999</v>
      </c>
      <c r="H35" s="3">
        <v>-105.0865487</v>
      </c>
      <c r="J35" s="8">
        <f t="shared" si="2"/>
        <v>-105.0865487</v>
      </c>
      <c r="K35" s="8">
        <f t="shared" si="3"/>
        <v>40.5734148</v>
      </c>
      <c r="L35" s="8">
        <f t="shared" si="4"/>
        <v>4</v>
      </c>
      <c r="M35" s="8" t="str">
        <f t="shared" ref="M35:AJ35" si="37">if(Mod($L35, 24)=M$1, $K35, "")</f>
        <v/>
      </c>
      <c r="N35" s="8" t="str">
        <f t="shared" si="37"/>
        <v/>
      </c>
      <c r="O35" s="8" t="str">
        <f t="shared" si="37"/>
        <v/>
      </c>
      <c r="P35" s="8" t="str">
        <f t="shared" si="37"/>
        <v/>
      </c>
      <c r="Q35" s="8">
        <f t="shared" si="37"/>
        <v>40.5734148</v>
      </c>
      <c r="R35" s="8" t="str">
        <f t="shared" si="37"/>
        <v/>
      </c>
      <c r="S35" s="8" t="str">
        <f t="shared" si="37"/>
        <v/>
      </c>
      <c r="T35" s="8" t="str">
        <f t="shared" si="37"/>
        <v/>
      </c>
      <c r="U35" s="8" t="str">
        <f t="shared" si="37"/>
        <v/>
      </c>
      <c r="V35" s="8" t="str">
        <f t="shared" si="37"/>
        <v/>
      </c>
      <c r="W35" s="8" t="str">
        <f t="shared" si="37"/>
        <v/>
      </c>
      <c r="X35" s="8" t="str">
        <f t="shared" si="37"/>
        <v/>
      </c>
      <c r="Y35" s="8" t="str">
        <f t="shared" si="37"/>
        <v/>
      </c>
      <c r="Z35" s="8" t="str">
        <f t="shared" si="37"/>
        <v/>
      </c>
      <c r="AA35" s="8" t="str">
        <f t="shared" si="37"/>
        <v/>
      </c>
      <c r="AB35" s="8" t="str">
        <f t="shared" si="37"/>
        <v/>
      </c>
      <c r="AC35" s="8" t="str">
        <f t="shared" si="37"/>
        <v/>
      </c>
      <c r="AD35" s="8" t="str">
        <f t="shared" si="37"/>
        <v/>
      </c>
      <c r="AE35" s="8" t="str">
        <f t="shared" si="37"/>
        <v/>
      </c>
      <c r="AF35" s="8" t="str">
        <f t="shared" si="37"/>
        <v/>
      </c>
      <c r="AG35" s="8" t="str">
        <f t="shared" si="37"/>
        <v/>
      </c>
      <c r="AH35" s="8" t="str">
        <f t="shared" si="37"/>
        <v/>
      </c>
      <c r="AI35" s="8" t="str">
        <f t="shared" si="37"/>
        <v/>
      </c>
      <c r="AJ35" s="8" t="str">
        <f t="shared" si="37"/>
        <v/>
      </c>
    </row>
    <row r="36">
      <c r="A36" s="17">
        <v>35.0</v>
      </c>
      <c r="B36" s="17" t="s">
        <v>69</v>
      </c>
      <c r="C36" s="17">
        <v>0.003749898</v>
      </c>
      <c r="D36" s="17">
        <v>1.219034356</v>
      </c>
      <c r="E36" s="17">
        <v>1.48605882</v>
      </c>
      <c r="F36" s="17">
        <v>18.0</v>
      </c>
      <c r="G36" s="3">
        <v>40.8075355</v>
      </c>
      <c r="H36" s="3">
        <v>-73.9625727</v>
      </c>
      <c r="J36" s="8">
        <f t="shared" si="2"/>
        <v>-73.9625727</v>
      </c>
      <c r="K36" s="8">
        <f t="shared" si="3"/>
        <v>40.8075355</v>
      </c>
      <c r="L36" s="8">
        <f t="shared" si="4"/>
        <v>18</v>
      </c>
      <c r="M36" s="8" t="str">
        <f t="shared" ref="M36:AJ36" si="38">if(Mod($L36, 24)=M$1, $K36, "")</f>
        <v/>
      </c>
      <c r="N36" s="8" t="str">
        <f t="shared" si="38"/>
        <v/>
      </c>
      <c r="O36" s="8" t="str">
        <f t="shared" si="38"/>
        <v/>
      </c>
      <c r="P36" s="8" t="str">
        <f t="shared" si="38"/>
        <v/>
      </c>
      <c r="Q36" s="8" t="str">
        <f t="shared" si="38"/>
        <v/>
      </c>
      <c r="R36" s="8" t="str">
        <f t="shared" si="38"/>
        <v/>
      </c>
      <c r="S36" s="8" t="str">
        <f t="shared" si="38"/>
        <v/>
      </c>
      <c r="T36" s="8" t="str">
        <f t="shared" si="38"/>
        <v/>
      </c>
      <c r="U36" s="8" t="str">
        <f t="shared" si="38"/>
        <v/>
      </c>
      <c r="V36" s="8" t="str">
        <f t="shared" si="38"/>
        <v/>
      </c>
      <c r="W36" s="8" t="str">
        <f t="shared" si="38"/>
        <v/>
      </c>
      <c r="X36" s="8" t="str">
        <f t="shared" si="38"/>
        <v/>
      </c>
      <c r="Y36" s="8" t="str">
        <f t="shared" si="38"/>
        <v/>
      </c>
      <c r="Z36" s="8" t="str">
        <f t="shared" si="38"/>
        <v/>
      </c>
      <c r="AA36" s="8" t="str">
        <f t="shared" si="38"/>
        <v/>
      </c>
      <c r="AB36" s="8" t="str">
        <f t="shared" si="38"/>
        <v/>
      </c>
      <c r="AC36" s="8" t="str">
        <f t="shared" si="38"/>
        <v/>
      </c>
      <c r="AD36" s="8" t="str">
        <f t="shared" si="38"/>
        <v/>
      </c>
      <c r="AE36" s="8">
        <f t="shared" si="38"/>
        <v>40.8075355</v>
      </c>
      <c r="AF36" s="8" t="str">
        <f t="shared" si="38"/>
        <v/>
      </c>
      <c r="AG36" s="8" t="str">
        <f t="shared" si="38"/>
        <v/>
      </c>
      <c r="AH36" s="8" t="str">
        <f t="shared" si="38"/>
        <v/>
      </c>
      <c r="AI36" s="8" t="str">
        <f t="shared" si="38"/>
        <v/>
      </c>
      <c r="AJ36" s="8" t="str">
        <f t="shared" si="38"/>
        <v/>
      </c>
    </row>
    <row r="37">
      <c r="A37" s="17">
        <v>36.0</v>
      </c>
      <c r="B37" s="17" t="s">
        <v>70</v>
      </c>
      <c r="C37" s="17">
        <v>0.444492102</v>
      </c>
      <c r="D37" s="17">
        <v>1.208686773</v>
      </c>
      <c r="E37" s="17">
        <v>1.65849694</v>
      </c>
      <c r="F37" s="17">
        <v>8.0</v>
      </c>
      <c r="G37" s="3">
        <v>41.8077414</v>
      </c>
      <c r="H37" s="3">
        <v>-72.2539805</v>
      </c>
      <c r="J37" s="8">
        <f t="shared" si="2"/>
        <v>-72.2539805</v>
      </c>
      <c r="K37" s="8">
        <f t="shared" si="3"/>
        <v>41.8077414</v>
      </c>
      <c r="L37" s="8">
        <f t="shared" si="4"/>
        <v>8</v>
      </c>
      <c r="M37" s="8" t="str">
        <f t="shared" ref="M37:AJ37" si="39">if(Mod($L37, 24)=M$1, $K37, "")</f>
        <v/>
      </c>
      <c r="N37" s="8" t="str">
        <f t="shared" si="39"/>
        <v/>
      </c>
      <c r="O37" s="8" t="str">
        <f t="shared" si="39"/>
        <v/>
      </c>
      <c r="P37" s="8" t="str">
        <f t="shared" si="39"/>
        <v/>
      </c>
      <c r="Q37" s="8" t="str">
        <f t="shared" si="39"/>
        <v/>
      </c>
      <c r="R37" s="8" t="str">
        <f t="shared" si="39"/>
        <v/>
      </c>
      <c r="S37" s="8" t="str">
        <f t="shared" si="39"/>
        <v/>
      </c>
      <c r="T37" s="8" t="str">
        <f t="shared" si="39"/>
        <v/>
      </c>
      <c r="U37" s="8">
        <f t="shared" si="39"/>
        <v>41.8077414</v>
      </c>
      <c r="V37" s="8" t="str">
        <f t="shared" si="39"/>
        <v/>
      </c>
      <c r="W37" s="8" t="str">
        <f t="shared" si="39"/>
        <v/>
      </c>
      <c r="X37" s="8" t="str">
        <f t="shared" si="39"/>
        <v/>
      </c>
      <c r="Y37" s="8" t="str">
        <f t="shared" si="39"/>
        <v/>
      </c>
      <c r="Z37" s="8" t="str">
        <f t="shared" si="39"/>
        <v/>
      </c>
      <c r="AA37" s="8" t="str">
        <f t="shared" si="39"/>
        <v/>
      </c>
      <c r="AB37" s="8" t="str">
        <f t="shared" si="39"/>
        <v/>
      </c>
      <c r="AC37" s="8" t="str">
        <f t="shared" si="39"/>
        <v/>
      </c>
      <c r="AD37" s="8" t="str">
        <f t="shared" si="39"/>
        <v/>
      </c>
      <c r="AE37" s="8" t="str">
        <f t="shared" si="39"/>
        <v/>
      </c>
      <c r="AF37" s="8" t="str">
        <f t="shared" si="39"/>
        <v/>
      </c>
      <c r="AG37" s="8" t="str">
        <f t="shared" si="39"/>
        <v/>
      </c>
      <c r="AH37" s="8" t="str">
        <f t="shared" si="39"/>
        <v/>
      </c>
      <c r="AI37" s="8" t="str">
        <f t="shared" si="39"/>
        <v/>
      </c>
      <c r="AJ37" s="8" t="str">
        <f t="shared" si="39"/>
        <v/>
      </c>
    </row>
    <row r="38">
      <c r="A38" s="17">
        <v>37.0</v>
      </c>
      <c r="B38" s="17" t="s">
        <v>72</v>
      </c>
      <c r="C38" s="17">
        <v>0.55113073</v>
      </c>
      <c r="D38" s="17">
        <v>1.029548195</v>
      </c>
      <c r="E38" s="17">
        <v>1.36371457</v>
      </c>
      <c r="F38" s="17">
        <v>8.0</v>
      </c>
      <c r="G38" s="3">
        <v>42.4534492</v>
      </c>
      <c r="H38" s="3">
        <v>-76.4735027</v>
      </c>
      <c r="J38" s="8">
        <f t="shared" si="2"/>
        <v>-76.4735027</v>
      </c>
      <c r="K38" s="8">
        <f t="shared" si="3"/>
        <v>42.4534492</v>
      </c>
      <c r="L38" s="8">
        <f t="shared" si="4"/>
        <v>8</v>
      </c>
      <c r="M38" s="8" t="str">
        <f t="shared" ref="M38:AJ38" si="40">if(Mod($L38, 24)=M$1, $K38, "")</f>
        <v/>
      </c>
      <c r="N38" s="8" t="str">
        <f t="shared" si="40"/>
        <v/>
      </c>
      <c r="O38" s="8" t="str">
        <f t="shared" si="40"/>
        <v/>
      </c>
      <c r="P38" s="8" t="str">
        <f t="shared" si="40"/>
        <v/>
      </c>
      <c r="Q38" s="8" t="str">
        <f t="shared" si="40"/>
        <v/>
      </c>
      <c r="R38" s="8" t="str">
        <f t="shared" si="40"/>
        <v/>
      </c>
      <c r="S38" s="8" t="str">
        <f t="shared" si="40"/>
        <v/>
      </c>
      <c r="T38" s="8" t="str">
        <f t="shared" si="40"/>
        <v/>
      </c>
      <c r="U38" s="8">
        <f t="shared" si="40"/>
        <v>42.4534492</v>
      </c>
      <c r="V38" s="8" t="str">
        <f t="shared" si="40"/>
        <v/>
      </c>
      <c r="W38" s="8" t="str">
        <f t="shared" si="40"/>
        <v/>
      </c>
      <c r="X38" s="8" t="str">
        <f t="shared" si="40"/>
        <v/>
      </c>
      <c r="Y38" s="8" t="str">
        <f t="shared" si="40"/>
        <v/>
      </c>
      <c r="Z38" s="8" t="str">
        <f t="shared" si="40"/>
        <v/>
      </c>
      <c r="AA38" s="8" t="str">
        <f t="shared" si="40"/>
        <v/>
      </c>
      <c r="AB38" s="8" t="str">
        <f t="shared" si="40"/>
        <v/>
      </c>
      <c r="AC38" s="8" t="str">
        <f t="shared" si="40"/>
        <v/>
      </c>
      <c r="AD38" s="8" t="str">
        <f t="shared" si="40"/>
        <v/>
      </c>
      <c r="AE38" s="8" t="str">
        <f t="shared" si="40"/>
        <v/>
      </c>
      <c r="AF38" s="8" t="str">
        <f t="shared" si="40"/>
        <v/>
      </c>
      <c r="AG38" s="8" t="str">
        <f t="shared" si="40"/>
        <v/>
      </c>
      <c r="AH38" s="8" t="str">
        <f t="shared" si="40"/>
        <v/>
      </c>
      <c r="AI38" s="8" t="str">
        <f t="shared" si="40"/>
        <v/>
      </c>
      <c r="AJ38" s="8" t="str">
        <f t="shared" si="40"/>
        <v/>
      </c>
    </row>
    <row r="39">
      <c r="A39" s="17">
        <v>38.0</v>
      </c>
      <c r="B39" s="17" t="s">
        <v>74</v>
      </c>
      <c r="C39" s="17">
        <v>0.815438982</v>
      </c>
      <c r="D39" s="17">
        <v>1.301987416</v>
      </c>
      <c r="E39" s="17">
        <v>2.36011196</v>
      </c>
      <c r="F39" s="17">
        <v>8.0</v>
      </c>
      <c r="G39" s="3">
        <v>43.7044406</v>
      </c>
      <c r="H39" s="3">
        <v>-72.2886935</v>
      </c>
      <c r="J39" s="8">
        <f t="shared" si="2"/>
        <v>-72.2886935</v>
      </c>
      <c r="K39" s="8">
        <f t="shared" si="3"/>
        <v>43.7044406</v>
      </c>
      <c r="L39" s="8">
        <f t="shared" si="4"/>
        <v>8</v>
      </c>
      <c r="M39" s="8" t="str">
        <f t="shared" ref="M39:AJ39" si="41">if(Mod($L39, 24)=M$1, $K39, "")</f>
        <v/>
      </c>
      <c r="N39" s="8" t="str">
        <f t="shared" si="41"/>
        <v/>
      </c>
      <c r="O39" s="8" t="str">
        <f t="shared" si="41"/>
        <v/>
      </c>
      <c r="P39" s="8" t="str">
        <f t="shared" si="41"/>
        <v/>
      </c>
      <c r="Q39" s="8" t="str">
        <f t="shared" si="41"/>
        <v/>
      </c>
      <c r="R39" s="8" t="str">
        <f t="shared" si="41"/>
        <v/>
      </c>
      <c r="S39" s="8" t="str">
        <f t="shared" si="41"/>
        <v/>
      </c>
      <c r="T39" s="8" t="str">
        <f t="shared" si="41"/>
        <v/>
      </c>
      <c r="U39" s="8">
        <f t="shared" si="41"/>
        <v>43.7044406</v>
      </c>
      <c r="V39" s="8" t="str">
        <f t="shared" si="41"/>
        <v/>
      </c>
      <c r="W39" s="8" t="str">
        <f t="shared" si="41"/>
        <v/>
      </c>
      <c r="X39" s="8" t="str">
        <f t="shared" si="41"/>
        <v/>
      </c>
      <c r="Y39" s="8" t="str">
        <f t="shared" si="41"/>
        <v/>
      </c>
      <c r="Z39" s="8" t="str">
        <f t="shared" si="41"/>
        <v/>
      </c>
      <c r="AA39" s="8" t="str">
        <f t="shared" si="41"/>
        <v/>
      </c>
      <c r="AB39" s="8" t="str">
        <f t="shared" si="41"/>
        <v/>
      </c>
      <c r="AC39" s="8" t="str">
        <f t="shared" si="41"/>
        <v/>
      </c>
      <c r="AD39" s="8" t="str">
        <f t="shared" si="41"/>
        <v/>
      </c>
      <c r="AE39" s="8" t="str">
        <f t="shared" si="41"/>
        <v/>
      </c>
      <c r="AF39" s="8" t="str">
        <f t="shared" si="41"/>
        <v/>
      </c>
      <c r="AG39" s="8" t="str">
        <f t="shared" si="41"/>
        <v/>
      </c>
      <c r="AH39" s="8" t="str">
        <f t="shared" si="41"/>
        <v/>
      </c>
      <c r="AI39" s="8" t="str">
        <f t="shared" si="41"/>
        <v/>
      </c>
      <c r="AJ39" s="8" t="str">
        <f t="shared" si="41"/>
        <v/>
      </c>
    </row>
    <row r="40">
      <c r="A40" s="17">
        <v>39.0</v>
      </c>
      <c r="B40" s="17" t="s">
        <v>75</v>
      </c>
      <c r="C40" s="17">
        <v>0.280380797</v>
      </c>
      <c r="D40" s="17">
        <v>-0.352435316</v>
      </c>
      <c r="E40" s="17">
        <v>0.20282404</v>
      </c>
      <c r="F40" s="17">
        <v>24.0</v>
      </c>
      <c r="G40" s="3">
        <v>35.5008018</v>
      </c>
      <c r="H40" s="3">
        <v>-80.8446725</v>
      </c>
      <c r="J40" s="8">
        <f t="shared" si="2"/>
        <v>-80.8446725</v>
      </c>
      <c r="K40" s="8">
        <f t="shared" si="3"/>
        <v>35.5008018</v>
      </c>
      <c r="L40" s="8">
        <f t="shared" si="4"/>
        <v>24</v>
      </c>
      <c r="M40" s="8">
        <f t="shared" ref="M40:AJ40" si="42">if(Mod($L40, 24)=M$1, $K40, "")</f>
        <v>35.5008018</v>
      </c>
      <c r="N40" s="8" t="str">
        <f t="shared" si="42"/>
        <v/>
      </c>
      <c r="O40" s="8" t="str">
        <f t="shared" si="42"/>
        <v/>
      </c>
      <c r="P40" s="8" t="str">
        <f t="shared" si="42"/>
        <v/>
      </c>
      <c r="Q40" s="8" t="str">
        <f t="shared" si="42"/>
        <v/>
      </c>
      <c r="R40" s="8" t="str">
        <f t="shared" si="42"/>
        <v/>
      </c>
      <c r="S40" s="8" t="str">
        <f t="shared" si="42"/>
        <v/>
      </c>
      <c r="T40" s="8" t="str">
        <f t="shared" si="42"/>
        <v/>
      </c>
      <c r="U40" s="8" t="str">
        <f t="shared" si="42"/>
        <v/>
      </c>
      <c r="V40" s="8" t="str">
        <f t="shared" si="42"/>
        <v/>
      </c>
      <c r="W40" s="8" t="str">
        <f t="shared" si="42"/>
        <v/>
      </c>
      <c r="X40" s="8" t="str">
        <f t="shared" si="42"/>
        <v/>
      </c>
      <c r="Y40" s="8" t="str">
        <f t="shared" si="42"/>
        <v/>
      </c>
      <c r="Z40" s="8" t="str">
        <f t="shared" si="42"/>
        <v/>
      </c>
      <c r="AA40" s="8" t="str">
        <f t="shared" si="42"/>
        <v/>
      </c>
      <c r="AB40" s="8" t="str">
        <f t="shared" si="42"/>
        <v/>
      </c>
      <c r="AC40" s="8" t="str">
        <f t="shared" si="42"/>
        <v/>
      </c>
      <c r="AD40" s="8" t="str">
        <f t="shared" si="42"/>
        <v/>
      </c>
      <c r="AE40" s="8" t="str">
        <f t="shared" si="42"/>
        <v/>
      </c>
      <c r="AF40" s="8" t="str">
        <f t="shared" si="42"/>
        <v/>
      </c>
      <c r="AG40" s="8" t="str">
        <f t="shared" si="42"/>
        <v/>
      </c>
      <c r="AH40" s="8" t="str">
        <f t="shared" si="42"/>
        <v/>
      </c>
      <c r="AI40" s="8" t="str">
        <f t="shared" si="42"/>
        <v/>
      </c>
      <c r="AJ40" s="8" t="str">
        <f t="shared" si="42"/>
        <v/>
      </c>
    </row>
    <row r="41">
      <c r="A41" s="17">
        <v>40.0</v>
      </c>
      <c r="B41" s="17" t="s">
        <v>77</v>
      </c>
      <c r="C41" s="17">
        <v>1.042357174</v>
      </c>
      <c r="D41" s="17">
        <v>0.210573442</v>
      </c>
      <c r="E41" s="17">
        <v>1.13084965</v>
      </c>
      <c r="F41" s="17">
        <v>15.0</v>
      </c>
      <c r="G41" s="3">
        <v>39.6779504</v>
      </c>
      <c r="H41" s="3">
        <v>-75.7506114</v>
      </c>
      <c r="J41" s="8">
        <f t="shared" si="2"/>
        <v>-75.7506114</v>
      </c>
      <c r="K41" s="8">
        <f t="shared" si="3"/>
        <v>39.6779504</v>
      </c>
      <c r="L41" s="8">
        <f t="shared" si="4"/>
        <v>15</v>
      </c>
      <c r="M41" s="8" t="str">
        <f t="shared" ref="M41:AJ41" si="43">if(Mod($L41, 24)=M$1, $K41, "")</f>
        <v/>
      </c>
      <c r="N41" s="8" t="str">
        <f t="shared" si="43"/>
        <v/>
      </c>
      <c r="O41" s="8" t="str">
        <f t="shared" si="43"/>
        <v/>
      </c>
      <c r="P41" s="8" t="str">
        <f t="shared" si="43"/>
        <v/>
      </c>
      <c r="Q41" s="8" t="str">
        <f t="shared" si="43"/>
        <v/>
      </c>
      <c r="R41" s="8" t="str">
        <f t="shared" si="43"/>
        <v/>
      </c>
      <c r="S41" s="8" t="str">
        <f t="shared" si="43"/>
        <v/>
      </c>
      <c r="T41" s="8" t="str">
        <f t="shared" si="43"/>
        <v/>
      </c>
      <c r="U41" s="8" t="str">
        <f t="shared" si="43"/>
        <v/>
      </c>
      <c r="V41" s="8" t="str">
        <f t="shared" si="43"/>
        <v/>
      </c>
      <c r="W41" s="8" t="str">
        <f t="shared" si="43"/>
        <v/>
      </c>
      <c r="X41" s="8" t="str">
        <f t="shared" si="43"/>
        <v/>
      </c>
      <c r="Y41" s="8" t="str">
        <f t="shared" si="43"/>
        <v/>
      </c>
      <c r="Z41" s="8" t="str">
        <f t="shared" si="43"/>
        <v/>
      </c>
      <c r="AA41" s="8" t="str">
        <f t="shared" si="43"/>
        <v/>
      </c>
      <c r="AB41" s="8">
        <f t="shared" si="43"/>
        <v>39.6779504</v>
      </c>
      <c r="AC41" s="8" t="str">
        <f t="shared" si="43"/>
        <v/>
      </c>
      <c r="AD41" s="8" t="str">
        <f t="shared" si="43"/>
        <v/>
      </c>
      <c r="AE41" s="8" t="str">
        <f t="shared" si="43"/>
        <v/>
      </c>
      <c r="AF41" s="8" t="str">
        <f t="shared" si="43"/>
        <v/>
      </c>
      <c r="AG41" s="8" t="str">
        <f t="shared" si="43"/>
        <v/>
      </c>
      <c r="AH41" s="8" t="str">
        <f t="shared" si="43"/>
        <v/>
      </c>
      <c r="AI41" s="8" t="str">
        <f t="shared" si="43"/>
        <v/>
      </c>
      <c r="AJ41" s="8" t="str">
        <f t="shared" si="43"/>
        <v/>
      </c>
    </row>
    <row r="42">
      <c r="A42" s="17">
        <v>41.0</v>
      </c>
      <c r="B42" s="17" t="s">
        <v>79</v>
      </c>
      <c r="C42" s="17">
        <v>-1.089064486</v>
      </c>
      <c r="D42" s="17">
        <v>-0.026600523</v>
      </c>
      <c r="E42" s="17">
        <v>1.18676904</v>
      </c>
      <c r="F42" s="17">
        <v>4.0</v>
      </c>
      <c r="G42" s="3">
        <v>39.6766174</v>
      </c>
      <c r="H42" s="3">
        <v>-104.9618965</v>
      </c>
      <c r="J42" s="8">
        <f t="shared" si="2"/>
        <v>-104.9618965</v>
      </c>
      <c r="K42" s="8">
        <f t="shared" si="3"/>
        <v>39.6766174</v>
      </c>
      <c r="L42" s="8">
        <f t="shared" si="4"/>
        <v>4</v>
      </c>
      <c r="M42" s="8" t="str">
        <f t="shared" ref="M42:AJ42" si="44">if(Mod($L42, 24)=M$1, $K42, "")</f>
        <v/>
      </c>
      <c r="N42" s="8" t="str">
        <f t="shared" si="44"/>
        <v/>
      </c>
      <c r="O42" s="8" t="str">
        <f t="shared" si="44"/>
        <v/>
      </c>
      <c r="P42" s="8" t="str">
        <f t="shared" si="44"/>
        <v/>
      </c>
      <c r="Q42" s="8">
        <f t="shared" si="44"/>
        <v>39.6766174</v>
      </c>
      <c r="R42" s="8" t="str">
        <f t="shared" si="44"/>
        <v/>
      </c>
      <c r="S42" s="8" t="str">
        <f t="shared" si="44"/>
        <v/>
      </c>
      <c r="T42" s="8" t="str">
        <f t="shared" si="44"/>
        <v/>
      </c>
      <c r="U42" s="8" t="str">
        <f t="shared" si="44"/>
        <v/>
      </c>
      <c r="V42" s="8" t="str">
        <f t="shared" si="44"/>
        <v/>
      </c>
      <c r="W42" s="8" t="str">
        <f t="shared" si="44"/>
        <v/>
      </c>
      <c r="X42" s="8" t="str">
        <f t="shared" si="44"/>
        <v/>
      </c>
      <c r="Y42" s="8" t="str">
        <f t="shared" si="44"/>
        <v/>
      </c>
      <c r="Z42" s="8" t="str">
        <f t="shared" si="44"/>
        <v/>
      </c>
      <c r="AA42" s="8" t="str">
        <f t="shared" si="44"/>
        <v/>
      </c>
      <c r="AB42" s="8" t="str">
        <f t="shared" si="44"/>
        <v/>
      </c>
      <c r="AC42" s="8" t="str">
        <f t="shared" si="44"/>
        <v/>
      </c>
      <c r="AD42" s="8" t="str">
        <f t="shared" si="44"/>
        <v/>
      </c>
      <c r="AE42" s="8" t="str">
        <f t="shared" si="44"/>
        <v/>
      </c>
      <c r="AF42" s="8" t="str">
        <f t="shared" si="44"/>
        <v/>
      </c>
      <c r="AG42" s="8" t="str">
        <f t="shared" si="44"/>
        <v/>
      </c>
      <c r="AH42" s="8" t="str">
        <f t="shared" si="44"/>
        <v/>
      </c>
      <c r="AI42" s="8" t="str">
        <f t="shared" si="44"/>
        <v/>
      </c>
      <c r="AJ42" s="8" t="str">
        <f t="shared" si="44"/>
        <v/>
      </c>
    </row>
    <row r="43">
      <c r="A43" s="17">
        <v>42.0</v>
      </c>
      <c r="B43" s="17" t="s">
        <v>83</v>
      </c>
      <c r="C43" s="17">
        <v>0.560800283</v>
      </c>
      <c r="D43" s="17">
        <v>0.618218583</v>
      </c>
      <c r="E43" s="17">
        <v>0.69669117</v>
      </c>
      <c r="F43" s="17">
        <v>8.0</v>
      </c>
      <c r="G43" s="3">
        <v>39.9566127</v>
      </c>
      <c r="H43" s="3">
        <v>-75.18994409999999</v>
      </c>
      <c r="J43" s="8">
        <f t="shared" si="2"/>
        <v>-75.1899441</v>
      </c>
      <c r="K43" s="8">
        <f t="shared" si="3"/>
        <v>39.9566127</v>
      </c>
      <c r="L43" s="8">
        <f t="shared" si="4"/>
        <v>8</v>
      </c>
      <c r="M43" s="8" t="str">
        <f t="shared" ref="M43:AJ43" si="45">if(Mod($L43, 24)=M$1, $K43, "")</f>
        <v/>
      </c>
      <c r="N43" s="8" t="str">
        <f t="shared" si="45"/>
        <v/>
      </c>
      <c r="O43" s="8" t="str">
        <f t="shared" si="45"/>
        <v/>
      </c>
      <c r="P43" s="8" t="str">
        <f t="shared" si="45"/>
        <v/>
      </c>
      <c r="Q43" s="8" t="str">
        <f t="shared" si="45"/>
        <v/>
      </c>
      <c r="R43" s="8" t="str">
        <f t="shared" si="45"/>
        <v/>
      </c>
      <c r="S43" s="8" t="str">
        <f t="shared" si="45"/>
        <v/>
      </c>
      <c r="T43" s="8" t="str">
        <f t="shared" si="45"/>
        <v/>
      </c>
      <c r="U43" s="8">
        <f t="shared" si="45"/>
        <v>39.9566127</v>
      </c>
      <c r="V43" s="8" t="str">
        <f t="shared" si="45"/>
        <v/>
      </c>
      <c r="W43" s="8" t="str">
        <f t="shared" si="45"/>
        <v/>
      </c>
      <c r="X43" s="8" t="str">
        <f t="shared" si="45"/>
        <v/>
      </c>
      <c r="Y43" s="8" t="str">
        <f t="shared" si="45"/>
        <v/>
      </c>
      <c r="Z43" s="8" t="str">
        <f t="shared" si="45"/>
        <v/>
      </c>
      <c r="AA43" s="8" t="str">
        <f t="shared" si="45"/>
        <v/>
      </c>
      <c r="AB43" s="8" t="str">
        <f t="shared" si="45"/>
        <v/>
      </c>
      <c r="AC43" s="8" t="str">
        <f t="shared" si="45"/>
        <v/>
      </c>
      <c r="AD43" s="8" t="str">
        <f t="shared" si="45"/>
        <v/>
      </c>
      <c r="AE43" s="8" t="str">
        <f t="shared" si="45"/>
        <v/>
      </c>
      <c r="AF43" s="8" t="str">
        <f t="shared" si="45"/>
        <v/>
      </c>
      <c r="AG43" s="8" t="str">
        <f t="shared" si="45"/>
        <v/>
      </c>
      <c r="AH43" s="8" t="str">
        <f t="shared" si="45"/>
        <v/>
      </c>
      <c r="AI43" s="8" t="str">
        <f t="shared" si="45"/>
        <v/>
      </c>
      <c r="AJ43" s="8" t="str">
        <f t="shared" si="45"/>
        <v/>
      </c>
    </row>
    <row r="44">
      <c r="A44" s="17">
        <v>43.0</v>
      </c>
      <c r="B44" s="17" t="s">
        <v>84</v>
      </c>
      <c r="C44" s="17">
        <v>-1.17025598</v>
      </c>
      <c r="D44" s="17">
        <v>0.777543064</v>
      </c>
      <c r="E44" s="17">
        <v>1.97407228</v>
      </c>
      <c r="F44" s="17">
        <v>13.0</v>
      </c>
      <c r="G44" s="3">
        <v>36.0014258</v>
      </c>
      <c r="H44" s="3">
        <v>-78.9382286</v>
      </c>
      <c r="J44" s="8">
        <f t="shared" si="2"/>
        <v>-78.9382286</v>
      </c>
      <c r="K44" s="8">
        <f t="shared" si="3"/>
        <v>36.0014258</v>
      </c>
      <c r="L44" s="8">
        <f t="shared" si="4"/>
        <v>13</v>
      </c>
      <c r="M44" s="8" t="str">
        <f t="shared" ref="M44:AJ44" si="46">if(Mod($L44, 24)=M$1, $K44, "")</f>
        <v/>
      </c>
      <c r="N44" s="8" t="str">
        <f t="shared" si="46"/>
        <v/>
      </c>
      <c r="O44" s="8" t="str">
        <f t="shared" si="46"/>
        <v/>
      </c>
      <c r="P44" s="8" t="str">
        <f t="shared" si="46"/>
        <v/>
      </c>
      <c r="Q44" s="8" t="str">
        <f t="shared" si="46"/>
        <v/>
      </c>
      <c r="R44" s="8" t="str">
        <f t="shared" si="46"/>
        <v/>
      </c>
      <c r="S44" s="8" t="str">
        <f t="shared" si="46"/>
        <v/>
      </c>
      <c r="T44" s="8" t="str">
        <f t="shared" si="46"/>
        <v/>
      </c>
      <c r="U44" s="8" t="str">
        <f t="shared" si="46"/>
        <v/>
      </c>
      <c r="V44" s="8" t="str">
        <f t="shared" si="46"/>
        <v/>
      </c>
      <c r="W44" s="8" t="str">
        <f t="shared" si="46"/>
        <v/>
      </c>
      <c r="X44" s="8" t="str">
        <f t="shared" si="46"/>
        <v/>
      </c>
      <c r="Y44" s="8" t="str">
        <f t="shared" si="46"/>
        <v/>
      </c>
      <c r="Z44" s="8">
        <f t="shared" si="46"/>
        <v>36.0014258</v>
      </c>
      <c r="AA44" s="8" t="str">
        <f t="shared" si="46"/>
        <v/>
      </c>
      <c r="AB44" s="8" t="str">
        <f t="shared" si="46"/>
        <v/>
      </c>
      <c r="AC44" s="8" t="str">
        <f t="shared" si="46"/>
        <v/>
      </c>
      <c r="AD44" s="8" t="str">
        <f t="shared" si="46"/>
        <v/>
      </c>
      <c r="AE44" s="8" t="str">
        <f t="shared" si="46"/>
        <v/>
      </c>
      <c r="AF44" s="8" t="str">
        <f t="shared" si="46"/>
        <v/>
      </c>
      <c r="AG44" s="8" t="str">
        <f t="shared" si="46"/>
        <v/>
      </c>
      <c r="AH44" s="8" t="str">
        <f t="shared" si="46"/>
        <v/>
      </c>
      <c r="AI44" s="8" t="str">
        <f t="shared" si="46"/>
        <v/>
      </c>
      <c r="AJ44" s="8" t="str">
        <f t="shared" si="46"/>
        <v/>
      </c>
    </row>
    <row r="45">
      <c r="A45" s="17">
        <v>44.0</v>
      </c>
      <c r="B45" s="17" t="s">
        <v>85</v>
      </c>
      <c r="C45" s="17">
        <v>0.294989003</v>
      </c>
      <c r="D45" s="17">
        <v>0.603440992</v>
      </c>
      <c r="E45" s="17">
        <v>0.45115954</v>
      </c>
      <c r="F45" s="17">
        <v>17.0</v>
      </c>
      <c r="G45" s="3">
        <v>40.4367914</v>
      </c>
      <c r="H45" s="3">
        <v>-79.989232</v>
      </c>
      <c r="J45" s="8">
        <f t="shared" si="2"/>
        <v>-79.989232</v>
      </c>
      <c r="K45" s="8">
        <f t="shared" si="3"/>
        <v>40.4367914</v>
      </c>
      <c r="L45" s="8">
        <f t="shared" si="4"/>
        <v>17</v>
      </c>
      <c r="M45" s="8" t="str">
        <f t="shared" ref="M45:AJ45" si="47">if(Mod($L45, 24)=M$1, $K45, "")</f>
        <v/>
      </c>
      <c r="N45" s="8" t="str">
        <f t="shared" si="47"/>
        <v/>
      </c>
      <c r="O45" s="8" t="str">
        <f t="shared" si="47"/>
        <v/>
      </c>
      <c r="P45" s="8" t="str">
        <f t="shared" si="47"/>
        <v/>
      </c>
      <c r="Q45" s="8" t="str">
        <f t="shared" si="47"/>
        <v/>
      </c>
      <c r="R45" s="8" t="str">
        <f t="shared" si="47"/>
        <v/>
      </c>
      <c r="S45" s="8" t="str">
        <f t="shared" si="47"/>
        <v/>
      </c>
      <c r="T45" s="8" t="str">
        <f t="shared" si="47"/>
        <v/>
      </c>
      <c r="U45" s="8" t="str">
        <f t="shared" si="47"/>
        <v/>
      </c>
      <c r="V45" s="8" t="str">
        <f t="shared" si="47"/>
        <v/>
      </c>
      <c r="W45" s="8" t="str">
        <f t="shared" si="47"/>
        <v/>
      </c>
      <c r="X45" s="8" t="str">
        <f t="shared" si="47"/>
        <v/>
      </c>
      <c r="Y45" s="8" t="str">
        <f t="shared" si="47"/>
        <v/>
      </c>
      <c r="Z45" s="8" t="str">
        <f t="shared" si="47"/>
        <v/>
      </c>
      <c r="AA45" s="8" t="str">
        <f t="shared" si="47"/>
        <v/>
      </c>
      <c r="AB45" s="8" t="str">
        <f t="shared" si="47"/>
        <v/>
      </c>
      <c r="AC45" s="8" t="str">
        <f t="shared" si="47"/>
        <v/>
      </c>
      <c r="AD45" s="8">
        <f t="shared" si="47"/>
        <v>40.4367914</v>
      </c>
      <c r="AE45" s="8" t="str">
        <f t="shared" si="47"/>
        <v/>
      </c>
      <c r="AF45" s="8" t="str">
        <f t="shared" si="47"/>
        <v/>
      </c>
      <c r="AG45" s="8" t="str">
        <f t="shared" si="47"/>
        <v/>
      </c>
      <c r="AH45" s="8" t="str">
        <f t="shared" si="47"/>
        <v/>
      </c>
      <c r="AI45" s="8" t="str">
        <f t="shared" si="47"/>
        <v/>
      </c>
      <c r="AJ45" s="8" t="str">
        <f t="shared" si="47"/>
        <v/>
      </c>
    </row>
    <row r="46">
      <c r="A46" s="17">
        <v>45.0</v>
      </c>
      <c r="B46" s="17" t="s">
        <v>86</v>
      </c>
      <c r="C46" s="17">
        <v>-0.316514214</v>
      </c>
      <c r="D46" s="17">
        <v>0.259481708</v>
      </c>
      <c r="E46" s="17">
        <v>0.167512</v>
      </c>
      <c r="F46" s="17">
        <v>17.0</v>
      </c>
      <c r="G46" s="3">
        <v>35.6111056</v>
      </c>
      <c r="H46" s="3">
        <v>-77.4086614</v>
      </c>
      <c r="J46" s="8">
        <f t="shared" si="2"/>
        <v>-77.4086614</v>
      </c>
      <c r="K46" s="8">
        <f t="shared" si="3"/>
        <v>35.6111056</v>
      </c>
      <c r="L46" s="8">
        <f t="shared" si="4"/>
        <v>17</v>
      </c>
      <c r="M46" s="8" t="str">
        <f t="shared" ref="M46:AJ46" si="48">if(Mod($L46, 24)=M$1, $K46, "")</f>
        <v/>
      </c>
      <c r="N46" s="8" t="str">
        <f t="shared" si="48"/>
        <v/>
      </c>
      <c r="O46" s="8" t="str">
        <f t="shared" si="48"/>
        <v/>
      </c>
      <c r="P46" s="8" t="str">
        <f t="shared" si="48"/>
        <v/>
      </c>
      <c r="Q46" s="8" t="str">
        <f t="shared" si="48"/>
        <v/>
      </c>
      <c r="R46" s="8" t="str">
        <f t="shared" si="48"/>
        <v/>
      </c>
      <c r="S46" s="8" t="str">
        <f t="shared" si="48"/>
        <v/>
      </c>
      <c r="T46" s="8" t="str">
        <f t="shared" si="48"/>
        <v/>
      </c>
      <c r="U46" s="8" t="str">
        <f t="shared" si="48"/>
        <v/>
      </c>
      <c r="V46" s="8" t="str">
        <f t="shared" si="48"/>
        <v/>
      </c>
      <c r="W46" s="8" t="str">
        <f t="shared" si="48"/>
        <v/>
      </c>
      <c r="X46" s="8" t="str">
        <f t="shared" si="48"/>
        <v/>
      </c>
      <c r="Y46" s="8" t="str">
        <f t="shared" si="48"/>
        <v/>
      </c>
      <c r="Z46" s="8" t="str">
        <f t="shared" si="48"/>
        <v/>
      </c>
      <c r="AA46" s="8" t="str">
        <f t="shared" si="48"/>
        <v/>
      </c>
      <c r="AB46" s="8" t="str">
        <f t="shared" si="48"/>
        <v/>
      </c>
      <c r="AC46" s="8" t="str">
        <f t="shared" si="48"/>
        <v/>
      </c>
      <c r="AD46" s="8">
        <f t="shared" si="48"/>
        <v>35.6111056</v>
      </c>
      <c r="AE46" s="8" t="str">
        <f t="shared" si="48"/>
        <v/>
      </c>
      <c r="AF46" s="8" t="str">
        <f t="shared" si="48"/>
        <v/>
      </c>
      <c r="AG46" s="8" t="str">
        <f t="shared" si="48"/>
        <v/>
      </c>
      <c r="AH46" s="8" t="str">
        <f t="shared" si="48"/>
        <v/>
      </c>
      <c r="AI46" s="8" t="str">
        <f t="shared" si="48"/>
        <v/>
      </c>
      <c r="AJ46" s="8" t="str">
        <f t="shared" si="48"/>
        <v/>
      </c>
    </row>
    <row r="47">
      <c r="A47" s="17">
        <v>46.0</v>
      </c>
      <c r="B47" s="17" t="s">
        <v>88</v>
      </c>
      <c r="C47" s="17">
        <v>1.556342953</v>
      </c>
      <c r="D47" s="17">
        <v>-0.841224649</v>
      </c>
      <c r="E47" s="17">
        <v>3.1298623</v>
      </c>
      <c r="F47" s="17">
        <v>2.0</v>
      </c>
      <c r="G47" s="3">
        <v>39.48372699999999</v>
      </c>
      <c r="H47" s="3">
        <v>-88.1750904</v>
      </c>
      <c r="J47" s="8">
        <f t="shared" si="2"/>
        <v>-88.1750904</v>
      </c>
      <c r="K47" s="8">
        <f t="shared" si="3"/>
        <v>39.483727</v>
      </c>
      <c r="L47" s="8">
        <f t="shared" si="4"/>
        <v>2</v>
      </c>
      <c r="M47" s="8" t="str">
        <f t="shared" ref="M47:AJ47" si="49">if(Mod($L47, 24)=M$1, $K47, "")</f>
        <v/>
      </c>
      <c r="N47" s="8" t="str">
        <f t="shared" si="49"/>
        <v/>
      </c>
      <c r="O47" s="8">
        <f t="shared" si="49"/>
        <v>39.483727</v>
      </c>
      <c r="P47" s="8" t="str">
        <f t="shared" si="49"/>
        <v/>
      </c>
      <c r="Q47" s="8" t="str">
        <f t="shared" si="49"/>
        <v/>
      </c>
      <c r="R47" s="8" t="str">
        <f t="shared" si="49"/>
        <v/>
      </c>
      <c r="S47" s="8" t="str">
        <f t="shared" si="49"/>
        <v/>
      </c>
      <c r="T47" s="8" t="str">
        <f t="shared" si="49"/>
        <v/>
      </c>
      <c r="U47" s="8" t="str">
        <f t="shared" si="49"/>
        <v/>
      </c>
      <c r="V47" s="8" t="str">
        <f t="shared" si="49"/>
        <v/>
      </c>
      <c r="W47" s="8" t="str">
        <f t="shared" si="49"/>
        <v/>
      </c>
      <c r="X47" s="8" t="str">
        <f t="shared" si="49"/>
        <v/>
      </c>
      <c r="Y47" s="8" t="str">
        <f t="shared" si="49"/>
        <v/>
      </c>
      <c r="Z47" s="8" t="str">
        <f t="shared" si="49"/>
        <v/>
      </c>
      <c r="AA47" s="8" t="str">
        <f t="shared" si="49"/>
        <v/>
      </c>
      <c r="AB47" s="8" t="str">
        <f t="shared" si="49"/>
        <v/>
      </c>
      <c r="AC47" s="8" t="str">
        <f t="shared" si="49"/>
        <v/>
      </c>
      <c r="AD47" s="8" t="str">
        <f t="shared" si="49"/>
        <v/>
      </c>
      <c r="AE47" s="8" t="str">
        <f t="shared" si="49"/>
        <v/>
      </c>
      <c r="AF47" s="8" t="str">
        <f t="shared" si="49"/>
        <v/>
      </c>
      <c r="AG47" s="8" t="str">
        <f t="shared" si="49"/>
        <v/>
      </c>
      <c r="AH47" s="8" t="str">
        <f t="shared" si="49"/>
        <v/>
      </c>
      <c r="AI47" s="8" t="str">
        <f t="shared" si="49"/>
        <v/>
      </c>
      <c r="AJ47" s="8" t="str">
        <f t="shared" si="49"/>
        <v/>
      </c>
    </row>
    <row r="48">
      <c r="A48" s="17">
        <v>47.0</v>
      </c>
      <c r="B48" s="17" t="s">
        <v>90</v>
      </c>
      <c r="C48" s="17">
        <v>-0.224847214</v>
      </c>
      <c r="D48" s="17">
        <v>1.080455687</v>
      </c>
      <c r="E48" s="17">
        <v>1.21794076</v>
      </c>
      <c r="F48" s="17">
        <v>11.0</v>
      </c>
      <c r="G48" s="3">
        <v>42.2506803</v>
      </c>
      <c r="H48" s="3">
        <v>-83.624089</v>
      </c>
      <c r="J48" s="8">
        <f t="shared" si="2"/>
        <v>-83.624089</v>
      </c>
      <c r="K48" s="8">
        <f t="shared" si="3"/>
        <v>42.2506803</v>
      </c>
      <c r="L48" s="8">
        <f t="shared" si="4"/>
        <v>11</v>
      </c>
      <c r="M48" s="8" t="str">
        <f t="shared" ref="M48:AJ48" si="50">if(Mod($L48, 24)=M$1, $K48, "")</f>
        <v/>
      </c>
      <c r="N48" s="8" t="str">
        <f t="shared" si="50"/>
        <v/>
      </c>
      <c r="O48" s="8" t="str">
        <f t="shared" si="50"/>
        <v/>
      </c>
      <c r="P48" s="8" t="str">
        <f t="shared" si="50"/>
        <v/>
      </c>
      <c r="Q48" s="8" t="str">
        <f t="shared" si="50"/>
        <v/>
      </c>
      <c r="R48" s="8" t="str">
        <f t="shared" si="50"/>
        <v/>
      </c>
      <c r="S48" s="8" t="str">
        <f t="shared" si="50"/>
        <v/>
      </c>
      <c r="T48" s="8" t="str">
        <f t="shared" si="50"/>
        <v/>
      </c>
      <c r="U48" s="8" t="str">
        <f t="shared" si="50"/>
        <v/>
      </c>
      <c r="V48" s="8" t="str">
        <f t="shared" si="50"/>
        <v/>
      </c>
      <c r="W48" s="8" t="str">
        <f t="shared" si="50"/>
        <v/>
      </c>
      <c r="X48" s="8">
        <f t="shared" si="50"/>
        <v>42.2506803</v>
      </c>
      <c r="Y48" s="8" t="str">
        <f t="shared" si="50"/>
        <v/>
      </c>
      <c r="Z48" s="8" t="str">
        <f t="shared" si="50"/>
        <v/>
      </c>
      <c r="AA48" s="8" t="str">
        <f t="shared" si="50"/>
        <v/>
      </c>
      <c r="AB48" s="8" t="str">
        <f t="shared" si="50"/>
        <v/>
      </c>
      <c r="AC48" s="8" t="str">
        <f t="shared" si="50"/>
        <v/>
      </c>
      <c r="AD48" s="8" t="str">
        <f t="shared" si="50"/>
        <v/>
      </c>
      <c r="AE48" s="8" t="str">
        <f t="shared" si="50"/>
        <v/>
      </c>
      <c r="AF48" s="8" t="str">
        <f t="shared" si="50"/>
        <v/>
      </c>
      <c r="AG48" s="8" t="str">
        <f t="shared" si="50"/>
        <v/>
      </c>
      <c r="AH48" s="8" t="str">
        <f t="shared" si="50"/>
        <v/>
      </c>
      <c r="AI48" s="8" t="str">
        <f t="shared" si="50"/>
        <v/>
      </c>
      <c r="AJ48" s="8" t="str">
        <f t="shared" si="50"/>
        <v/>
      </c>
    </row>
    <row r="49">
      <c r="A49" s="17">
        <v>48.0</v>
      </c>
      <c r="B49" s="17" t="s">
        <v>93</v>
      </c>
      <c r="C49" s="17">
        <v>0.96504592</v>
      </c>
      <c r="D49" s="17">
        <v>-0.709549072</v>
      </c>
      <c r="E49" s="17">
        <v>1.43477351</v>
      </c>
      <c r="F49" s="17">
        <v>9.0</v>
      </c>
      <c r="G49" s="3">
        <v>37.9733172</v>
      </c>
      <c r="H49" s="3">
        <v>-87.53186439999999</v>
      </c>
      <c r="J49" s="8">
        <f t="shared" si="2"/>
        <v>-87.5318644</v>
      </c>
      <c r="K49" s="8">
        <f t="shared" si="3"/>
        <v>37.9733172</v>
      </c>
      <c r="L49" s="8">
        <f t="shared" si="4"/>
        <v>9</v>
      </c>
      <c r="M49" s="8" t="str">
        <f t="shared" ref="M49:AJ49" si="51">if(Mod($L49, 24)=M$1, $K49, "")</f>
        <v/>
      </c>
      <c r="N49" s="8" t="str">
        <f t="shared" si="51"/>
        <v/>
      </c>
      <c r="O49" s="8" t="str">
        <f t="shared" si="51"/>
        <v/>
      </c>
      <c r="P49" s="8" t="str">
        <f t="shared" si="51"/>
        <v/>
      </c>
      <c r="Q49" s="8" t="str">
        <f t="shared" si="51"/>
        <v/>
      </c>
      <c r="R49" s="8" t="str">
        <f t="shared" si="51"/>
        <v/>
      </c>
      <c r="S49" s="8" t="str">
        <f t="shared" si="51"/>
        <v/>
      </c>
      <c r="T49" s="8" t="str">
        <f t="shared" si="51"/>
        <v/>
      </c>
      <c r="U49" s="8" t="str">
        <f t="shared" si="51"/>
        <v/>
      </c>
      <c r="V49" s="8">
        <f t="shared" si="51"/>
        <v>37.9733172</v>
      </c>
      <c r="W49" s="8" t="str">
        <f t="shared" si="51"/>
        <v/>
      </c>
      <c r="X49" s="8" t="str">
        <f t="shared" si="51"/>
        <v/>
      </c>
      <c r="Y49" s="8" t="str">
        <f t="shared" si="51"/>
        <v/>
      </c>
      <c r="Z49" s="8" t="str">
        <f t="shared" si="51"/>
        <v/>
      </c>
      <c r="AA49" s="8" t="str">
        <f t="shared" si="51"/>
        <v/>
      </c>
      <c r="AB49" s="8" t="str">
        <f t="shared" si="51"/>
        <v/>
      </c>
      <c r="AC49" s="8" t="str">
        <f t="shared" si="51"/>
        <v/>
      </c>
      <c r="AD49" s="8" t="str">
        <f t="shared" si="51"/>
        <v/>
      </c>
      <c r="AE49" s="8" t="str">
        <f t="shared" si="51"/>
        <v/>
      </c>
      <c r="AF49" s="8" t="str">
        <f t="shared" si="51"/>
        <v/>
      </c>
      <c r="AG49" s="8" t="str">
        <f t="shared" si="51"/>
        <v/>
      </c>
      <c r="AH49" s="8" t="str">
        <f t="shared" si="51"/>
        <v/>
      </c>
      <c r="AI49" s="8" t="str">
        <f t="shared" si="51"/>
        <v/>
      </c>
      <c r="AJ49" s="8" t="str">
        <f t="shared" si="51"/>
        <v/>
      </c>
    </row>
    <row r="50">
      <c r="A50" s="17">
        <v>49.0</v>
      </c>
      <c r="B50" s="17" t="s">
        <v>94</v>
      </c>
      <c r="C50" s="17">
        <v>1.591803115</v>
      </c>
      <c r="D50" s="17">
        <v>0.254604196</v>
      </c>
      <c r="E50" s="17">
        <v>2.59866045</v>
      </c>
      <c r="F50" s="17">
        <v>12.0</v>
      </c>
      <c r="G50" s="3">
        <v>41.1588424</v>
      </c>
      <c r="H50" s="3">
        <v>-73.2573886</v>
      </c>
      <c r="J50" s="8">
        <f t="shared" si="2"/>
        <v>-73.2573886</v>
      </c>
      <c r="K50" s="8">
        <f t="shared" si="3"/>
        <v>41.1588424</v>
      </c>
      <c r="L50" s="8">
        <f t="shared" si="4"/>
        <v>12</v>
      </c>
      <c r="M50" s="8" t="str">
        <f t="shared" ref="M50:AJ50" si="52">if(Mod($L50, 24)=M$1, $K50, "")</f>
        <v/>
      </c>
      <c r="N50" s="8" t="str">
        <f t="shared" si="52"/>
        <v/>
      </c>
      <c r="O50" s="8" t="str">
        <f t="shared" si="52"/>
        <v/>
      </c>
      <c r="P50" s="8" t="str">
        <f t="shared" si="52"/>
        <v/>
      </c>
      <c r="Q50" s="8" t="str">
        <f t="shared" si="52"/>
        <v/>
      </c>
      <c r="R50" s="8" t="str">
        <f t="shared" si="52"/>
        <v/>
      </c>
      <c r="S50" s="8" t="str">
        <f t="shared" si="52"/>
        <v/>
      </c>
      <c r="T50" s="8" t="str">
        <f t="shared" si="52"/>
        <v/>
      </c>
      <c r="U50" s="8" t="str">
        <f t="shared" si="52"/>
        <v/>
      </c>
      <c r="V50" s="8" t="str">
        <f t="shared" si="52"/>
        <v/>
      </c>
      <c r="W50" s="8" t="str">
        <f t="shared" si="52"/>
        <v/>
      </c>
      <c r="X50" s="8" t="str">
        <f t="shared" si="52"/>
        <v/>
      </c>
      <c r="Y50" s="8">
        <f t="shared" si="52"/>
        <v>41.1588424</v>
      </c>
      <c r="Z50" s="8" t="str">
        <f t="shared" si="52"/>
        <v/>
      </c>
      <c r="AA50" s="8" t="str">
        <f t="shared" si="52"/>
        <v/>
      </c>
      <c r="AB50" s="8" t="str">
        <f t="shared" si="52"/>
        <v/>
      </c>
      <c r="AC50" s="8" t="str">
        <f t="shared" si="52"/>
        <v/>
      </c>
      <c r="AD50" s="8" t="str">
        <f t="shared" si="52"/>
        <v/>
      </c>
      <c r="AE50" s="8" t="str">
        <f t="shared" si="52"/>
        <v/>
      </c>
      <c r="AF50" s="8" t="str">
        <f t="shared" si="52"/>
        <v/>
      </c>
      <c r="AG50" s="8" t="str">
        <f t="shared" si="52"/>
        <v/>
      </c>
      <c r="AH50" s="8" t="str">
        <f t="shared" si="52"/>
        <v/>
      </c>
      <c r="AI50" s="8" t="str">
        <f t="shared" si="52"/>
        <v/>
      </c>
      <c r="AJ50" s="8" t="str">
        <f t="shared" si="52"/>
        <v/>
      </c>
    </row>
    <row r="51">
      <c r="A51" s="17">
        <v>50.0</v>
      </c>
      <c r="B51" s="17" t="s">
        <v>95</v>
      </c>
      <c r="C51" s="17">
        <v>5.725499979</v>
      </c>
      <c r="D51" s="17">
        <v>-2.460024575</v>
      </c>
      <c r="E51" s="17">
        <v>38.83307092</v>
      </c>
      <c r="F51" s="17">
        <v>16.0</v>
      </c>
      <c r="G51" s="3">
        <v>40.8980104</v>
      </c>
      <c r="H51" s="3">
        <v>-74.03066330000001</v>
      </c>
      <c r="J51" s="8">
        <f t="shared" si="2"/>
        <v>-74.0306633</v>
      </c>
      <c r="K51" s="8">
        <f t="shared" si="3"/>
        <v>40.8980104</v>
      </c>
      <c r="L51" s="8">
        <f t="shared" si="4"/>
        <v>16</v>
      </c>
      <c r="M51" s="8" t="str">
        <f t="shared" ref="M51:AJ51" si="53">if(Mod($L51, 24)=M$1, $K51, "")</f>
        <v/>
      </c>
      <c r="N51" s="8" t="str">
        <f t="shared" si="53"/>
        <v/>
      </c>
      <c r="O51" s="8" t="str">
        <f t="shared" si="53"/>
        <v/>
      </c>
      <c r="P51" s="8" t="str">
        <f t="shared" si="53"/>
        <v/>
      </c>
      <c r="Q51" s="8" t="str">
        <f t="shared" si="53"/>
        <v/>
      </c>
      <c r="R51" s="8" t="str">
        <f t="shared" si="53"/>
        <v/>
      </c>
      <c r="S51" s="8" t="str">
        <f t="shared" si="53"/>
        <v/>
      </c>
      <c r="T51" s="8" t="str">
        <f t="shared" si="53"/>
        <v/>
      </c>
      <c r="U51" s="8" t="str">
        <f t="shared" si="53"/>
        <v/>
      </c>
      <c r="V51" s="8" t="str">
        <f t="shared" si="53"/>
        <v/>
      </c>
      <c r="W51" s="8" t="str">
        <f t="shared" si="53"/>
        <v/>
      </c>
      <c r="X51" s="8" t="str">
        <f t="shared" si="53"/>
        <v/>
      </c>
      <c r="Y51" s="8" t="str">
        <f t="shared" si="53"/>
        <v/>
      </c>
      <c r="Z51" s="8" t="str">
        <f t="shared" si="53"/>
        <v/>
      </c>
      <c r="AA51" s="8" t="str">
        <f t="shared" si="53"/>
        <v/>
      </c>
      <c r="AB51" s="8" t="str">
        <f t="shared" si="53"/>
        <v/>
      </c>
      <c r="AC51" s="8">
        <f t="shared" si="53"/>
        <v>40.8980104</v>
      </c>
      <c r="AD51" s="8" t="str">
        <f t="shared" si="53"/>
        <v/>
      </c>
      <c r="AE51" s="8" t="str">
        <f t="shared" si="53"/>
        <v/>
      </c>
      <c r="AF51" s="8" t="str">
        <f t="shared" si="53"/>
        <v/>
      </c>
      <c r="AG51" s="8" t="str">
        <f t="shared" si="53"/>
        <v/>
      </c>
      <c r="AH51" s="8" t="str">
        <f t="shared" si="53"/>
        <v/>
      </c>
      <c r="AI51" s="8" t="str">
        <f t="shared" si="53"/>
        <v/>
      </c>
      <c r="AJ51" s="8" t="str">
        <f t="shared" si="53"/>
        <v/>
      </c>
    </row>
    <row r="52">
      <c r="A52" s="17">
        <v>51.0</v>
      </c>
      <c r="B52" s="17" t="s">
        <v>96</v>
      </c>
      <c r="C52" s="17">
        <v>-2.622024383</v>
      </c>
      <c r="D52" s="17">
        <v>0.35475434</v>
      </c>
      <c r="E52" s="17">
        <v>7.00086251</v>
      </c>
      <c r="F52" s="17">
        <v>14.0</v>
      </c>
      <c r="G52" s="3">
        <v>29.6436325</v>
      </c>
      <c r="H52" s="3">
        <v>-82.3549302</v>
      </c>
      <c r="J52" s="8">
        <f t="shared" si="2"/>
        <v>-82.3549302</v>
      </c>
      <c r="K52" s="8">
        <f t="shared" si="3"/>
        <v>29.6436325</v>
      </c>
      <c r="L52" s="8">
        <f t="shared" si="4"/>
        <v>14</v>
      </c>
      <c r="M52" s="8" t="str">
        <f t="shared" ref="M52:AJ52" si="54">if(Mod($L52, 24)=M$1, $K52, "")</f>
        <v/>
      </c>
      <c r="N52" s="8" t="str">
        <f t="shared" si="54"/>
        <v/>
      </c>
      <c r="O52" s="8" t="str">
        <f t="shared" si="54"/>
        <v/>
      </c>
      <c r="P52" s="8" t="str">
        <f t="shared" si="54"/>
        <v/>
      </c>
      <c r="Q52" s="8" t="str">
        <f t="shared" si="54"/>
        <v/>
      </c>
      <c r="R52" s="8" t="str">
        <f t="shared" si="54"/>
        <v/>
      </c>
      <c r="S52" s="8" t="str">
        <f t="shared" si="54"/>
        <v/>
      </c>
      <c r="T52" s="8" t="str">
        <f t="shared" si="54"/>
        <v/>
      </c>
      <c r="U52" s="8" t="str">
        <f t="shared" si="54"/>
        <v/>
      </c>
      <c r="V52" s="8" t="str">
        <f t="shared" si="54"/>
        <v/>
      </c>
      <c r="W52" s="8" t="str">
        <f t="shared" si="54"/>
        <v/>
      </c>
      <c r="X52" s="8" t="str">
        <f t="shared" si="54"/>
        <v/>
      </c>
      <c r="Y52" s="8" t="str">
        <f t="shared" si="54"/>
        <v/>
      </c>
      <c r="Z52" s="8" t="str">
        <f t="shared" si="54"/>
        <v/>
      </c>
      <c r="AA52" s="8">
        <f t="shared" si="54"/>
        <v>29.6436325</v>
      </c>
      <c r="AB52" s="8" t="str">
        <f t="shared" si="54"/>
        <v/>
      </c>
      <c r="AC52" s="8" t="str">
        <f t="shared" si="54"/>
        <v/>
      </c>
      <c r="AD52" s="8" t="str">
        <f t="shared" si="54"/>
        <v/>
      </c>
      <c r="AE52" s="8" t="str">
        <f t="shared" si="54"/>
        <v/>
      </c>
      <c r="AF52" s="8" t="str">
        <f t="shared" si="54"/>
        <v/>
      </c>
      <c r="AG52" s="8" t="str">
        <f t="shared" si="54"/>
        <v/>
      </c>
      <c r="AH52" s="8" t="str">
        <f t="shared" si="54"/>
        <v/>
      </c>
      <c r="AI52" s="8" t="str">
        <f t="shared" si="54"/>
        <v/>
      </c>
      <c r="AJ52" s="8" t="str">
        <f t="shared" si="54"/>
        <v/>
      </c>
    </row>
    <row r="53">
      <c r="A53" s="17">
        <v>52.0</v>
      </c>
      <c r="B53" s="17" t="s">
        <v>98</v>
      </c>
      <c r="C53" s="17">
        <v>-0.218035043</v>
      </c>
      <c r="D53" s="17">
        <v>-0.955625195</v>
      </c>
      <c r="E53" s="17">
        <v>0.96075879</v>
      </c>
      <c r="F53" s="17">
        <v>24.0</v>
      </c>
      <c r="G53" s="3">
        <v>30.4268567</v>
      </c>
      <c r="H53" s="3">
        <v>-80.10106329999999</v>
      </c>
      <c r="J53" s="8">
        <f t="shared" si="2"/>
        <v>-80.1010633</v>
      </c>
      <c r="K53" s="8">
        <f t="shared" si="3"/>
        <v>30.4268567</v>
      </c>
      <c r="L53" s="8">
        <f t="shared" si="4"/>
        <v>24</v>
      </c>
      <c r="M53" s="8">
        <f t="shared" ref="M53:AJ53" si="55">if(Mod($L53, 24)=M$1, $K53, "")</f>
        <v>30.4268567</v>
      </c>
      <c r="N53" s="8" t="str">
        <f t="shared" si="55"/>
        <v/>
      </c>
      <c r="O53" s="8" t="str">
        <f t="shared" si="55"/>
        <v/>
      </c>
      <c r="P53" s="8" t="str">
        <f t="shared" si="55"/>
        <v/>
      </c>
      <c r="Q53" s="8" t="str">
        <f t="shared" si="55"/>
        <v/>
      </c>
      <c r="R53" s="8" t="str">
        <f t="shared" si="55"/>
        <v/>
      </c>
      <c r="S53" s="8" t="str">
        <f t="shared" si="55"/>
        <v/>
      </c>
      <c r="T53" s="8" t="str">
        <f t="shared" si="55"/>
        <v/>
      </c>
      <c r="U53" s="8" t="str">
        <f t="shared" si="55"/>
        <v/>
      </c>
      <c r="V53" s="8" t="str">
        <f t="shared" si="55"/>
        <v/>
      </c>
      <c r="W53" s="8" t="str">
        <f t="shared" si="55"/>
        <v/>
      </c>
      <c r="X53" s="8" t="str">
        <f t="shared" si="55"/>
        <v/>
      </c>
      <c r="Y53" s="8" t="str">
        <f t="shared" si="55"/>
        <v/>
      </c>
      <c r="Z53" s="8" t="str">
        <f t="shared" si="55"/>
        <v/>
      </c>
      <c r="AA53" s="8" t="str">
        <f t="shared" si="55"/>
        <v/>
      </c>
      <c r="AB53" s="8" t="str">
        <f t="shared" si="55"/>
        <v/>
      </c>
      <c r="AC53" s="8" t="str">
        <f t="shared" si="55"/>
        <v/>
      </c>
      <c r="AD53" s="8" t="str">
        <f t="shared" si="55"/>
        <v/>
      </c>
      <c r="AE53" s="8" t="str">
        <f t="shared" si="55"/>
        <v/>
      </c>
      <c r="AF53" s="8" t="str">
        <f t="shared" si="55"/>
        <v/>
      </c>
      <c r="AG53" s="8" t="str">
        <f t="shared" si="55"/>
        <v/>
      </c>
      <c r="AH53" s="8" t="str">
        <f t="shared" si="55"/>
        <v/>
      </c>
      <c r="AI53" s="8" t="str">
        <f t="shared" si="55"/>
        <v/>
      </c>
      <c r="AJ53" s="8" t="str">
        <f t="shared" si="55"/>
        <v/>
      </c>
    </row>
    <row r="54">
      <c r="A54" s="17">
        <v>53.0</v>
      </c>
      <c r="B54" s="17" t="s">
        <v>99</v>
      </c>
      <c r="C54" s="17">
        <v>-1.408606463</v>
      </c>
      <c r="D54" s="17">
        <v>-1.016565582</v>
      </c>
      <c r="E54" s="17">
        <v>3.01757775</v>
      </c>
      <c r="F54" s="17">
        <v>21.0</v>
      </c>
      <c r="G54" s="3">
        <v>26.4637116</v>
      </c>
      <c r="H54" s="3">
        <v>-81.7752618</v>
      </c>
      <c r="J54" s="8">
        <f t="shared" si="2"/>
        <v>-81.7752618</v>
      </c>
      <c r="K54" s="8">
        <f t="shared" si="3"/>
        <v>26.4637116</v>
      </c>
      <c r="L54" s="8">
        <f t="shared" si="4"/>
        <v>21</v>
      </c>
      <c r="M54" s="8" t="str">
        <f t="shared" ref="M54:AJ54" si="56">if(Mod($L54, 24)=M$1, $K54, "")</f>
        <v/>
      </c>
      <c r="N54" s="8" t="str">
        <f t="shared" si="56"/>
        <v/>
      </c>
      <c r="O54" s="8" t="str">
        <f t="shared" si="56"/>
        <v/>
      </c>
      <c r="P54" s="8" t="str">
        <f t="shared" si="56"/>
        <v/>
      </c>
      <c r="Q54" s="8" t="str">
        <f t="shared" si="56"/>
        <v/>
      </c>
      <c r="R54" s="8" t="str">
        <f t="shared" si="56"/>
        <v/>
      </c>
      <c r="S54" s="8" t="str">
        <f t="shared" si="56"/>
        <v/>
      </c>
      <c r="T54" s="8" t="str">
        <f t="shared" si="56"/>
        <v/>
      </c>
      <c r="U54" s="8" t="str">
        <f t="shared" si="56"/>
        <v/>
      </c>
      <c r="V54" s="8" t="str">
        <f t="shared" si="56"/>
        <v/>
      </c>
      <c r="W54" s="8" t="str">
        <f t="shared" si="56"/>
        <v/>
      </c>
      <c r="X54" s="8" t="str">
        <f t="shared" si="56"/>
        <v/>
      </c>
      <c r="Y54" s="8" t="str">
        <f t="shared" si="56"/>
        <v/>
      </c>
      <c r="Z54" s="8" t="str">
        <f t="shared" si="56"/>
        <v/>
      </c>
      <c r="AA54" s="8" t="str">
        <f t="shared" si="56"/>
        <v/>
      </c>
      <c r="AB54" s="8" t="str">
        <f t="shared" si="56"/>
        <v/>
      </c>
      <c r="AC54" s="8" t="str">
        <f t="shared" si="56"/>
        <v/>
      </c>
      <c r="AD54" s="8" t="str">
        <f t="shared" si="56"/>
        <v/>
      </c>
      <c r="AE54" s="8" t="str">
        <f t="shared" si="56"/>
        <v/>
      </c>
      <c r="AF54" s="8" t="str">
        <f t="shared" si="56"/>
        <v/>
      </c>
      <c r="AG54" s="8" t="str">
        <f t="shared" si="56"/>
        <v/>
      </c>
      <c r="AH54" s="8">
        <f t="shared" si="56"/>
        <v>26.4637116</v>
      </c>
      <c r="AI54" s="8" t="str">
        <f t="shared" si="56"/>
        <v/>
      </c>
      <c r="AJ54" s="8" t="str">
        <f t="shared" si="56"/>
        <v/>
      </c>
    </row>
    <row r="55">
      <c r="A55" s="17">
        <v>54.0</v>
      </c>
      <c r="B55" s="17" t="s">
        <v>100</v>
      </c>
      <c r="C55" s="17">
        <v>-1.658987039</v>
      </c>
      <c r="D55" s="17">
        <v>-0.907946461</v>
      </c>
      <c r="E55" s="17">
        <v>3.57660477</v>
      </c>
      <c r="F55" s="17">
        <v>21.0</v>
      </c>
      <c r="G55" s="3">
        <v>25.7561275</v>
      </c>
      <c r="H55" s="3">
        <v>-80.3768786</v>
      </c>
      <c r="J55" s="8">
        <f t="shared" si="2"/>
        <v>-80.3768786</v>
      </c>
      <c r="K55" s="8">
        <f t="shared" si="3"/>
        <v>25.7561275</v>
      </c>
      <c r="L55" s="8">
        <f t="shared" si="4"/>
        <v>21</v>
      </c>
      <c r="M55" s="8" t="str">
        <f t="shared" ref="M55:AJ55" si="57">if(Mod($L55, 24)=M$1, $K55, "")</f>
        <v/>
      </c>
      <c r="N55" s="8" t="str">
        <f t="shared" si="57"/>
        <v/>
      </c>
      <c r="O55" s="8" t="str">
        <f t="shared" si="57"/>
        <v/>
      </c>
      <c r="P55" s="8" t="str">
        <f t="shared" si="57"/>
        <v/>
      </c>
      <c r="Q55" s="8" t="str">
        <f t="shared" si="57"/>
        <v/>
      </c>
      <c r="R55" s="8" t="str">
        <f t="shared" si="57"/>
        <v/>
      </c>
      <c r="S55" s="8" t="str">
        <f t="shared" si="57"/>
        <v/>
      </c>
      <c r="T55" s="8" t="str">
        <f t="shared" si="57"/>
        <v/>
      </c>
      <c r="U55" s="8" t="str">
        <f t="shared" si="57"/>
        <v/>
      </c>
      <c r="V55" s="8" t="str">
        <f t="shared" si="57"/>
        <v/>
      </c>
      <c r="W55" s="8" t="str">
        <f t="shared" si="57"/>
        <v/>
      </c>
      <c r="X55" s="8" t="str">
        <f t="shared" si="57"/>
        <v/>
      </c>
      <c r="Y55" s="8" t="str">
        <f t="shared" si="57"/>
        <v/>
      </c>
      <c r="Z55" s="8" t="str">
        <f t="shared" si="57"/>
        <v/>
      </c>
      <c r="AA55" s="8" t="str">
        <f t="shared" si="57"/>
        <v/>
      </c>
      <c r="AB55" s="8" t="str">
        <f t="shared" si="57"/>
        <v/>
      </c>
      <c r="AC55" s="8" t="str">
        <f t="shared" si="57"/>
        <v/>
      </c>
      <c r="AD55" s="8" t="str">
        <f t="shared" si="57"/>
        <v/>
      </c>
      <c r="AE55" s="8" t="str">
        <f t="shared" si="57"/>
        <v/>
      </c>
      <c r="AF55" s="8" t="str">
        <f t="shared" si="57"/>
        <v/>
      </c>
      <c r="AG55" s="8" t="str">
        <f t="shared" si="57"/>
        <v/>
      </c>
      <c r="AH55" s="8">
        <f t="shared" si="57"/>
        <v>25.7561275</v>
      </c>
      <c r="AI55" s="8" t="str">
        <f t="shared" si="57"/>
        <v/>
      </c>
      <c r="AJ55" s="8" t="str">
        <f t="shared" si="57"/>
        <v/>
      </c>
    </row>
    <row r="56">
      <c r="A56" s="17">
        <v>55.0</v>
      </c>
      <c r="B56" s="17" t="s">
        <v>101</v>
      </c>
      <c r="C56" s="17">
        <v>-1.874416665</v>
      </c>
      <c r="D56" s="17">
        <v>-0.096268924</v>
      </c>
      <c r="E56" s="17">
        <v>3.52270554</v>
      </c>
      <c r="F56" s="17">
        <v>14.0</v>
      </c>
      <c r="G56" s="3">
        <v>30.4418778</v>
      </c>
      <c r="H56" s="3">
        <v>-84.2984889</v>
      </c>
      <c r="J56" s="8">
        <f t="shared" si="2"/>
        <v>-84.2984889</v>
      </c>
      <c r="K56" s="8">
        <f t="shared" si="3"/>
        <v>30.4418778</v>
      </c>
      <c r="L56" s="8">
        <f t="shared" si="4"/>
        <v>14</v>
      </c>
      <c r="M56" s="8" t="str">
        <f t="shared" ref="M56:AJ56" si="58">if(Mod($L56, 24)=M$1, $K56, "")</f>
        <v/>
      </c>
      <c r="N56" s="8" t="str">
        <f t="shared" si="58"/>
        <v/>
      </c>
      <c r="O56" s="8" t="str">
        <f t="shared" si="58"/>
        <v/>
      </c>
      <c r="P56" s="8" t="str">
        <f t="shared" si="58"/>
        <v/>
      </c>
      <c r="Q56" s="8" t="str">
        <f t="shared" si="58"/>
        <v/>
      </c>
      <c r="R56" s="8" t="str">
        <f t="shared" si="58"/>
        <v/>
      </c>
      <c r="S56" s="8" t="str">
        <f t="shared" si="58"/>
        <v/>
      </c>
      <c r="T56" s="8" t="str">
        <f t="shared" si="58"/>
        <v/>
      </c>
      <c r="U56" s="8" t="str">
        <f t="shared" si="58"/>
        <v/>
      </c>
      <c r="V56" s="8" t="str">
        <f t="shared" si="58"/>
        <v/>
      </c>
      <c r="W56" s="8" t="str">
        <f t="shared" si="58"/>
        <v/>
      </c>
      <c r="X56" s="8" t="str">
        <f t="shared" si="58"/>
        <v/>
      </c>
      <c r="Y56" s="8" t="str">
        <f t="shared" si="58"/>
        <v/>
      </c>
      <c r="Z56" s="8" t="str">
        <f t="shared" si="58"/>
        <v/>
      </c>
      <c r="AA56" s="8">
        <f t="shared" si="58"/>
        <v>30.4418778</v>
      </c>
      <c r="AB56" s="8" t="str">
        <f t="shared" si="58"/>
        <v/>
      </c>
      <c r="AC56" s="8" t="str">
        <f t="shared" si="58"/>
        <v/>
      </c>
      <c r="AD56" s="8" t="str">
        <f t="shared" si="58"/>
        <v/>
      </c>
      <c r="AE56" s="8" t="str">
        <f t="shared" si="58"/>
        <v/>
      </c>
      <c r="AF56" s="8" t="str">
        <f t="shared" si="58"/>
        <v/>
      </c>
      <c r="AG56" s="8" t="str">
        <f t="shared" si="58"/>
        <v/>
      </c>
      <c r="AH56" s="8" t="str">
        <f t="shared" si="58"/>
        <v/>
      </c>
      <c r="AI56" s="8" t="str">
        <f t="shared" si="58"/>
        <v/>
      </c>
      <c r="AJ56" s="8" t="str">
        <f t="shared" si="58"/>
        <v/>
      </c>
    </row>
    <row r="57">
      <c r="A57" s="17">
        <v>56.0</v>
      </c>
      <c r="B57" s="17" t="s">
        <v>102</v>
      </c>
      <c r="C57" s="17">
        <v>0.809684633</v>
      </c>
      <c r="D57" s="17">
        <v>0.673038097</v>
      </c>
      <c r="E57" s="17">
        <v>1.10856949</v>
      </c>
      <c r="F57" s="17">
        <v>8.0</v>
      </c>
      <c r="G57" s="3">
        <v>40.8620404</v>
      </c>
      <c r="H57" s="3">
        <v>-73.88569869999999</v>
      </c>
      <c r="J57" s="8">
        <f t="shared" si="2"/>
        <v>-73.8856987</v>
      </c>
      <c r="K57" s="8">
        <f t="shared" si="3"/>
        <v>40.8620404</v>
      </c>
      <c r="L57" s="8">
        <f t="shared" si="4"/>
        <v>8</v>
      </c>
      <c r="M57" s="8" t="str">
        <f t="shared" ref="M57:AJ57" si="59">if(Mod($L57, 24)=M$1, $K57, "")</f>
        <v/>
      </c>
      <c r="N57" s="8" t="str">
        <f t="shared" si="59"/>
        <v/>
      </c>
      <c r="O57" s="8" t="str">
        <f t="shared" si="59"/>
        <v/>
      </c>
      <c r="P57" s="8" t="str">
        <f t="shared" si="59"/>
        <v/>
      </c>
      <c r="Q57" s="8" t="str">
        <f t="shared" si="59"/>
        <v/>
      </c>
      <c r="R57" s="8" t="str">
        <f t="shared" si="59"/>
        <v/>
      </c>
      <c r="S57" s="8" t="str">
        <f t="shared" si="59"/>
        <v/>
      </c>
      <c r="T57" s="8" t="str">
        <f t="shared" si="59"/>
        <v/>
      </c>
      <c r="U57" s="8">
        <f t="shared" si="59"/>
        <v>40.8620404</v>
      </c>
      <c r="V57" s="8" t="str">
        <f t="shared" si="59"/>
        <v/>
      </c>
      <c r="W57" s="8" t="str">
        <f t="shared" si="59"/>
        <v/>
      </c>
      <c r="X57" s="8" t="str">
        <f t="shared" si="59"/>
        <v/>
      </c>
      <c r="Y57" s="8" t="str">
        <f t="shared" si="59"/>
        <v/>
      </c>
      <c r="Z57" s="8" t="str">
        <f t="shared" si="59"/>
        <v/>
      </c>
      <c r="AA57" s="8" t="str">
        <f t="shared" si="59"/>
        <v/>
      </c>
      <c r="AB57" s="8" t="str">
        <f t="shared" si="59"/>
        <v/>
      </c>
      <c r="AC57" s="8" t="str">
        <f t="shared" si="59"/>
        <v/>
      </c>
      <c r="AD57" s="8" t="str">
        <f t="shared" si="59"/>
        <v/>
      </c>
      <c r="AE57" s="8" t="str">
        <f t="shared" si="59"/>
        <v/>
      </c>
      <c r="AF57" s="8" t="str">
        <f t="shared" si="59"/>
        <v/>
      </c>
      <c r="AG57" s="8" t="str">
        <f t="shared" si="59"/>
        <v/>
      </c>
      <c r="AH57" s="8" t="str">
        <f t="shared" si="59"/>
        <v/>
      </c>
      <c r="AI57" s="8" t="str">
        <f t="shared" si="59"/>
        <v/>
      </c>
      <c r="AJ57" s="8" t="str">
        <f t="shared" si="59"/>
        <v/>
      </c>
    </row>
    <row r="58">
      <c r="A58" s="17">
        <v>57.0</v>
      </c>
      <c r="B58" s="17" t="s">
        <v>393</v>
      </c>
      <c r="C58" s="17">
        <v>0.618865756</v>
      </c>
      <c r="D58" s="17">
        <v>-0.671075114</v>
      </c>
      <c r="E58" s="17">
        <v>0.83333663</v>
      </c>
      <c r="F58" s="17">
        <v>24.0</v>
      </c>
      <c r="G58" s="3">
        <v>35.2475249</v>
      </c>
      <c r="H58" s="3">
        <v>-81.6706979</v>
      </c>
      <c r="J58" s="8">
        <f t="shared" si="2"/>
        <v>-81.6706979</v>
      </c>
      <c r="K58" s="8">
        <f t="shared" si="3"/>
        <v>35.2475249</v>
      </c>
      <c r="L58" s="8">
        <f t="shared" si="4"/>
        <v>24</v>
      </c>
      <c r="M58" s="8">
        <f t="shared" ref="M58:AJ58" si="60">if(Mod($L58, 24)=M$1, $K58, "")</f>
        <v>35.2475249</v>
      </c>
      <c r="N58" s="8" t="str">
        <f t="shared" si="60"/>
        <v/>
      </c>
      <c r="O58" s="8" t="str">
        <f t="shared" si="60"/>
        <v/>
      </c>
      <c r="P58" s="8" t="str">
        <f t="shared" si="60"/>
        <v/>
      </c>
      <c r="Q58" s="8" t="str">
        <f t="shared" si="60"/>
        <v/>
      </c>
      <c r="R58" s="8" t="str">
        <f t="shared" si="60"/>
        <v/>
      </c>
      <c r="S58" s="8" t="str">
        <f t="shared" si="60"/>
        <v/>
      </c>
      <c r="T58" s="8" t="str">
        <f t="shared" si="60"/>
        <v/>
      </c>
      <c r="U58" s="8" t="str">
        <f t="shared" si="60"/>
        <v/>
      </c>
      <c r="V58" s="8" t="str">
        <f t="shared" si="60"/>
        <v/>
      </c>
      <c r="W58" s="8" t="str">
        <f t="shared" si="60"/>
        <v/>
      </c>
      <c r="X58" s="8" t="str">
        <f t="shared" si="60"/>
        <v/>
      </c>
      <c r="Y58" s="8" t="str">
        <f t="shared" si="60"/>
        <v/>
      </c>
      <c r="Z58" s="8" t="str">
        <f t="shared" si="60"/>
        <v/>
      </c>
      <c r="AA58" s="8" t="str">
        <f t="shared" si="60"/>
        <v/>
      </c>
      <c r="AB58" s="8" t="str">
        <f t="shared" si="60"/>
        <v/>
      </c>
      <c r="AC58" s="8" t="str">
        <f t="shared" si="60"/>
        <v/>
      </c>
      <c r="AD58" s="8" t="str">
        <f t="shared" si="60"/>
        <v/>
      </c>
      <c r="AE58" s="8" t="str">
        <f t="shared" si="60"/>
        <v/>
      </c>
      <c r="AF58" s="8" t="str">
        <f t="shared" si="60"/>
        <v/>
      </c>
      <c r="AG58" s="8" t="str">
        <f t="shared" si="60"/>
        <v/>
      </c>
      <c r="AH58" s="8" t="str">
        <f t="shared" si="60"/>
        <v/>
      </c>
      <c r="AI58" s="8" t="str">
        <f t="shared" si="60"/>
        <v/>
      </c>
      <c r="AJ58" s="8" t="str">
        <f t="shared" si="60"/>
        <v/>
      </c>
    </row>
    <row r="59">
      <c r="A59" s="17">
        <v>58.0</v>
      </c>
      <c r="B59" s="17" t="s">
        <v>105</v>
      </c>
      <c r="C59" s="17">
        <v>0.565459104</v>
      </c>
      <c r="D59" s="17">
        <v>0.291223238</v>
      </c>
      <c r="E59" s="17">
        <v>0.40455497</v>
      </c>
      <c r="F59" s="17">
        <v>15.0</v>
      </c>
      <c r="G59" s="3">
        <v>38.8298118</v>
      </c>
      <c r="H59" s="3">
        <v>-77.3073606</v>
      </c>
      <c r="J59" s="8">
        <f t="shared" si="2"/>
        <v>-77.3073606</v>
      </c>
      <c r="K59" s="8">
        <f t="shared" si="3"/>
        <v>38.8298118</v>
      </c>
      <c r="L59" s="8">
        <f t="shared" si="4"/>
        <v>15</v>
      </c>
      <c r="M59" s="8" t="str">
        <f t="shared" ref="M59:AJ59" si="61">if(Mod($L59, 24)=M$1, $K59, "")</f>
        <v/>
      </c>
      <c r="N59" s="8" t="str">
        <f t="shared" si="61"/>
        <v/>
      </c>
      <c r="O59" s="8" t="str">
        <f t="shared" si="61"/>
        <v/>
      </c>
      <c r="P59" s="8" t="str">
        <f t="shared" si="61"/>
        <v/>
      </c>
      <c r="Q59" s="8" t="str">
        <f t="shared" si="61"/>
        <v/>
      </c>
      <c r="R59" s="8" t="str">
        <f t="shared" si="61"/>
        <v/>
      </c>
      <c r="S59" s="8" t="str">
        <f t="shared" si="61"/>
        <v/>
      </c>
      <c r="T59" s="8" t="str">
        <f t="shared" si="61"/>
        <v/>
      </c>
      <c r="U59" s="8" t="str">
        <f t="shared" si="61"/>
        <v/>
      </c>
      <c r="V59" s="8" t="str">
        <f t="shared" si="61"/>
        <v/>
      </c>
      <c r="W59" s="8" t="str">
        <f t="shared" si="61"/>
        <v/>
      </c>
      <c r="X59" s="8" t="str">
        <f t="shared" si="61"/>
        <v/>
      </c>
      <c r="Y59" s="8" t="str">
        <f t="shared" si="61"/>
        <v/>
      </c>
      <c r="Z59" s="8" t="str">
        <f t="shared" si="61"/>
        <v/>
      </c>
      <c r="AA59" s="8" t="str">
        <f t="shared" si="61"/>
        <v/>
      </c>
      <c r="AB59" s="8">
        <f t="shared" si="61"/>
        <v>38.8298118</v>
      </c>
      <c r="AC59" s="8" t="str">
        <f t="shared" si="61"/>
        <v/>
      </c>
      <c r="AD59" s="8" t="str">
        <f t="shared" si="61"/>
        <v/>
      </c>
      <c r="AE59" s="8" t="str">
        <f t="shared" si="61"/>
        <v/>
      </c>
      <c r="AF59" s="8" t="str">
        <f t="shared" si="61"/>
        <v/>
      </c>
      <c r="AG59" s="8" t="str">
        <f t="shared" si="61"/>
        <v/>
      </c>
      <c r="AH59" s="8" t="str">
        <f t="shared" si="61"/>
        <v/>
      </c>
      <c r="AI59" s="8" t="str">
        <f t="shared" si="61"/>
        <v/>
      </c>
      <c r="AJ59" s="8" t="str">
        <f t="shared" si="61"/>
        <v/>
      </c>
    </row>
    <row r="60">
      <c r="A60" s="17">
        <v>59.0</v>
      </c>
      <c r="B60" s="17" t="s">
        <v>106</v>
      </c>
      <c r="C60" s="17">
        <v>-0.036888139</v>
      </c>
      <c r="D60" s="17">
        <v>0.702834728</v>
      </c>
      <c r="E60" s="17">
        <v>0.49533739</v>
      </c>
      <c r="F60" s="17">
        <v>17.0</v>
      </c>
      <c r="G60" s="3">
        <v>38.8997145</v>
      </c>
      <c r="H60" s="3">
        <v>-77.0485992</v>
      </c>
      <c r="J60" s="8">
        <f t="shared" si="2"/>
        <v>-77.0485992</v>
      </c>
      <c r="K60" s="8">
        <f t="shared" si="3"/>
        <v>38.8997145</v>
      </c>
      <c r="L60" s="8">
        <f t="shared" si="4"/>
        <v>17</v>
      </c>
      <c r="M60" s="8" t="str">
        <f t="shared" ref="M60:AJ60" si="62">if(Mod($L60, 24)=M$1, $K60, "")</f>
        <v/>
      </c>
      <c r="N60" s="8" t="str">
        <f t="shared" si="62"/>
        <v/>
      </c>
      <c r="O60" s="8" t="str">
        <f t="shared" si="62"/>
        <v/>
      </c>
      <c r="P60" s="8" t="str">
        <f t="shared" si="62"/>
        <v/>
      </c>
      <c r="Q60" s="8" t="str">
        <f t="shared" si="62"/>
        <v/>
      </c>
      <c r="R60" s="8" t="str">
        <f t="shared" si="62"/>
        <v/>
      </c>
      <c r="S60" s="8" t="str">
        <f t="shared" si="62"/>
        <v/>
      </c>
      <c r="T60" s="8" t="str">
        <f t="shared" si="62"/>
        <v/>
      </c>
      <c r="U60" s="8" t="str">
        <f t="shared" si="62"/>
        <v/>
      </c>
      <c r="V60" s="8" t="str">
        <f t="shared" si="62"/>
        <v/>
      </c>
      <c r="W60" s="8" t="str">
        <f t="shared" si="62"/>
        <v/>
      </c>
      <c r="X60" s="8" t="str">
        <f t="shared" si="62"/>
        <v/>
      </c>
      <c r="Y60" s="8" t="str">
        <f t="shared" si="62"/>
        <v/>
      </c>
      <c r="Z60" s="8" t="str">
        <f t="shared" si="62"/>
        <v/>
      </c>
      <c r="AA60" s="8" t="str">
        <f t="shared" si="62"/>
        <v/>
      </c>
      <c r="AB60" s="8" t="str">
        <f t="shared" si="62"/>
        <v/>
      </c>
      <c r="AC60" s="8" t="str">
        <f t="shared" si="62"/>
        <v/>
      </c>
      <c r="AD60" s="8">
        <f t="shared" si="62"/>
        <v>38.8997145</v>
      </c>
      <c r="AE60" s="8" t="str">
        <f t="shared" si="62"/>
        <v/>
      </c>
      <c r="AF60" s="8" t="str">
        <f t="shared" si="62"/>
        <v/>
      </c>
      <c r="AG60" s="8" t="str">
        <f t="shared" si="62"/>
        <v/>
      </c>
      <c r="AH60" s="8" t="str">
        <f t="shared" si="62"/>
        <v/>
      </c>
      <c r="AI60" s="8" t="str">
        <f t="shared" si="62"/>
        <v/>
      </c>
      <c r="AJ60" s="8" t="str">
        <f t="shared" si="62"/>
        <v/>
      </c>
    </row>
    <row r="61">
      <c r="A61" s="17">
        <v>60.0</v>
      </c>
      <c r="B61" s="17" t="s">
        <v>107</v>
      </c>
      <c r="C61" s="17">
        <v>0.526358721</v>
      </c>
      <c r="D61" s="17">
        <v>0.337030229</v>
      </c>
      <c r="E61" s="17">
        <v>0.39064288</v>
      </c>
      <c r="F61" s="17">
        <v>15.0</v>
      </c>
      <c r="G61" s="3">
        <v>38.9076089</v>
      </c>
      <c r="H61" s="3">
        <v>-77.07225849999999</v>
      </c>
      <c r="J61" s="8">
        <f t="shared" si="2"/>
        <v>-77.0722585</v>
      </c>
      <c r="K61" s="8">
        <f t="shared" si="3"/>
        <v>38.9076089</v>
      </c>
      <c r="L61" s="8">
        <f t="shared" si="4"/>
        <v>15</v>
      </c>
      <c r="M61" s="8" t="str">
        <f t="shared" ref="M61:AJ61" si="63">if(Mod($L61, 24)=M$1, $K61, "")</f>
        <v/>
      </c>
      <c r="N61" s="8" t="str">
        <f t="shared" si="63"/>
        <v/>
      </c>
      <c r="O61" s="8" t="str">
        <f t="shared" si="63"/>
        <v/>
      </c>
      <c r="P61" s="8" t="str">
        <f t="shared" si="63"/>
        <v/>
      </c>
      <c r="Q61" s="8" t="str">
        <f t="shared" si="63"/>
        <v/>
      </c>
      <c r="R61" s="8" t="str">
        <f t="shared" si="63"/>
        <v/>
      </c>
      <c r="S61" s="8" t="str">
        <f t="shared" si="63"/>
        <v/>
      </c>
      <c r="T61" s="8" t="str">
        <f t="shared" si="63"/>
        <v/>
      </c>
      <c r="U61" s="8" t="str">
        <f t="shared" si="63"/>
        <v/>
      </c>
      <c r="V61" s="8" t="str">
        <f t="shared" si="63"/>
        <v/>
      </c>
      <c r="W61" s="8" t="str">
        <f t="shared" si="63"/>
        <v/>
      </c>
      <c r="X61" s="8" t="str">
        <f t="shared" si="63"/>
        <v/>
      </c>
      <c r="Y61" s="8" t="str">
        <f t="shared" si="63"/>
        <v/>
      </c>
      <c r="Z61" s="8" t="str">
        <f t="shared" si="63"/>
        <v/>
      </c>
      <c r="AA61" s="8" t="str">
        <f t="shared" si="63"/>
        <v/>
      </c>
      <c r="AB61" s="8">
        <f t="shared" si="63"/>
        <v>38.9076089</v>
      </c>
      <c r="AC61" s="8" t="str">
        <f t="shared" si="63"/>
        <v/>
      </c>
      <c r="AD61" s="8" t="str">
        <f t="shared" si="63"/>
        <v/>
      </c>
      <c r="AE61" s="8" t="str">
        <f t="shared" si="63"/>
        <v/>
      </c>
      <c r="AF61" s="8" t="str">
        <f t="shared" si="63"/>
        <v/>
      </c>
      <c r="AG61" s="8" t="str">
        <f t="shared" si="63"/>
        <v/>
      </c>
      <c r="AH61" s="8" t="str">
        <f t="shared" si="63"/>
        <v/>
      </c>
      <c r="AI61" s="8" t="str">
        <f t="shared" si="63"/>
        <v/>
      </c>
      <c r="AJ61" s="8" t="str">
        <f t="shared" si="63"/>
        <v/>
      </c>
    </row>
    <row r="62">
      <c r="A62" s="17">
        <v>61.0</v>
      </c>
      <c r="B62" s="17" t="s">
        <v>108</v>
      </c>
      <c r="C62" s="17">
        <v>-2.062338181</v>
      </c>
      <c r="D62" s="17">
        <v>0.726812248</v>
      </c>
      <c r="E62" s="17">
        <v>4.78149482</v>
      </c>
      <c r="F62" s="17">
        <v>14.0</v>
      </c>
      <c r="G62" s="3">
        <v>33.9480053</v>
      </c>
      <c r="H62" s="3">
        <v>-83.3773221</v>
      </c>
      <c r="J62" s="8">
        <f t="shared" si="2"/>
        <v>-83.3773221</v>
      </c>
      <c r="K62" s="8">
        <f t="shared" si="3"/>
        <v>33.9480053</v>
      </c>
      <c r="L62" s="8">
        <f t="shared" si="4"/>
        <v>14</v>
      </c>
      <c r="M62" s="8" t="str">
        <f t="shared" ref="M62:AJ62" si="64">if(Mod($L62, 24)=M$1, $K62, "")</f>
        <v/>
      </c>
      <c r="N62" s="8" t="str">
        <f t="shared" si="64"/>
        <v/>
      </c>
      <c r="O62" s="8" t="str">
        <f t="shared" si="64"/>
        <v/>
      </c>
      <c r="P62" s="8" t="str">
        <f t="shared" si="64"/>
        <v/>
      </c>
      <c r="Q62" s="8" t="str">
        <f t="shared" si="64"/>
        <v/>
      </c>
      <c r="R62" s="8" t="str">
        <f t="shared" si="64"/>
        <v/>
      </c>
      <c r="S62" s="8" t="str">
        <f t="shared" si="64"/>
        <v/>
      </c>
      <c r="T62" s="8" t="str">
        <f t="shared" si="64"/>
        <v/>
      </c>
      <c r="U62" s="8" t="str">
        <f t="shared" si="64"/>
        <v/>
      </c>
      <c r="V62" s="8" t="str">
        <f t="shared" si="64"/>
        <v/>
      </c>
      <c r="W62" s="8" t="str">
        <f t="shared" si="64"/>
        <v/>
      </c>
      <c r="X62" s="8" t="str">
        <f t="shared" si="64"/>
        <v/>
      </c>
      <c r="Y62" s="8" t="str">
        <f t="shared" si="64"/>
        <v/>
      </c>
      <c r="Z62" s="8" t="str">
        <f t="shared" si="64"/>
        <v/>
      </c>
      <c r="AA62" s="8">
        <f t="shared" si="64"/>
        <v>33.9480053</v>
      </c>
      <c r="AB62" s="8" t="str">
        <f t="shared" si="64"/>
        <v/>
      </c>
      <c r="AC62" s="8" t="str">
        <f t="shared" si="64"/>
        <v/>
      </c>
      <c r="AD62" s="8" t="str">
        <f t="shared" si="64"/>
        <v/>
      </c>
      <c r="AE62" s="8" t="str">
        <f t="shared" si="64"/>
        <v/>
      </c>
      <c r="AF62" s="8" t="str">
        <f t="shared" si="64"/>
        <v/>
      </c>
      <c r="AG62" s="8" t="str">
        <f t="shared" si="64"/>
        <v/>
      </c>
      <c r="AH62" s="8" t="str">
        <f t="shared" si="64"/>
        <v/>
      </c>
      <c r="AI62" s="8" t="str">
        <f t="shared" si="64"/>
        <v/>
      </c>
      <c r="AJ62" s="8" t="str">
        <f t="shared" si="64"/>
        <v/>
      </c>
    </row>
    <row r="63">
      <c r="A63" s="17">
        <v>62.0</v>
      </c>
      <c r="B63" s="17" t="s">
        <v>109</v>
      </c>
      <c r="C63" s="17">
        <v>-1.334258172</v>
      </c>
      <c r="D63" s="17">
        <v>0.189702115</v>
      </c>
      <c r="E63" s="17">
        <v>1.81623176</v>
      </c>
      <c r="F63" s="17">
        <v>13.0</v>
      </c>
      <c r="G63" s="3">
        <v>33.7756178</v>
      </c>
      <c r="H63" s="3">
        <v>-84.39628499999999</v>
      </c>
      <c r="J63" s="8">
        <f t="shared" si="2"/>
        <v>-84.396285</v>
      </c>
      <c r="K63" s="8">
        <f t="shared" si="3"/>
        <v>33.7756178</v>
      </c>
      <c r="L63" s="8">
        <f t="shared" si="4"/>
        <v>13</v>
      </c>
      <c r="M63" s="8" t="str">
        <f t="shared" ref="M63:AJ63" si="65">if(Mod($L63, 24)=M$1, $K63, "")</f>
        <v/>
      </c>
      <c r="N63" s="8" t="str">
        <f t="shared" si="65"/>
        <v/>
      </c>
      <c r="O63" s="8" t="str">
        <f t="shared" si="65"/>
        <v/>
      </c>
      <c r="P63" s="8" t="str">
        <f t="shared" si="65"/>
        <v/>
      </c>
      <c r="Q63" s="8" t="str">
        <f t="shared" si="65"/>
        <v/>
      </c>
      <c r="R63" s="8" t="str">
        <f t="shared" si="65"/>
        <v/>
      </c>
      <c r="S63" s="8" t="str">
        <f t="shared" si="65"/>
        <v/>
      </c>
      <c r="T63" s="8" t="str">
        <f t="shared" si="65"/>
        <v/>
      </c>
      <c r="U63" s="8" t="str">
        <f t="shared" si="65"/>
        <v/>
      </c>
      <c r="V63" s="8" t="str">
        <f t="shared" si="65"/>
        <v/>
      </c>
      <c r="W63" s="8" t="str">
        <f t="shared" si="65"/>
        <v/>
      </c>
      <c r="X63" s="8" t="str">
        <f t="shared" si="65"/>
        <v/>
      </c>
      <c r="Y63" s="8" t="str">
        <f t="shared" si="65"/>
        <v/>
      </c>
      <c r="Z63" s="8">
        <f t="shared" si="65"/>
        <v>33.7756178</v>
      </c>
      <c r="AA63" s="8" t="str">
        <f t="shared" si="65"/>
        <v/>
      </c>
      <c r="AB63" s="8" t="str">
        <f t="shared" si="65"/>
        <v/>
      </c>
      <c r="AC63" s="8" t="str">
        <f t="shared" si="65"/>
        <v/>
      </c>
      <c r="AD63" s="8" t="str">
        <f t="shared" si="65"/>
        <v/>
      </c>
      <c r="AE63" s="8" t="str">
        <f t="shared" si="65"/>
        <v/>
      </c>
      <c r="AF63" s="8" t="str">
        <f t="shared" si="65"/>
        <v/>
      </c>
      <c r="AG63" s="8" t="str">
        <f t="shared" si="65"/>
        <v/>
      </c>
      <c r="AH63" s="8" t="str">
        <f t="shared" si="65"/>
        <v/>
      </c>
      <c r="AI63" s="8" t="str">
        <f t="shared" si="65"/>
        <v/>
      </c>
      <c r="AJ63" s="8" t="str">
        <f t="shared" si="65"/>
        <v/>
      </c>
    </row>
    <row r="64">
      <c r="A64" s="17">
        <v>63.0</v>
      </c>
      <c r="B64" s="17" t="s">
        <v>110</v>
      </c>
      <c r="C64" s="17">
        <v>0.305999173</v>
      </c>
      <c r="D64" s="17">
        <v>-1.014423989</v>
      </c>
      <c r="E64" s="17">
        <v>1.12269152</v>
      </c>
      <c r="F64" s="17">
        <v>24.0</v>
      </c>
      <c r="G64" s="3">
        <v>32.42054890000001</v>
      </c>
      <c r="H64" s="3">
        <v>-81.78653469999999</v>
      </c>
      <c r="J64" s="8">
        <f t="shared" si="2"/>
        <v>-81.7865347</v>
      </c>
      <c r="K64" s="8">
        <f t="shared" si="3"/>
        <v>32.4205489</v>
      </c>
      <c r="L64" s="8">
        <f t="shared" si="4"/>
        <v>24</v>
      </c>
      <c r="M64" s="8">
        <f t="shared" ref="M64:AJ64" si="66">if(Mod($L64, 24)=M$1, $K64, "")</f>
        <v>32.4205489</v>
      </c>
      <c r="N64" s="8" t="str">
        <f t="shared" si="66"/>
        <v/>
      </c>
      <c r="O64" s="8" t="str">
        <f t="shared" si="66"/>
        <v/>
      </c>
      <c r="P64" s="8" t="str">
        <f t="shared" si="66"/>
        <v/>
      </c>
      <c r="Q64" s="8" t="str">
        <f t="shared" si="66"/>
        <v/>
      </c>
      <c r="R64" s="8" t="str">
        <f t="shared" si="66"/>
        <v/>
      </c>
      <c r="S64" s="8" t="str">
        <f t="shared" si="66"/>
        <v/>
      </c>
      <c r="T64" s="8" t="str">
        <f t="shared" si="66"/>
        <v/>
      </c>
      <c r="U64" s="8" t="str">
        <f t="shared" si="66"/>
        <v/>
      </c>
      <c r="V64" s="8" t="str">
        <f t="shared" si="66"/>
        <v/>
      </c>
      <c r="W64" s="8" t="str">
        <f t="shared" si="66"/>
        <v/>
      </c>
      <c r="X64" s="8" t="str">
        <f t="shared" si="66"/>
        <v/>
      </c>
      <c r="Y64" s="8" t="str">
        <f t="shared" si="66"/>
        <v/>
      </c>
      <c r="Z64" s="8" t="str">
        <f t="shared" si="66"/>
        <v/>
      </c>
      <c r="AA64" s="8" t="str">
        <f t="shared" si="66"/>
        <v/>
      </c>
      <c r="AB64" s="8" t="str">
        <f t="shared" si="66"/>
        <v/>
      </c>
      <c r="AC64" s="8" t="str">
        <f t="shared" si="66"/>
        <v/>
      </c>
      <c r="AD64" s="8" t="str">
        <f t="shared" si="66"/>
        <v/>
      </c>
      <c r="AE64" s="8" t="str">
        <f t="shared" si="66"/>
        <v/>
      </c>
      <c r="AF64" s="8" t="str">
        <f t="shared" si="66"/>
        <v/>
      </c>
      <c r="AG64" s="8" t="str">
        <f t="shared" si="66"/>
        <v/>
      </c>
      <c r="AH64" s="8" t="str">
        <f t="shared" si="66"/>
        <v/>
      </c>
      <c r="AI64" s="8" t="str">
        <f t="shared" si="66"/>
        <v/>
      </c>
      <c r="AJ64" s="8" t="str">
        <f t="shared" si="66"/>
        <v/>
      </c>
    </row>
    <row r="65">
      <c r="A65" s="17">
        <v>64.0</v>
      </c>
      <c r="B65" s="17" t="s">
        <v>114</v>
      </c>
      <c r="C65" s="17">
        <v>-1.301302803</v>
      </c>
      <c r="D65" s="17">
        <v>-1.420942099</v>
      </c>
      <c r="E65" s="17">
        <v>3.71246543</v>
      </c>
      <c r="F65" s="17">
        <v>19.0</v>
      </c>
      <c r="G65" s="3">
        <v>33.5100339</v>
      </c>
      <c r="H65" s="3">
        <v>-112.1288588</v>
      </c>
      <c r="J65" s="8">
        <f t="shared" si="2"/>
        <v>-112.1288588</v>
      </c>
      <c r="K65" s="8">
        <f t="shared" si="3"/>
        <v>33.5100339</v>
      </c>
      <c r="L65" s="8">
        <f t="shared" si="4"/>
        <v>19</v>
      </c>
      <c r="M65" s="8" t="str">
        <f t="shared" ref="M65:AJ65" si="67">if(Mod($L65, 24)=M$1, $K65, "")</f>
        <v/>
      </c>
      <c r="N65" s="8" t="str">
        <f t="shared" si="67"/>
        <v/>
      </c>
      <c r="O65" s="8" t="str">
        <f t="shared" si="67"/>
        <v/>
      </c>
      <c r="P65" s="8" t="str">
        <f t="shared" si="67"/>
        <v/>
      </c>
      <c r="Q65" s="8" t="str">
        <f t="shared" si="67"/>
        <v/>
      </c>
      <c r="R65" s="8" t="str">
        <f t="shared" si="67"/>
        <v/>
      </c>
      <c r="S65" s="8" t="str">
        <f t="shared" si="67"/>
        <v/>
      </c>
      <c r="T65" s="8" t="str">
        <f t="shared" si="67"/>
        <v/>
      </c>
      <c r="U65" s="8" t="str">
        <f t="shared" si="67"/>
        <v/>
      </c>
      <c r="V65" s="8" t="str">
        <f t="shared" si="67"/>
        <v/>
      </c>
      <c r="W65" s="8" t="str">
        <f t="shared" si="67"/>
        <v/>
      </c>
      <c r="X65" s="8" t="str">
        <f t="shared" si="67"/>
        <v/>
      </c>
      <c r="Y65" s="8" t="str">
        <f t="shared" si="67"/>
        <v/>
      </c>
      <c r="Z65" s="8" t="str">
        <f t="shared" si="67"/>
        <v/>
      </c>
      <c r="AA65" s="8" t="str">
        <f t="shared" si="67"/>
        <v/>
      </c>
      <c r="AB65" s="8" t="str">
        <f t="shared" si="67"/>
        <v/>
      </c>
      <c r="AC65" s="8" t="str">
        <f t="shared" si="67"/>
        <v/>
      </c>
      <c r="AD65" s="8" t="str">
        <f t="shared" si="67"/>
        <v/>
      </c>
      <c r="AE65" s="8" t="str">
        <f t="shared" si="67"/>
        <v/>
      </c>
      <c r="AF65" s="8">
        <f t="shared" si="67"/>
        <v>33.5100339</v>
      </c>
      <c r="AG65" s="8" t="str">
        <f t="shared" si="67"/>
        <v/>
      </c>
      <c r="AH65" s="8" t="str">
        <f t="shared" si="67"/>
        <v/>
      </c>
      <c r="AI65" s="8" t="str">
        <f t="shared" si="67"/>
        <v/>
      </c>
      <c r="AJ65" s="8" t="str">
        <f t="shared" si="67"/>
        <v/>
      </c>
    </row>
    <row r="66">
      <c r="A66" s="17">
        <v>65.0</v>
      </c>
      <c r="B66" s="17" t="s">
        <v>117</v>
      </c>
      <c r="C66" s="17">
        <v>-0.654263583</v>
      </c>
      <c r="D66" s="17">
        <v>2.106637766</v>
      </c>
      <c r="E66" s="17">
        <v>4.86598351</v>
      </c>
      <c r="F66" s="17">
        <v>18.0</v>
      </c>
      <c r="G66" s="3">
        <v>42.3770029</v>
      </c>
      <c r="H66" s="3">
        <v>-71.11666009999999</v>
      </c>
      <c r="J66" s="8">
        <f t="shared" si="2"/>
        <v>-71.1166601</v>
      </c>
      <c r="K66" s="8">
        <f t="shared" si="3"/>
        <v>42.3770029</v>
      </c>
      <c r="L66" s="8">
        <f t="shared" si="4"/>
        <v>18</v>
      </c>
      <c r="M66" s="8" t="str">
        <f t="shared" ref="M66:AJ66" si="68">if(Mod($L66, 24)=M$1, $K66, "")</f>
        <v/>
      </c>
      <c r="N66" s="8" t="str">
        <f t="shared" si="68"/>
        <v/>
      </c>
      <c r="O66" s="8" t="str">
        <f t="shared" si="68"/>
        <v/>
      </c>
      <c r="P66" s="8" t="str">
        <f t="shared" si="68"/>
        <v/>
      </c>
      <c r="Q66" s="8" t="str">
        <f t="shared" si="68"/>
        <v/>
      </c>
      <c r="R66" s="8" t="str">
        <f t="shared" si="68"/>
        <v/>
      </c>
      <c r="S66" s="8" t="str">
        <f t="shared" si="68"/>
        <v/>
      </c>
      <c r="T66" s="8" t="str">
        <f t="shared" si="68"/>
        <v/>
      </c>
      <c r="U66" s="8" t="str">
        <f t="shared" si="68"/>
        <v/>
      </c>
      <c r="V66" s="8" t="str">
        <f t="shared" si="68"/>
        <v/>
      </c>
      <c r="W66" s="8" t="str">
        <f t="shared" si="68"/>
        <v/>
      </c>
      <c r="X66" s="8" t="str">
        <f t="shared" si="68"/>
        <v/>
      </c>
      <c r="Y66" s="8" t="str">
        <f t="shared" si="68"/>
        <v/>
      </c>
      <c r="Z66" s="8" t="str">
        <f t="shared" si="68"/>
        <v/>
      </c>
      <c r="AA66" s="8" t="str">
        <f t="shared" si="68"/>
        <v/>
      </c>
      <c r="AB66" s="8" t="str">
        <f t="shared" si="68"/>
        <v/>
      </c>
      <c r="AC66" s="8" t="str">
        <f t="shared" si="68"/>
        <v/>
      </c>
      <c r="AD66" s="8" t="str">
        <f t="shared" si="68"/>
        <v/>
      </c>
      <c r="AE66" s="8">
        <f t="shared" si="68"/>
        <v>42.3770029</v>
      </c>
      <c r="AF66" s="8" t="str">
        <f t="shared" si="68"/>
        <v/>
      </c>
      <c r="AG66" s="8" t="str">
        <f t="shared" si="68"/>
        <v/>
      </c>
      <c r="AH66" s="8" t="str">
        <f t="shared" si="68"/>
        <v/>
      </c>
      <c r="AI66" s="8" t="str">
        <f t="shared" si="68"/>
        <v/>
      </c>
      <c r="AJ66" s="8" t="str">
        <f t="shared" si="68"/>
        <v/>
      </c>
    </row>
    <row r="67">
      <c r="A67" s="17">
        <v>66.0</v>
      </c>
      <c r="B67" s="17" t="s">
        <v>118</v>
      </c>
      <c r="C67" s="17">
        <v>-4.063265806</v>
      </c>
      <c r="D67" s="17">
        <v>-4.52366119</v>
      </c>
      <c r="E67" s="17">
        <v>36.97363958</v>
      </c>
      <c r="F67" s="17">
        <v>5.0</v>
      </c>
      <c r="G67" s="3">
        <v>21.296939</v>
      </c>
      <c r="H67" s="3">
        <v>-157.8171118</v>
      </c>
      <c r="J67" s="8">
        <f t="shared" si="2"/>
        <v>-157.8171118</v>
      </c>
      <c r="K67" s="8">
        <f t="shared" si="3"/>
        <v>21.296939</v>
      </c>
      <c r="L67" s="8">
        <f t="shared" si="4"/>
        <v>5</v>
      </c>
      <c r="M67" s="8" t="str">
        <f t="shared" ref="M67:AJ67" si="69">if(Mod($L67, 24)=M$1, $K67, "")</f>
        <v/>
      </c>
      <c r="N67" s="8" t="str">
        <f t="shared" si="69"/>
        <v/>
      </c>
      <c r="O67" s="8" t="str">
        <f t="shared" si="69"/>
        <v/>
      </c>
      <c r="P67" s="8" t="str">
        <f t="shared" si="69"/>
        <v/>
      </c>
      <c r="Q67" s="8" t="str">
        <f t="shared" si="69"/>
        <v/>
      </c>
      <c r="R67" s="8">
        <f t="shared" si="69"/>
        <v>21.296939</v>
      </c>
      <c r="S67" s="8" t="str">
        <f t="shared" si="69"/>
        <v/>
      </c>
      <c r="T67" s="8" t="str">
        <f t="shared" si="69"/>
        <v/>
      </c>
      <c r="U67" s="8" t="str">
        <f t="shared" si="69"/>
        <v/>
      </c>
      <c r="V67" s="8" t="str">
        <f t="shared" si="69"/>
        <v/>
      </c>
      <c r="W67" s="8" t="str">
        <f t="shared" si="69"/>
        <v/>
      </c>
      <c r="X67" s="8" t="str">
        <f t="shared" si="69"/>
        <v/>
      </c>
      <c r="Y67" s="8" t="str">
        <f t="shared" si="69"/>
        <v/>
      </c>
      <c r="Z67" s="8" t="str">
        <f t="shared" si="69"/>
        <v/>
      </c>
      <c r="AA67" s="8" t="str">
        <f t="shared" si="69"/>
        <v/>
      </c>
      <c r="AB67" s="8" t="str">
        <f t="shared" si="69"/>
        <v/>
      </c>
      <c r="AC67" s="8" t="str">
        <f t="shared" si="69"/>
        <v/>
      </c>
      <c r="AD67" s="8" t="str">
        <f t="shared" si="69"/>
        <v/>
      </c>
      <c r="AE67" s="8" t="str">
        <f t="shared" si="69"/>
        <v/>
      </c>
      <c r="AF67" s="8" t="str">
        <f t="shared" si="69"/>
        <v/>
      </c>
      <c r="AG67" s="8" t="str">
        <f t="shared" si="69"/>
        <v/>
      </c>
      <c r="AH67" s="8" t="str">
        <f t="shared" si="69"/>
        <v/>
      </c>
      <c r="AI67" s="8" t="str">
        <f t="shared" si="69"/>
        <v/>
      </c>
      <c r="AJ67" s="8" t="str">
        <f t="shared" si="69"/>
        <v/>
      </c>
    </row>
    <row r="68">
      <c r="A68" s="17">
        <v>67.0</v>
      </c>
      <c r="B68" s="17" t="s">
        <v>121</v>
      </c>
      <c r="C68" s="17">
        <v>2.257516193</v>
      </c>
      <c r="D68" s="17">
        <v>0.108644795</v>
      </c>
      <c r="E68" s="17">
        <v>5.10818305</v>
      </c>
      <c r="F68" s="17">
        <v>12.0</v>
      </c>
      <c r="G68" s="3">
        <v>42.2392391</v>
      </c>
      <c r="H68" s="3">
        <v>-71.8079608</v>
      </c>
      <c r="J68" s="8">
        <f t="shared" si="2"/>
        <v>-71.8079608</v>
      </c>
      <c r="K68" s="8">
        <f t="shared" si="3"/>
        <v>42.2392391</v>
      </c>
      <c r="L68" s="8">
        <f t="shared" si="4"/>
        <v>12</v>
      </c>
      <c r="M68" s="8" t="str">
        <f t="shared" ref="M68:AJ68" si="70">if(Mod($L68, 24)=M$1, $K68, "")</f>
        <v/>
      </c>
      <c r="N68" s="8" t="str">
        <f t="shared" si="70"/>
        <v/>
      </c>
      <c r="O68" s="8" t="str">
        <f t="shared" si="70"/>
        <v/>
      </c>
      <c r="P68" s="8" t="str">
        <f t="shared" si="70"/>
        <v/>
      </c>
      <c r="Q68" s="8" t="str">
        <f t="shared" si="70"/>
        <v/>
      </c>
      <c r="R68" s="8" t="str">
        <f t="shared" si="70"/>
        <v/>
      </c>
      <c r="S68" s="8" t="str">
        <f t="shared" si="70"/>
        <v/>
      </c>
      <c r="T68" s="8" t="str">
        <f t="shared" si="70"/>
        <v/>
      </c>
      <c r="U68" s="8" t="str">
        <f t="shared" si="70"/>
        <v/>
      </c>
      <c r="V68" s="8" t="str">
        <f t="shared" si="70"/>
        <v/>
      </c>
      <c r="W68" s="8" t="str">
        <f t="shared" si="70"/>
        <v/>
      </c>
      <c r="X68" s="8" t="str">
        <f t="shared" si="70"/>
        <v/>
      </c>
      <c r="Y68" s="8">
        <f t="shared" si="70"/>
        <v>42.2392391</v>
      </c>
      <c r="Z68" s="8" t="str">
        <f t="shared" si="70"/>
        <v/>
      </c>
      <c r="AA68" s="8" t="str">
        <f t="shared" si="70"/>
        <v/>
      </c>
      <c r="AB68" s="8" t="str">
        <f t="shared" si="70"/>
        <v/>
      </c>
      <c r="AC68" s="8" t="str">
        <f t="shared" si="70"/>
        <v/>
      </c>
      <c r="AD68" s="8" t="str">
        <f t="shared" si="70"/>
        <v/>
      </c>
      <c r="AE68" s="8" t="str">
        <f t="shared" si="70"/>
        <v/>
      </c>
      <c r="AF68" s="8" t="str">
        <f t="shared" si="70"/>
        <v/>
      </c>
      <c r="AG68" s="8" t="str">
        <f t="shared" si="70"/>
        <v/>
      </c>
      <c r="AH68" s="8" t="str">
        <f t="shared" si="70"/>
        <v/>
      </c>
      <c r="AI68" s="8" t="str">
        <f t="shared" si="70"/>
        <v/>
      </c>
      <c r="AJ68" s="8" t="str">
        <f t="shared" si="70"/>
        <v/>
      </c>
    </row>
    <row r="69">
      <c r="A69" s="17">
        <v>68.0</v>
      </c>
      <c r="B69" s="17" t="s">
        <v>122</v>
      </c>
      <c r="C69" s="17">
        <v>-1.893997612</v>
      </c>
      <c r="D69" s="17">
        <v>-0.84763218</v>
      </c>
      <c r="E69" s="17">
        <v>4.30570727</v>
      </c>
      <c r="F69" s="17">
        <v>1.0</v>
      </c>
      <c r="G69" s="3">
        <v>29.7199489</v>
      </c>
      <c r="H69" s="3">
        <v>-95.3422334</v>
      </c>
      <c r="J69" s="8">
        <f t="shared" si="2"/>
        <v>-95.3422334</v>
      </c>
      <c r="K69" s="8">
        <f t="shared" si="3"/>
        <v>29.7199489</v>
      </c>
      <c r="L69" s="8">
        <f t="shared" si="4"/>
        <v>1</v>
      </c>
      <c r="M69" s="8" t="str">
        <f t="shared" ref="M69:AJ69" si="71">if(Mod($L69, 24)=M$1, $K69, "")</f>
        <v/>
      </c>
      <c r="N69" s="8">
        <f t="shared" si="71"/>
        <v>29.7199489</v>
      </c>
      <c r="O69" s="8" t="str">
        <f t="shared" si="71"/>
        <v/>
      </c>
      <c r="P69" s="8" t="str">
        <f t="shared" si="71"/>
        <v/>
      </c>
      <c r="Q69" s="8" t="str">
        <f t="shared" si="71"/>
        <v/>
      </c>
      <c r="R69" s="8" t="str">
        <f t="shared" si="71"/>
        <v/>
      </c>
      <c r="S69" s="8" t="str">
        <f t="shared" si="71"/>
        <v/>
      </c>
      <c r="T69" s="8" t="str">
        <f t="shared" si="71"/>
        <v/>
      </c>
      <c r="U69" s="8" t="str">
        <f t="shared" si="71"/>
        <v/>
      </c>
      <c r="V69" s="8" t="str">
        <f t="shared" si="71"/>
        <v/>
      </c>
      <c r="W69" s="8" t="str">
        <f t="shared" si="71"/>
        <v/>
      </c>
      <c r="X69" s="8" t="str">
        <f t="shared" si="71"/>
        <v/>
      </c>
      <c r="Y69" s="8" t="str">
        <f t="shared" si="71"/>
        <v/>
      </c>
      <c r="Z69" s="8" t="str">
        <f t="shared" si="71"/>
        <v/>
      </c>
      <c r="AA69" s="8" t="str">
        <f t="shared" si="71"/>
        <v/>
      </c>
      <c r="AB69" s="8" t="str">
        <f t="shared" si="71"/>
        <v/>
      </c>
      <c r="AC69" s="8" t="str">
        <f t="shared" si="71"/>
        <v/>
      </c>
      <c r="AD69" s="8" t="str">
        <f t="shared" si="71"/>
        <v/>
      </c>
      <c r="AE69" s="8" t="str">
        <f t="shared" si="71"/>
        <v/>
      </c>
      <c r="AF69" s="8" t="str">
        <f t="shared" si="71"/>
        <v/>
      </c>
      <c r="AG69" s="8" t="str">
        <f t="shared" si="71"/>
        <v/>
      </c>
      <c r="AH69" s="8" t="str">
        <f t="shared" si="71"/>
        <v/>
      </c>
      <c r="AI69" s="8" t="str">
        <f t="shared" si="71"/>
        <v/>
      </c>
      <c r="AJ69" s="8" t="str">
        <f t="shared" si="71"/>
        <v/>
      </c>
    </row>
    <row r="70">
      <c r="A70" s="17">
        <v>69.0</v>
      </c>
      <c r="B70" s="17" t="s">
        <v>124</v>
      </c>
      <c r="C70" s="17">
        <v>2.19773604</v>
      </c>
      <c r="D70" s="17">
        <v>-0.754818103</v>
      </c>
      <c r="E70" s="17">
        <v>5.39979407</v>
      </c>
      <c r="F70" s="17">
        <v>20.0</v>
      </c>
      <c r="G70" s="3">
        <v>38.9226843</v>
      </c>
      <c r="H70" s="3">
        <v>-77.0194377</v>
      </c>
      <c r="J70" s="8">
        <f t="shared" si="2"/>
        <v>-77.0194377</v>
      </c>
      <c r="K70" s="8">
        <f t="shared" si="3"/>
        <v>38.9226843</v>
      </c>
      <c r="L70" s="8">
        <f t="shared" si="4"/>
        <v>20</v>
      </c>
      <c r="M70" s="8" t="str">
        <f t="shared" ref="M70:AJ70" si="72">if(Mod($L70, 24)=M$1, $K70, "")</f>
        <v/>
      </c>
      <c r="N70" s="8" t="str">
        <f t="shared" si="72"/>
        <v/>
      </c>
      <c r="O70" s="8" t="str">
        <f t="shared" si="72"/>
        <v/>
      </c>
      <c r="P70" s="8" t="str">
        <f t="shared" si="72"/>
        <v/>
      </c>
      <c r="Q70" s="8" t="str">
        <f t="shared" si="72"/>
        <v/>
      </c>
      <c r="R70" s="8" t="str">
        <f t="shared" si="72"/>
        <v/>
      </c>
      <c r="S70" s="8" t="str">
        <f t="shared" si="72"/>
        <v/>
      </c>
      <c r="T70" s="8" t="str">
        <f t="shared" si="72"/>
        <v/>
      </c>
      <c r="U70" s="8" t="str">
        <f t="shared" si="72"/>
        <v/>
      </c>
      <c r="V70" s="8" t="str">
        <f t="shared" si="72"/>
        <v/>
      </c>
      <c r="W70" s="8" t="str">
        <f t="shared" si="72"/>
        <v/>
      </c>
      <c r="X70" s="8" t="str">
        <f t="shared" si="72"/>
        <v/>
      </c>
      <c r="Y70" s="8" t="str">
        <f t="shared" si="72"/>
        <v/>
      </c>
      <c r="Z70" s="8" t="str">
        <f t="shared" si="72"/>
        <v/>
      </c>
      <c r="AA70" s="8" t="str">
        <f t="shared" si="72"/>
        <v/>
      </c>
      <c r="AB70" s="8" t="str">
        <f t="shared" si="72"/>
        <v/>
      </c>
      <c r="AC70" s="8" t="str">
        <f t="shared" si="72"/>
        <v/>
      </c>
      <c r="AD70" s="8" t="str">
        <f t="shared" si="72"/>
        <v/>
      </c>
      <c r="AE70" s="8" t="str">
        <f t="shared" si="72"/>
        <v/>
      </c>
      <c r="AF70" s="8" t="str">
        <f t="shared" si="72"/>
        <v/>
      </c>
      <c r="AG70" s="8">
        <f t="shared" si="72"/>
        <v>38.9226843</v>
      </c>
      <c r="AH70" s="8" t="str">
        <f t="shared" si="72"/>
        <v/>
      </c>
      <c r="AI70" s="8" t="str">
        <f t="shared" si="72"/>
        <v/>
      </c>
      <c r="AJ70" s="8" t="str">
        <f t="shared" si="72"/>
        <v/>
      </c>
    </row>
    <row r="71">
      <c r="A71" s="17">
        <v>70.0</v>
      </c>
      <c r="B71" s="17" t="s">
        <v>125</v>
      </c>
      <c r="C71" s="17">
        <v>0.35932007</v>
      </c>
      <c r="D71" s="17">
        <v>-0.330732248</v>
      </c>
      <c r="E71" s="17">
        <v>0.23849473</v>
      </c>
      <c r="F71" s="17">
        <v>23.0</v>
      </c>
      <c r="G71" s="3">
        <v>46.7288124</v>
      </c>
      <c r="H71" s="3">
        <v>-117.0126084</v>
      </c>
      <c r="J71" s="8">
        <f t="shared" si="2"/>
        <v>-117.0126084</v>
      </c>
      <c r="K71" s="8">
        <f t="shared" si="3"/>
        <v>46.7288124</v>
      </c>
      <c r="L71" s="8">
        <f t="shared" si="4"/>
        <v>23</v>
      </c>
      <c r="M71" s="8" t="str">
        <f t="shared" ref="M71:AJ71" si="73">if(Mod($L71, 24)=M$1, $K71, "")</f>
        <v/>
      </c>
      <c r="N71" s="8" t="str">
        <f t="shared" si="73"/>
        <v/>
      </c>
      <c r="O71" s="8" t="str">
        <f t="shared" si="73"/>
        <v/>
      </c>
      <c r="P71" s="8" t="str">
        <f t="shared" si="73"/>
        <v/>
      </c>
      <c r="Q71" s="8" t="str">
        <f t="shared" si="73"/>
        <v/>
      </c>
      <c r="R71" s="8" t="str">
        <f t="shared" si="73"/>
        <v/>
      </c>
      <c r="S71" s="8" t="str">
        <f t="shared" si="73"/>
        <v/>
      </c>
      <c r="T71" s="8" t="str">
        <f t="shared" si="73"/>
        <v/>
      </c>
      <c r="U71" s="8" t="str">
        <f t="shared" si="73"/>
        <v/>
      </c>
      <c r="V71" s="8" t="str">
        <f t="shared" si="73"/>
        <v/>
      </c>
      <c r="W71" s="8" t="str">
        <f t="shared" si="73"/>
        <v/>
      </c>
      <c r="X71" s="8" t="str">
        <f t="shared" si="73"/>
        <v/>
      </c>
      <c r="Y71" s="8" t="str">
        <f t="shared" si="73"/>
        <v/>
      </c>
      <c r="Z71" s="8" t="str">
        <f t="shared" si="73"/>
        <v/>
      </c>
      <c r="AA71" s="8" t="str">
        <f t="shared" si="73"/>
        <v/>
      </c>
      <c r="AB71" s="8" t="str">
        <f t="shared" si="73"/>
        <v/>
      </c>
      <c r="AC71" s="8" t="str">
        <f t="shared" si="73"/>
        <v/>
      </c>
      <c r="AD71" s="8" t="str">
        <f t="shared" si="73"/>
        <v/>
      </c>
      <c r="AE71" s="8" t="str">
        <f t="shared" si="73"/>
        <v/>
      </c>
      <c r="AF71" s="8" t="str">
        <f t="shared" si="73"/>
        <v/>
      </c>
      <c r="AG71" s="8" t="str">
        <f t="shared" si="73"/>
        <v/>
      </c>
      <c r="AH71" s="8" t="str">
        <f t="shared" si="73"/>
        <v/>
      </c>
      <c r="AI71" s="8" t="str">
        <f t="shared" si="73"/>
        <v/>
      </c>
      <c r="AJ71" s="8">
        <f t="shared" si="73"/>
        <v>46.7288124</v>
      </c>
    </row>
    <row r="72">
      <c r="A72" s="17">
        <v>71.0</v>
      </c>
      <c r="B72" s="17" t="s">
        <v>127</v>
      </c>
      <c r="C72" s="17">
        <v>0.917061752</v>
      </c>
      <c r="D72" s="17">
        <v>0.057913058</v>
      </c>
      <c r="E72" s="17">
        <v>0.84435618</v>
      </c>
      <c r="F72" s="17">
        <v>10.0</v>
      </c>
      <c r="G72" s="3">
        <v>41.8696074</v>
      </c>
      <c r="H72" s="3">
        <v>-87.64962179999999</v>
      </c>
      <c r="J72" s="8">
        <f t="shared" si="2"/>
        <v>-87.6496218</v>
      </c>
      <c r="K72" s="8">
        <f t="shared" si="3"/>
        <v>41.8696074</v>
      </c>
      <c r="L72" s="8">
        <f t="shared" si="4"/>
        <v>10</v>
      </c>
      <c r="M72" s="8" t="str">
        <f t="shared" ref="M72:AJ72" si="74">if(Mod($L72, 24)=M$1, $K72, "")</f>
        <v/>
      </c>
      <c r="N72" s="8" t="str">
        <f t="shared" si="74"/>
        <v/>
      </c>
      <c r="O72" s="8" t="str">
        <f t="shared" si="74"/>
        <v/>
      </c>
      <c r="P72" s="8" t="str">
        <f t="shared" si="74"/>
        <v/>
      </c>
      <c r="Q72" s="8" t="str">
        <f t="shared" si="74"/>
        <v/>
      </c>
      <c r="R72" s="8" t="str">
        <f t="shared" si="74"/>
        <v/>
      </c>
      <c r="S72" s="8" t="str">
        <f t="shared" si="74"/>
        <v/>
      </c>
      <c r="T72" s="8" t="str">
        <f t="shared" si="74"/>
        <v/>
      </c>
      <c r="U72" s="8" t="str">
        <f t="shared" si="74"/>
        <v/>
      </c>
      <c r="V72" s="8" t="str">
        <f t="shared" si="74"/>
        <v/>
      </c>
      <c r="W72" s="8">
        <f t="shared" si="74"/>
        <v>41.8696074</v>
      </c>
      <c r="X72" s="8" t="str">
        <f t="shared" si="74"/>
        <v/>
      </c>
      <c r="Y72" s="8" t="str">
        <f t="shared" si="74"/>
        <v/>
      </c>
      <c r="Z72" s="8" t="str">
        <f t="shared" si="74"/>
        <v/>
      </c>
      <c r="AA72" s="8" t="str">
        <f t="shared" si="74"/>
        <v/>
      </c>
      <c r="AB72" s="8" t="str">
        <f t="shared" si="74"/>
        <v/>
      </c>
      <c r="AC72" s="8" t="str">
        <f t="shared" si="74"/>
        <v/>
      </c>
      <c r="AD72" s="8" t="str">
        <f t="shared" si="74"/>
        <v/>
      </c>
      <c r="AE72" s="8" t="str">
        <f t="shared" si="74"/>
        <v/>
      </c>
      <c r="AF72" s="8" t="str">
        <f t="shared" si="74"/>
        <v/>
      </c>
      <c r="AG72" s="8" t="str">
        <f t="shared" si="74"/>
        <v/>
      </c>
      <c r="AH72" s="8" t="str">
        <f t="shared" si="74"/>
        <v/>
      </c>
      <c r="AI72" s="8" t="str">
        <f t="shared" si="74"/>
        <v/>
      </c>
      <c r="AJ72" s="8" t="str">
        <f t="shared" si="74"/>
        <v/>
      </c>
    </row>
    <row r="73">
      <c r="A73" s="17">
        <v>72.0</v>
      </c>
      <c r="B73" s="17" t="s">
        <v>128</v>
      </c>
      <c r="C73" s="17">
        <v>0.810302488</v>
      </c>
      <c r="D73" s="17">
        <v>-0.223929804</v>
      </c>
      <c r="E73" s="17">
        <v>0.70673468</v>
      </c>
      <c r="F73" s="17">
        <v>9.0</v>
      </c>
      <c r="G73" s="3">
        <v>40.5120479</v>
      </c>
      <c r="H73" s="3">
        <v>-88.9931683</v>
      </c>
      <c r="J73" s="8">
        <f t="shared" si="2"/>
        <v>-88.9931683</v>
      </c>
      <c r="K73" s="8">
        <f t="shared" si="3"/>
        <v>40.5120479</v>
      </c>
      <c r="L73" s="8">
        <f t="shared" si="4"/>
        <v>9</v>
      </c>
      <c r="M73" s="8" t="str">
        <f t="shared" ref="M73:AJ73" si="75">if(Mod($L73, 24)=M$1, $K73, "")</f>
        <v/>
      </c>
      <c r="N73" s="8" t="str">
        <f t="shared" si="75"/>
        <v/>
      </c>
      <c r="O73" s="8" t="str">
        <f t="shared" si="75"/>
        <v/>
      </c>
      <c r="P73" s="8" t="str">
        <f t="shared" si="75"/>
        <v/>
      </c>
      <c r="Q73" s="8" t="str">
        <f t="shared" si="75"/>
        <v/>
      </c>
      <c r="R73" s="8" t="str">
        <f t="shared" si="75"/>
        <v/>
      </c>
      <c r="S73" s="8" t="str">
        <f t="shared" si="75"/>
        <v/>
      </c>
      <c r="T73" s="8" t="str">
        <f t="shared" si="75"/>
        <v/>
      </c>
      <c r="U73" s="8" t="str">
        <f t="shared" si="75"/>
        <v/>
      </c>
      <c r="V73" s="8">
        <f t="shared" si="75"/>
        <v>40.5120479</v>
      </c>
      <c r="W73" s="8" t="str">
        <f t="shared" si="75"/>
        <v/>
      </c>
      <c r="X73" s="8" t="str">
        <f t="shared" si="75"/>
        <v/>
      </c>
      <c r="Y73" s="8" t="str">
        <f t="shared" si="75"/>
        <v/>
      </c>
      <c r="Z73" s="8" t="str">
        <f t="shared" si="75"/>
        <v/>
      </c>
      <c r="AA73" s="8" t="str">
        <f t="shared" si="75"/>
        <v/>
      </c>
      <c r="AB73" s="8" t="str">
        <f t="shared" si="75"/>
        <v/>
      </c>
      <c r="AC73" s="8" t="str">
        <f t="shared" si="75"/>
        <v/>
      </c>
      <c r="AD73" s="8" t="str">
        <f t="shared" si="75"/>
        <v/>
      </c>
      <c r="AE73" s="8" t="str">
        <f t="shared" si="75"/>
        <v/>
      </c>
      <c r="AF73" s="8" t="str">
        <f t="shared" si="75"/>
        <v/>
      </c>
      <c r="AG73" s="8" t="str">
        <f t="shared" si="75"/>
        <v/>
      </c>
      <c r="AH73" s="8" t="str">
        <f t="shared" si="75"/>
        <v/>
      </c>
      <c r="AI73" s="8" t="str">
        <f t="shared" si="75"/>
        <v/>
      </c>
      <c r="AJ73" s="8" t="str">
        <f t="shared" si="75"/>
        <v/>
      </c>
    </row>
    <row r="74">
      <c r="A74" s="17">
        <v>73.0</v>
      </c>
      <c r="B74" s="17" t="s">
        <v>398</v>
      </c>
      <c r="C74" s="17">
        <v>0.171036758</v>
      </c>
      <c r="D74" s="17">
        <v>0.159077976</v>
      </c>
      <c r="E74" s="17">
        <v>0.05455938</v>
      </c>
      <c r="F74" s="17">
        <v>10.0</v>
      </c>
      <c r="G74" s="3">
        <v>40.1019523</v>
      </c>
      <c r="H74" s="3">
        <v>-88.2271615</v>
      </c>
      <c r="J74" s="8">
        <f t="shared" si="2"/>
        <v>-88.2271615</v>
      </c>
      <c r="K74" s="8">
        <f t="shared" si="3"/>
        <v>40.1019523</v>
      </c>
      <c r="L74" s="8">
        <f t="shared" si="4"/>
        <v>10</v>
      </c>
      <c r="M74" s="8" t="str">
        <f t="shared" ref="M74:AJ74" si="76">if(Mod($L74, 24)=M$1, $K74, "")</f>
        <v/>
      </c>
      <c r="N74" s="8" t="str">
        <f t="shared" si="76"/>
        <v/>
      </c>
      <c r="O74" s="8" t="str">
        <f t="shared" si="76"/>
        <v/>
      </c>
      <c r="P74" s="8" t="str">
        <f t="shared" si="76"/>
        <v/>
      </c>
      <c r="Q74" s="8" t="str">
        <f t="shared" si="76"/>
        <v/>
      </c>
      <c r="R74" s="8" t="str">
        <f t="shared" si="76"/>
        <v/>
      </c>
      <c r="S74" s="8" t="str">
        <f t="shared" si="76"/>
        <v/>
      </c>
      <c r="T74" s="8" t="str">
        <f t="shared" si="76"/>
        <v/>
      </c>
      <c r="U74" s="8" t="str">
        <f t="shared" si="76"/>
        <v/>
      </c>
      <c r="V74" s="8" t="str">
        <f t="shared" si="76"/>
        <v/>
      </c>
      <c r="W74" s="8">
        <f t="shared" si="76"/>
        <v>40.1019523</v>
      </c>
      <c r="X74" s="8" t="str">
        <f t="shared" si="76"/>
        <v/>
      </c>
      <c r="Y74" s="8" t="str">
        <f t="shared" si="76"/>
        <v/>
      </c>
      <c r="Z74" s="8" t="str">
        <f t="shared" si="76"/>
        <v/>
      </c>
      <c r="AA74" s="8" t="str">
        <f t="shared" si="76"/>
        <v/>
      </c>
      <c r="AB74" s="8" t="str">
        <f t="shared" si="76"/>
        <v/>
      </c>
      <c r="AC74" s="8" t="str">
        <f t="shared" si="76"/>
        <v/>
      </c>
      <c r="AD74" s="8" t="str">
        <f t="shared" si="76"/>
        <v/>
      </c>
      <c r="AE74" s="8" t="str">
        <f t="shared" si="76"/>
        <v/>
      </c>
      <c r="AF74" s="8" t="str">
        <f t="shared" si="76"/>
        <v/>
      </c>
      <c r="AG74" s="8" t="str">
        <f t="shared" si="76"/>
        <v/>
      </c>
      <c r="AH74" s="8" t="str">
        <f t="shared" si="76"/>
        <v/>
      </c>
      <c r="AI74" s="8" t="str">
        <f t="shared" si="76"/>
        <v/>
      </c>
      <c r="AJ74" s="8" t="str">
        <f t="shared" si="76"/>
        <v/>
      </c>
    </row>
    <row r="75">
      <c r="A75" s="17">
        <v>74.0</v>
      </c>
      <c r="B75" s="17" t="s">
        <v>130</v>
      </c>
      <c r="C75" s="17">
        <v>-0.761339496</v>
      </c>
      <c r="D75" s="17">
        <v>-1.786498344</v>
      </c>
      <c r="E75" s="17">
        <v>3.77121416</v>
      </c>
      <c r="F75" s="17">
        <v>1.0</v>
      </c>
      <c r="G75" s="3">
        <v>29.4675939</v>
      </c>
      <c r="H75" s="3">
        <v>-98.4676217</v>
      </c>
      <c r="J75" s="8">
        <f t="shared" si="2"/>
        <v>-98.4676217</v>
      </c>
      <c r="K75" s="8">
        <f t="shared" si="3"/>
        <v>29.4675939</v>
      </c>
      <c r="L75" s="8">
        <f t="shared" si="4"/>
        <v>1</v>
      </c>
      <c r="M75" s="8" t="str">
        <f t="shared" ref="M75:AJ75" si="77">if(Mod($L75, 24)=M$1, $K75, "")</f>
        <v/>
      </c>
      <c r="N75" s="8">
        <f t="shared" si="77"/>
        <v>29.4675939</v>
      </c>
      <c r="O75" s="8" t="str">
        <f t="shared" si="77"/>
        <v/>
      </c>
      <c r="P75" s="8" t="str">
        <f t="shared" si="77"/>
        <v/>
      </c>
      <c r="Q75" s="8" t="str">
        <f t="shared" si="77"/>
        <v/>
      </c>
      <c r="R75" s="8" t="str">
        <f t="shared" si="77"/>
        <v/>
      </c>
      <c r="S75" s="8" t="str">
        <f t="shared" si="77"/>
        <v/>
      </c>
      <c r="T75" s="8" t="str">
        <f t="shared" si="77"/>
        <v/>
      </c>
      <c r="U75" s="8" t="str">
        <f t="shared" si="77"/>
        <v/>
      </c>
      <c r="V75" s="8" t="str">
        <f t="shared" si="77"/>
        <v/>
      </c>
      <c r="W75" s="8" t="str">
        <f t="shared" si="77"/>
        <v/>
      </c>
      <c r="X75" s="8" t="str">
        <f t="shared" si="77"/>
        <v/>
      </c>
      <c r="Y75" s="8" t="str">
        <f t="shared" si="77"/>
        <v/>
      </c>
      <c r="Z75" s="8" t="str">
        <f t="shared" si="77"/>
        <v/>
      </c>
      <c r="AA75" s="8" t="str">
        <f t="shared" si="77"/>
        <v/>
      </c>
      <c r="AB75" s="8" t="str">
        <f t="shared" si="77"/>
        <v/>
      </c>
      <c r="AC75" s="8" t="str">
        <f t="shared" si="77"/>
        <v/>
      </c>
      <c r="AD75" s="8" t="str">
        <f t="shared" si="77"/>
        <v/>
      </c>
      <c r="AE75" s="8" t="str">
        <f t="shared" si="77"/>
        <v/>
      </c>
      <c r="AF75" s="8" t="str">
        <f t="shared" si="77"/>
        <v/>
      </c>
      <c r="AG75" s="8" t="str">
        <f t="shared" si="77"/>
        <v/>
      </c>
      <c r="AH75" s="8" t="str">
        <f t="shared" si="77"/>
        <v/>
      </c>
      <c r="AI75" s="8" t="str">
        <f t="shared" si="77"/>
        <v/>
      </c>
      <c r="AJ75" s="8" t="str">
        <f t="shared" si="77"/>
        <v/>
      </c>
    </row>
    <row r="76">
      <c r="A76" s="17">
        <v>75.0</v>
      </c>
      <c r="B76" s="17" t="s">
        <v>131</v>
      </c>
      <c r="C76" s="17">
        <v>-2.009195072</v>
      </c>
      <c r="D76" s="17">
        <v>1.522332699</v>
      </c>
      <c r="E76" s="17">
        <v>6.35436169</v>
      </c>
      <c r="F76" s="17">
        <v>3.0</v>
      </c>
      <c r="G76" s="3">
        <v>39.1754487</v>
      </c>
      <c r="H76" s="3">
        <v>-86.512627</v>
      </c>
      <c r="J76" s="8">
        <f t="shared" si="2"/>
        <v>-86.512627</v>
      </c>
      <c r="K76" s="8">
        <f t="shared" si="3"/>
        <v>39.1754487</v>
      </c>
      <c r="L76" s="8">
        <f t="shared" si="4"/>
        <v>3</v>
      </c>
      <c r="M76" s="8" t="str">
        <f t="shared" ref="M76:AJ76" si="78">if(Mod($L76, 24)=M$1, $K76, "")</f>
        <v/>
      </c>
      <c r="N76" s="8" t="str">
        <f t="shared" si="78"/>
        <v/>
      </c>
      <c r="O76" s="8" t="str">
        <f t="shared" si="78"/>
        <v/>
      </c>
      <c r="P76" s="8">
        <f t="shared" si="78"/>
        <v>39.1754487</v>
      </c>
      <c r="Q76" s="8" t="str">
        <f t="shared" si="78"/>
        <v/>
      </c>
      <c r="R76" s="8" t="str">
        <f t="shared" si="78"/>
        <v/>
      </c>
      <c r="S76" s="8" t="str">
        <f t="shared" si="78"/>
        <v/>
      </c>
      <c r="T76" s="8" t="str">
        <f t="shared" si="78"/>
        <v/>
      </c>
      <c r="U76" s="8" t="str">
        <f t="shared" si="78"/>
        <v/>
      </c>
      <c r="V76" s="8" t="str">
        <f t="shared" si="78"/>
        <v/>
      </c>
      <c r="W76" s="8" t="str">
        <f t="shared" si="78"/>
        <v/>
      </c>
      <c r="X76" s="8" t="str">
        <f t="shared" si="78"/>
        <v/>
      </c>
      <c r="Y76" s="8" t="str">
        <f t="shared" si="78"/>
        <v/>
      </c>
      <c r="Z76" s="8" t="str">
        <f t="shared" si="78"/>
        <v/>
      </c>
      <c r="AA76" s="8" t="str">
        <f t="shared" si="78"/>
        <v/>
      </c>
      <c r="AB76" s="8" t="str">
        <f t="shared" si="78"/>
        <v/>
      </c>
      <c r="AC76" s="8" t="str">
        <f t="shared" si="78"/>
        <v/>
      </c>
      <c r="AD76" s="8" t="str">
        <f t="shared" si="78"/>
        <v/>
      </c>
      <c r="AE76" s="8" t="str">
        <f t="shared" si="78"/>
        <v/>
      </c>
      <c r="AF76" s="8" t="str">
        <f t="shared" si="78"/>
        <v/>
      </c>
      <c r="AG76" s="8" t="str">
        <f t="shared" si="78"/>
        <v/>
      </c>
      <c r="AH76" s="8" t="str">
        <f t="shared" si="78"/>
        <v/>
      </c>
      <c r="AI76" s="8" t="str">
        <f t="shared" si="78"/>
        <v/>
      </c>
      <c r="AJ76" s="8" t="str">
        <f t="shared" si="78"/>
        <v/>
      </c>
    </row>
    <row r="77">
      <c r="A77" s="17">
        <v>76.0</v>
      </c>
      <c r="B77" s="17" t="s">
        <v>132</v>
      </c>
      <c r="C77" s="17">
        <v>0.475967142</v>
      </c>
      <c r="D77" s="17">
        <v>-0.112769328</v>
      </c>
      <c r="E77" s="17">
        <v>0.23926164</v>
      </c>
      <c r="F77" s="17">
        <v>9.0</v>
      </c>
      <c r="G77" s="3">
        <v>39.4714449</v>
      </c>
      <c r="H77" s="3">
        <v>-87.40827519999999</v>
      </c>
      <c r="J77" s="8">
        <f t="shared" si="2"/>
        <v>-87.4082752</v>
      </c>
      <c r="K77" s="8">
        <f t="shared" si="3"/>
        <v>39.4714449</v>
      </c>
      <c r="L77" s="8">
        <f t="shared" si="4"/>
        <v>9</v>
      </c>
      <c r="M77" s="8" t="str">
        <f t="shared" ref="M77:AJ77" si="79">if(Mod($L77, 24)=M$1, $K77, "")</f>
        <v/>
      </c>
      <c r="N77" s="8" t="str">
        <f t="shared" si="79"/>
        <v/>
      </c>
      <c r="O77" s="8" t="str">
        <f t="shared" si="79"/>
        <v/>
      </c>
      <c r="P77" s="8" t="str">
        <f t="shared" si="79"/>
        <v/>
      </c>
      <c r="Q77" s="8" t="str">
        <f t="shared" si="79"/>
        <v/>
      </c>
      <c r="R77" s="8" t="str">
        <f t="shared" si="79"/>
        <v/>
      </c>
      <c r="S77" s="8" t="str">
        <f t="shared" si="79"/>
        <v/>
      </c>
      <c r="T77" s="8" t="str">
        <f t="shared" si="79"/>
        <v/>
      </c>
      <c r="U77" s="8" t="str">
        <f t="shared" si="79"/>
        <v/>
      </c>
      <c r="V77" s="8">
        <f t="shared" si="79"/>
        <v>39.4714449</v>
      </c>
      <c r="W77" s="8" t="str">
        <f t="shared" si="79"/>
        <v/>
      </c>
      <c r="X77" s="8" t="str">
        <f t="shared" si="79"/>
        <v/>
      </c>
      <c r="Y77" s="8" t="str">
        <f t="shared" si="79"/>
        <v/>
      </c>
      <c r="Z77" s="8" t="str">
        <f t="shared" si="79"/>
        <v/>
      </c>
      <c r="AA77" s="8" t="str">
        <f t="shared" si="79"/>
        <v/>
      </c>
      <c r="AB77" s="8" t="str">
        <f t="shared" si="79"/>
        <v/>
      </c>
      <c r="AC77" s="8" t="str">
        <f t="shared" si="79"/>
        <v/>
      </c>
      <c r="AD77" s="8" t="str">
        <f t="shared" si="79"/>
        <v/>
      </c>
      <c r="AE77" s="8" t="str">
        <f t="shared" si="79"/>
        <v/>
      </c>
      <c r="AF77" s="8" t="str">
        <f t="shared" si="79"/>
        <v/>
      </c>
      <c r="AG77" s="8" t="str">
        <f t="shared" si="79"/>
        <v/>
      </c>
      <c r="AH77" s="8" t="str">
        <f t="shared" si="79"/>
        <v/>
      </c>
      <c r="AI77" s="8" t="str">
        <f t="shared" si="79"/>
        <v/>
      </c>
      <c r="AJ77" s="8" t="str">
        <f t="shared" si="79"/>
        <v/>
      </c>
    </row>
    <row r="78">
      <c r="A78" s="17">
        <v>77.0</v>
      </c>
      <c r="B78" s="17" t="s">
        <v>397</v>
      </c>
      <c r="C78" s="17">
        <v>0.379098305</v>
      </c>
      <c r="D78" s="17">
        <v>0.078269848</v>
      </c>
      <c r="E78" s="17">
        <v>0.14984169</v>
      </c>
      <c r="F78" s="17">
        <v>9.0</v>
      </c>
      <c r="G78" s="3">
        <v>39.7743174</v>
      </c>
      <c r="H78" s="3">
        <v>-86.1764194</v>
      </c>
      <c r="J78" s="8">
        <f t="shared" si="2"/>
        <v>-86.1764194</v>
      </c>
      <c r="K78" s="8">
        <f t="shared" si="3"/>
        <v>39.7743174</v>
      </c>
      <c r="L78" s="8">
        <f t="shared" si="4"/>
        <v>9</v>
      </c>
      <c r="M78" s="8" t="str">
        <f t="shared" ref="M78:AJ78" si="80">if(Mod($L78, 24)=M$1, $K78, "")</f>
        <v/>
      </c>
      <c r="N78" s="8" t="str">
        <f t="shared" si="80"/>
        <v/>
      </c>
      <c r="O78" s="8" t="str">
        <f t="shared" si="80"/>
        <v/>
      </c>
      <c r="P78" s="8" t="str">
        <f t="shared" si="80"/>
        <v/>
      </c>
      <c r="Q78" s="8" t="str">
        <f t="shared" si="80"/>
        <v/>
      </c>
      <c r="R78" s="8" t="str">
        <f t="shared" si="80"/>
        <v/>
      </c>
      <c r="S78" s="8" t="str">
        <f t="shared" si="80"/>
        <v/>
      </c>
      <c r="T78" s="8" t="str">
        <f t="shared" si="80"/>
        <v/>
      </c>
      <c r="U78" s="8" t="str">
        <f t="shared" si="80"/>
        <v/>
      </c>
      <c r="V78" s="8">
        <f t="shared" si="80"/>
        <v>39.7743174</v>
      </c>
      <c r="W78" s="8" t="str">
        <f t="shared" si="80"/>
        <v/>
      </c>
      <c r="X78" s="8" t="str">
        <f t="shared" si="80"/>
        <v/>
      </c>
      <c r="Y78" s="8" t="str">
        <f t="shared" si="80"/>
        <v/>
      </c>
      <c r="Z78" s="8" t="str">
        <f t="shared" si="80"/>
        <v/>
      </c>
      <c r="AA78" s="8" t="str">
        <f t="shared" si="80"/>
        <v/>
      </c>
      <c r="AB78" s="8" t="str">
        <f t="shared" si="80"/>
        <v/>
      </c>
      <c r="AC78" s="8" t="str">
        <f t="shared" si="80"/>
        <v/>
      </c>
      <c r="AD78" s="8" t="str">
        <f t="shared" si="80"/>
        <v/>
      </c>
      <c r="AE78" s="8" t="str">
        <f t="shared" si="80"/>
        <v/>
      </c>
      <c r="AF78" s="8" t="str">
        <f t="shared" si="80"/>
        <v/>
      </c>
      <c r="AG78" s="8" t="str">
        <f t="shared" si="80"/>
        <v/>
      </c>
      <c r="AH78" s="8" t="str">
        <f t="shared" si="80"/>
        <v/>
      </c>
      <c r="AI78" s="8" t="str">
        <f t="shared" si="80"/>
        <v/>
      </c>
      <c r="AJ78" s="8" t="str">
        <f t="shared" si="80"/>
        <v/>
      </c>
    </row>
    <row r="79">
      <c r="A79" s="17">
        <v>78.0</v>
      </c>
      <c r="B79" s="17" t="s">
        <v>134</v>
      </c>
      <c r="C79" s="17">
        <v>1.666234279</v>
      </c>
      <c r="D79" s="17">
        <v>0.166546232</v>
      </c>
      <c r="E79" s="17">
        <v>2.80407432</v>
      </c>
      <c r="F79" s="17">
        <v>12.0</v>
      </c>
      <c r="G79" s="3">
        <v>40.9251499</v>
      </c>
      <c r="H79" s="3">
        <v>-73.7879857</v>
      </c>
      <c r="J79" s="8">
        <f t="shared" si="2"/>
        <v>-73.7879857</v>
      </c>
      <c r="K79" s="8">
        <f t="shared" si="3"/>
        <v>40.9251499</v>
      </c>
      <c r="L79" s="8">
        <f t="shared" si="4"/>
        <v>12</v>
      </c>
      <c r="M79" s="8" t="str">
        <f t="shared" ref="M79:AJ79" si="81">if(Mod($L79, 24)=M$1, $K79, "")</f>
        <v/>
      </c>
      <c r="N79" s="8" t="str">
        <f t="shared" si="81"/>
        <v/>
      </c>
      <c r="O79" s="8" t="str">
        <f t="shared" si="81"/>
        <v/>
      </c>
      <c r="P79" s="8" t="str">
        <f t="shared" si="81"/>
        <v/>
      </c>
      <c r="Q79" s="8" t="str">
        <f t="shared" si="81"/>
        <v/>
      </c>
      <c r="R79" s="8" t="str">
        <f t="shared" si="81"/>
        <v/>
      </c>
      <c r="S79" s="8" t="str">
        <f t="shared" si="81"/>
        <v/>
      </c>
      <c r="T79" s="8" t="str">
        <f t="shared" si="81"/>
        <v/>
      </c>
      <c r="U79" s="8" t="str">
        <f t="shared" si="81"/>
        <v/>
      </c>
      <c r="V79" s="8" t="str">
        <f t="shared" si="81"/>
        <v/>
      </c>
      <c r="W79" s="8" t="str">
        <f t="shared" si="81"/>
        <v/>
      </c>
      <c r="X79" s="8" t="str">
        <f t="shared" si="81"/>
        <v/>
      </c>
      <c r="Y79" s="8">
        <f t="shared" si="81"/>
        <v>40.9251499</v>
      </c>
      <c r="Z79" s="8" t="str">
        <f t="shared" si="81"/>
        <v/>
      </c>
      <c r="AA79" s="8" t="str">
        <f t="shared" si="81"/>
        <v/>
      </c>
      <c r="AB79" s="8" t="str">
        <f t="shared" si="81"/>
        <v/>
      </c>
      <c r="AC79" s="8" t="str">
        <f t="shared" si="81"/>
        <v/>
      </c>
      <c r="AD79" s="8" t="str">
        <f t="shared" si="81"/>
        <v/>
      </c>
      <c r="AE79" s="8" t="str">
        <f t="shared" si="81"/>
        <v/>
      </c>
      <c r="AF79" s="8" t="str">
        <f t="shared" si="81"/>
        <v/>
      </c>
      <c r="AG79" s="8" t="str">
        <f t="shared" si="81"/>
        <v/>
      </c>
      <c r="AH79" s="8" t="str">
        <f t="shared" si="81"/>
        <v/>
      </c>
      <c r="AI79" s="8" t="str">
        <f t="shared" si="81"/>
        <v/>
      </c>
      <c r="AJ79" s="8" t="str">
        <f t="shared" si="81"/>
        <v/>
      </c>
    </row>
    <row r="80">
      <c r="A80" s="17">
        <v>79.0</v>
      </c>
      <c r="B80" s="17" t="s">
        <v>135</v>
      </c>
      <c r="C80" s="17">
        <v>-0.494575192</v>
      </c>
      <c r="D80" s="17">
        <v>0.718580991</v>
      </c>
      <c r="E80" s="17">
        <v>0.76096326</v>
      </c>
      <c r="F80" s="17">
        <v>11.0</v>
      </c>
      <c r="G80" s="3">
        <v>41.66270780000001</v>
      </c>
      <c r="H80" s="3">
        <v>-91.5549771</v>
      </c>
      <c r="J80" s="8">
        <f t="shared" si="2"/>
        <v>-91.5549771</v>
      </c>
      <c r="K80" s="8">
        <f t="shared" si="3"/>
        <v>41.6627078</v>
      </c>
      <c r="L80" s="8">
        <f t="shared" si="4"/>
        <v>11</v>
      </c>
      <c r="M80" s="8" t="str">
        <f t="shared" ref="M80:AJ80" si="82">if(Mod($L80, 24)=M$1, $K80, "")</f>
        <v/>
      </c>
      <c r="N80" s="8" t="str">
        <f t="shared" si="82"/>
        <v/>
      </c>
      <c r="O80" s="8" t="str">
        <f t="shared" si="82"/>
        <v/>
      </c>
      <c r="P80" s="8" t="str">
        <f t="shared" si="82"/>
        <v/>
      </c>
      <c r="Q80" s="8" t="str">
        <f t="shared" si="82"/>
        <v/>
      </c>
      <c r="R80" s="8" t="str">
        <f t="shared" si="82"/>
        <v/>
      </c>
      <c r="S80" s="8" t="str">
        <f t="shared" si="82"/>
        <v/>
      </c>
      <c r="T80" s="8" t="str">
        <f t="shared" si="82"/>
        <v/>
      </c>
      <c r="U80" s="8" t="str">
        <f t="shared" si="82"/>
        <v/>
      </c>
      <c r="V80" s="8" t="str">
        <f t="shared" si="82"/>
        <v/>
      </c>
      <c r="W80" s="8" t="str">
        <f t="shared" si="82"/>
        <v/>
      </c>
      <c r="X80" s="8">
        <f t="shared" si="82"/>
        <v>41.6627078</v>
      </c>
      <c r="Y80" s="8" t="str">
        <f t="shared" si="82"/>
        <v/>
      </c>
      <c r="Z80" s="8" t="str">
        <f t="shared" si="82"/>
        <v/>
      </c>
      <c r="AA80" s="8" t="str">
        <f t="shared" si="82"/>
        <v/>
      </c>
      <c r="AB80" s="8" t="str">
        <f t="shared" si="82"/>
        <v/>
      </c>
      <c r="AC80" s="8" t="str">
        <f t="shared" si="82"/>
        <v/>
      </c>
      <c r="AD80" s="8" t="str">
        <f t="shared" si="82"/>
        <v/>
      </c>
      <c r="AE80" s="8" t="str">
        <f t="shared" si="82"/>
        <v/>
      </c>
      <c r="AF80" s="8" t="str">
        <f t="shared" si="82"/>
        <v/>
      </c>
      <c r="AG80" s="8" t="str">
        <f t="shared" si="82"/>
        <v/>
      </c>
      <c r="AH80" s="8" t="str">
        <f t="shared" si="82"/>
        <v/>
      </c>
      <c r="AI80" s="8" t="str">
        <f t="shared" si="82"/>
        <v/>
      </c>
      <c r="AJ80" s="8" t="str">
        <f t="shared" si="82"/>
        <v/>
      </c>
    </row>
    <row r="81">
      <c r="A81" s="17">
        <v>80.0</v>
      </c>
      <c r="B81" s="17" t="s">
        <v>136</v>
      </c>
      <c r="C81" s="17">
        <v>0.124191676</v>
      </c>
      <c r="D81" s="17">
        <v>0.248108603</v>
      </c>
      <c r="E81" s="17">
        <v>0.07698145</v>
      </c>
      <c r="F81" s="17">
        <v>10.0</v>
      </c>
      <c r="G81" s="3">
        <v>42.0266573</v>
      </c>
      <c r="H81" s="3">
        <v>-93.64645159999999</v>
      </c>
      <c r="J81" s="8">
        <f t="shared" si="2"/>
        <v>-93.6464516</v>
      </c>
      <c r="K81" s="8">
        <f t="shared" si="3"/>
        <v>42.0266573</v>
      </c>
      <c r="L81" s="8">
        <f t="shared" si="4"/>
        <v>10</v>
      </c>
      <c r="M81" s="8" t="str">
        <f t="shared" ref="M81:AJ81" si="83">if(Mod($L81, 24)=M$1, $K81, "")</f>
        <v/>
      </c>
      <c r="N81" s="8" t="str">
        <f t="shared" si="83"/>
        <v/>
      </c>
      <c r="O81" s="8" t="str">
        <f t="shared" si="83"/>
        <v/>
      </c>
      <c r="P81" s="8" t="str">
        <f t="shared" si="83"/>
        <v/>
      </c>
      <c r="Q81" s="8" t="str">
        <f t="shared" si="83"/>
        <v/>
      </c>
      <c r="R81" s="8" t="str">
        <f t="shared" si="83"/>
        <v/>
      </c>
      <c r="S81" s="8" t="str">
        <f t="shared" si="83"/>
        <v/>
      </c>
      <c r="T81" s="8" t="str">
        <f t="shared" si="83"/>
        <v/>
      </c>
      <c r="U81" s="8" t="str">
        <f t="shared" si="83"/>
        <v/>
      </c>
      <c r="V81" s="8" t="str">
        <f t="shared" si="83"/>
        <v/>
      </c>
      <c r="W81" s="8">
        <f t="shared" si="83"/>
        <v>42.0266573</v>
      </c>
      <c r="X81" s="8" t="str">
        <f t="shared" si="83"/>
        <v/>
      </c>
      <c r="Y81" s="8" t="str">
        <f t="shared" si="83"/>
        <v/>
      </c>
      <c r="Z81" s="8" t="str">
        <f t="shared" si="83"/>
        <v/>
      </c>
      <c r="AA81" s="8" t="str">
        <f t="shared" si="83"/>
        <v/>
      </c>
      <c r="AB81" s="8" t="str">
        <f t="shared" si="83"/>
        <v/>
      </c>
      <c r="AC81" s="8" t="str">
        <f t="shared" si="83"/>
        <v/>
      </c>
      <c r="AD81" s="8" t="str">
        <f t="shared" si="83"/>
        <v/>
      </c>
      <c r="AE81" s="8" t="str">
        <f t="shared" si="83"/>
        <v/>
      </c>
      <c r="AF81" s="8" t="str">
        <f t="shared" si="83"/>
        <v/>
      </c>
      <c r="AG81" s="8" t="str">
        <f t="shared" si="83"/>
        <v/>
      </c>
      <c r="AH81" s="8" t="str">
        <f t="shared" si="83"/>
        <v/>
      </c>
      <c r="AI81" s="8" t="str">
        <f t="shared" si="83"/>
        <v/>
      </c>
      <c r="AJ81" s="8" t="str">
        <f t="shared" si="83"/>
        <v/>
      </c>
    </row>
    <row r="82">
      <c r="A82" s="17">
        <v>81.0</v>
      </c>
      <c r="B82" s="17" t="s">
        <v>141</v>
      </c>
      <c r="C82" s="17">
        <v>-0.048631254</v>
      </c>
      <c r="D82" s="17">
        <v>0.513529133</v>
      </c>
      <c r="E82" s="17">
        <v>0.26607717</v>
      </c>
      <c r="F82" s="17">
        <v>17.0</v>
      </c>
      <c r="G82" s="3">
        <v>38.435092</v>
      </c>
      <c r="H82" s="3">
        <v>-78.8697548</v>
      </c>
      <c r="J82" s="8">
        <f t="shared" si="2"/>
        <v>-78.8697548</v>
      </c>
      <c r="K82" s="8">
        <f t="shared" si="3"/>
        <v>38.435092</v>
      </c>
      <c r="L82" s="8">
        <f t="shared" si="4"/>
        <v>17</v>
      </c>
      <c r="M82" s="8" t="str">
        <f t="shared" ref="M82:AJ82" si="84">if(Mod($L82, 24)=M$1, $K82, "")</f>
        <v/>
      </c>
      <c r="N82" s="8" t="str">
        <f t="shared" si="84"/>
        <v/>
      </c>
      <c r="O82" s="8" t="str">
        <f t="shared" si="84"/>
        <v/>
      </c>
      <c r="P82" s="8" t="str">
        <f t="shared" si="84"/>
        <v/>
      </c>
      <c r="Q82" s="8" t="str">
        <f t="shared" si="84"/>
        <v/>
      </c>
      <c r="R82" s="8" t="str">
        <f t="shared" si="84"/>
        <v/>
      </c>
      <c r="S82" s="8" t="str">
        <f t="shared" si="84"/>
        <v/>
      </c>
      <c r="T82" s="8" t="str">
        <f t="shared" si="84"/>
        <v/>
      </c>
      <c r="U82" s="8" t="str">
        <f t="shared" si="84"/>
        <v/>
      </c>
      <c r="V82" s="8" t="str">
        <f t="shared" si="84"/>
        <v/>
      </c>
      <c r="W82" s="8" t="str">
        <f t="shared" si="84"/>
        <v/>
      </c>
      <c r="X82" s="8" t="str">
        <f t="shared" si="84"/>
        <v/>
      </c>
      <c r="Y82" s="8" t="str">
        <f t="shared" si="84"/>
        <v/>
      </c>
      <c r="Z82" s="8" t="str">
        <f t="shared" si="84"/>
        <v/>
      </c>
      <c r="AA82" s="8" t="str">
        <f t="shared" si="84"/>
        <v/>
      </c>
      <c r="AB82" s="8" t="str">
        <f t="shared" si="84"/>
        <v/>
      </c>
      <c r="AC82" s="8" t="str">
        <f t="shared" si="84"/>
        <v/>
      </c>
      <c r="AD82" s="8">
        <f t="shared" si="84"/>
        <v>38.435092</v>
      </c>
      <c r="AE82" s="8" t="str">
        <f t="shared" si="84"/>
        <v/>
      </c>
      <c r="AF82" s="8" t="str">
        <f t="shared" si="84"/>
        <v/>
      </c>
      <c r="AG82" s="8" t="str">
        <f t="shared" si="84"/>
        <v/>
      </c>
      <c r="AH82" s="8" t="str">
        <f t="shared" si="84"/>
        <v/>
      </c>
      <c r="AI82" s="8" t="str">
        <f t="shared" si="84"/>
        <v/>
      </c>
      <c r="AJ82" s="8" t="str">
        <f t="shared" si="84"/>
        <v/>
      </c>
    </row>
    <row r="83">
      <c r="A83" s="17">
        <v>82.0</v>
      </c>
      <c r="B83" s="17" t="s">
        <v>142</v>
      </c>
      <c r="C83" s="17">
        <v>3.523850705</v>
      </c>
      <c r="D83" s="17">
        <v>-2.872397273</v>
      </c>
      <c r="E83" s="17">
        <v>20.66818988</v>
      </c>
      <c r="F83" s="17">
        <v>6.0</v>
      </c>
      <c r="G83" s="3">
        <v>38.9543439</v>
      </c>
      <c r="H83" s="3">
        <v>-95.2557961</v>
      </c>
      <c r="J83" s="8">
        <f t="shared" si="2"/>
        <v>-95.2557961</v>
      </c>
      <c r="K83" s="8">
        <f t="shared" si="3"/>
        <v>38.9543439</v>
      </c>
      <c r="L83" s="8">
        <f t="shared" si="4"/>
        <v>6</v>
      </c>
      <c r="M83" s="8" t="str">
        <f t="shared" ref="M83:AJ83" si="85">if(Mod($L83, 24)=M$1, $K83, "")</f>
        <v/>
      </c>
      <c r="N83" s="8" t="str">
        <f t="shared" si="85"/>
        <v/>
      </c>
      <c r="O83" s="8" t="str">
        <f t="shared" si="85"/>
        <v/>
      </c>
      <c r="P83" s="8" t="str">
        <f t="shared" si="85"/>
        <v/>
      </c>
      <c r="Q83" s="8" t="str">
        <f t="shared" si="85"/>
        <v/>
      </c>
      <c r="R83" s="8" t="str">
        <f t="shared" si="85"/>
        <v/>
      </c>
      <c r="S83" s="8">
        <f t="shared" si="85"/>
        <v>38.9543439</v>
      </c>
      <c r="T83" s="8" t="str">
        <f t="shared" si="85"/>
        <v/>
      </c>
      <c r="U83" s="8" t="str">
        <f t="shared" si="85"/>
        <v/>
      </c>
      <c r="V83" s="8" t="str">
        <f t="shared" si="85"/>
        <v/>
      </c>
      <c r="W83" s="8" t="str">
        <f t="shared" si="85"/>
        <v/>
      </c>
      <c r="X83" s="8" t="str">
        <f t="shared" si="85"/>
        <v/>
      </c>
      <c r="Y83" s="8" t="str">
        <f t="shared" si="85"/>
        <v/>
      </c>
      <c r="Z83" s="8" t="str">
        <f t="shared" si="85"/>
        <v/>
      </c>
      <c r="AA83" s="8" t="str">
        <f t="shared" si="85"/>
        <v/>
      </c>
      <c r="AB83" s="8" t="str">
        <f t="shared" si="85"/>
        <v/>
      </c>
      <c r="AC83" s="8" t="str">
        <f t="shared" si="85"/>
        <v/>
      </c>
      <c r="AD83" s="8" t="str">
        <f t="shared" si="85"/>
        <v/>
      </c>
      <c r="AE83" s="8" t="str">
        <f t="shared" si="85"/>
        <v/>
      </c>
      <c r="AF83" s="8" t="str">
        <f t="shared" si="85"/>
        <v/>
      </c>
      <c r="AG83" s="8" t="str">
        <f t="shared" si="85"/>
        <v/>
      </c>
      <c r="AH83" s="8" t="str">
        <f t="shared" si="85"/>
        <v/>
      </c>
      <c r="AI83" s="8" t="str">
        <f t="shared" si="85"/>
        <v/>
      </c>
      <c r="AJ83" s="8" t="str">
        <f t="shared" si="85"/>
        <v/>
      </c>
    </row>
    <row r="84">
      <c r="A84" s="17">
        <v>83.0</v>
      </c>
      <c r="B84" s="17" t="s">
        <v>146</v>
      </c>
      <c r="C84" s="17">
        <v>-1.384186631</v>
      </c>
      <c r="D84" s="17">
        <v>0.981676879</v>
      </c>
      <c r="E84" s="17">
        <v>2.87966213</v>
      </c>
      <c r="F84" s="17">
        <v>3.0</v>
      </c>
      <c r="G84" s="3">
        <v>38.0306511</v>
      </c>
      <c r="H84" s="3">
        <v>-84.5039697</v>
      </c>
      <c r="J84" s="8">
        <f t="shared" si="2"/>
        <v>-84.5039697</v>
      </c>
      <c r="K84" s="8">
        <f t="shared" si="3"/>
        <v>38.0306511</v>
      </c>
      <c r="L84" s="8">
        <f t="shared" si="4"/>
        <v>3</v>
      </c>
      <c r="M84" s="8" t="str">
        <f t="shared" ref="M84:AJ84" si="86">if(Mod($L84, 24)=M$1, $K84, "")</f>
        <v/>
      </c>
      <c r="N84" s="8" t="str">
        <f t="shared" si="86"/>
        <v/>
      </c>
      <c r="O84" s="8" t="str">
        <f t="shared" si="86"/>
        <v/>
      </c>
      <c r="P84" s="8">
        <f t="shared" si="86"/>
        <v>38.0306511</v>
      </c>
      <c r="Q84" s="8" t="str">
        <f t="shared" si="86"/>
        <v/>
      </c>
      <c r="R84" s="8" t="str">
        <f t="shared" si="86"/>
        <v/>
      </c>
      <c r="S84" s="8" t="str">
        <f t="shared" si="86"/>
        <v/>
      </c>
      <c r="T84" s="8" t="str">
        <f t="shared" si="86"/>
        <v/>
      </c>
      <c r="U84" s="8" t="str">
        <f t="shared" si="86"/>
        <v/>
      </c>
      <c r="V84" s="8" t="str">
        <f t="shared" si="86"/>
        <v/>
      </c>
      <c r="W84" s="8" t="str">
        <f t="shared" si="86"/>
        <v/>
      </c>
      <c r="X84" s="8" t="str">
        <f t="shared" si="86"/>
        <v/>
      </c>
      <c r="Y84" s="8" t="str">
        <f t="shared" si="86"/>
        <v/>
      </c>
      <c r="Z84" s="8" t="str">
        <f t="shared" si="86"/>
        <v/>
      </c>
      <c r="AA84" s="8" t="str">
        <f t="shared" si="86"/>
        <v/>
      </c>
      <c r="AB84" s="8" t="str">
        <f t="shared" si="86"/>
        <v/>
      </c>
      <c r="AC84" s="8" t="str">
        <f t="shared" si="86"/>
        <v/>
      </c>
      <c r="AD84" s="8" t="str">
        <f t="shared" si="86"/>
        <v/>
      </c>
      <c r="AE84" s="8" t="str">
        <f t="shared" si="86"/>
        <v/>
      </c>
      <c r="AF84" s="8" t="str">
        <f t="shared" si="86"/>
        <v/>
      </c>
      <c r="AG84" s="8" t="str">
        <f t="shared" si="86"/>
        <v/>
      </c>
      <c r="AH84" s="8" t="str">
        <f t="shared" si="86"/>
        <v/>
      </c>
      <c r="AI84" s="8" t="str">
        <f t="shared" si="86"/>
        <v/>
      </c>
      <c r="AJ84" s="8" t="str">
        <f t="shared" si="86"/>
        <v/>
      </c>
    </row>
    <row r="85">
      <c r="A85" s="17">
        <v>84.0</v>
      </c>
      <c r="B85" s="17" t="s">
        <v>147</v>
      </c>
      <c r="C85" s="17">
        <v>0.85478276</v>
      </c>
      <c r="D85" s="17">
        <v>0.449828372</v>
      </c>
      <c r="E85" s="17">
        <v>0.93299913</v>
      </c>
      <c r="F85" s="17">
        <v>15.0</v>
      </c>
      <c r="G85" s="3">
        <v>40.0390581</v>
      </c>
      <c r="H85" s="3">
        <v>-75.15580709999999</v>
      </c>
      <c r="J85" s="8">
        <f t="shared" si="2"/>
        <v>-75.1558071</v>
      </c>
      <c r="K85" s="8">
        <f t="shared" si="3"/>
        <v>40.0390581</v>
      </c>
      <c r="L85" s="8">
        <f t="shared" si="4"/>
        <v>15</v>
      </c>
      <c r="M85" s="8" t="str">
        <f t="shared" ref="M85:AJ85" si="87">if(Mod($L85, 24)=M$1, $K85, "")</f>
        <v/>
      </c>
      <c r="N85" s="8" t="str">
        <f t="shared" si="87"/>
        <v/>
      </c>
      <c r="O85" s="8" t="str">
        <f t="shared" si="87"/>
        <v/>
      </c>
      <c r="P85" s="8" t="str">
        <f t="shared" si="87"/>
        <v/>
      </c>
      <c r="Q85" s="8" t="str">
        <f t="shared" si="87"/>
        <v/>
      </c>
      <c r="R85" s="8" t="str">
        <f t="shared" si="87"/>
        <v/>
      </c>
      <c r="S85" s="8" t="str">
        <f t="shared" si="87"/>
        <v/>
      </c>
      <c r="T85" s="8" t="str">
        <f t="shared" si="87"/>
        <v/>
      </c>
      <c r="U85" s="8" t="str">
        <f t="shared" si="87"/>
        <v/>
      </c>
      <c r="V85" s="8" t="str">
        <f t="shared" si="87"/>
        <v/>
      </c>
      <c r="W85" s="8" t="str">
        <f t="shared" si="87"/>
        <v/>
      </c>
      <c r="X85" s="8" t="str">
        <f t="shared" si="87"/>
        <v/>
      </c>
      <c r="Y85" s="8" t="str">
        <f t="shared" si="87"/>
        <v/>
      </c>
      <c r="Z85" s="8" t="str">
        <f t="shared" si="87"/>
        <v/>
      </c>
      <c r="AA85" s="8" t="str">
        <f t="shared" si="87"/>
        <v/>
      </c>
      <c r="AB85" s="8">
        <f t="shared" si="87"/>
        <v>40.0390581</v>
      </c>
      <c r="AC85" s="8" t="str">
        <f t="shared" si="87"/>
        <v/>
      </c>
      <c r="AD85" s="8" t="str">
        <f t="shared" si="87"/>
        <v/>
      </c>
      <c r="AE85" s="8" t="str">
        <f t="shared" si="87"/>
        <v/>
      </c>
      <c r="AF85" s="8" t="str">
        <f t="shared" si="87"/>
        <v/>
      </c>
      <c r="AG85" s="8" t="str">
        <f t="shared" si="87"/>
        <v/>
      </c>
      <c r="AH85" s="8" t="str">
        <f t="shared" si="87"/>
        <v/>
      </c>
      <c r="AI85" s="8" t="str">
        <f t="shared" si="87"/>
        <v/>
      </c>
      <c r="AJ85" s="8" t="str">
        <f t="shared" si="87"/>
        <v/>
      </c>
    </row>
    <row r="86">
      <c r="A86" s="17">
        <v>85.0</v>
      </c>
      <c r="B86" s="17" t="s">
        <v>148</v>
      </c>
      <c r="C86" s="17">
        <v>2.07115451</v>
      </c>
      <c r="D86" s="17">
        <v>-0.230702184</v>
      </c>
      <c r="E86" s="17">
        <v>4.3429045</v>
      </c>
      <c r="F86" s="17">
        <v>12.0</v>
      </c>
      <c r="G86" s="3">
        <v>40.6983134</v>
      </c>
      <c r="H86" s="3">
        <v>-75.209746</v>
      </c>
      <c r="J86" s="8">
        <f t="shared" si="2"/>
        <v>-75.209746</v>
      </c>
      <c r="K86" s="8">
        <f t="shared" si="3"/>
        <v>40.6983134</v>
      </c>
      <c r="L86" s="8">
        <f t="shared" si="4"/>
        <v>12</v>
      </c>
      <c r="M86" s="8" t="str">
        <f t="shared" ref="M86:AJ86" si="88">if(Mod($L86, 24)=M$1, $K86, "")</f>
        <v/>
      </c>
      <c r="N86" s="8" t="str">
        <f t="shared" si="88"/>
        <v/>
      </c>
      <c r="O86" s="8" t="str">
        <f t="shared" si="88"/>
        <v/>
      </c>
      <c r="P86" s="8" t="str">
        <f t="shared" si="88"/>
        <v/>
      </c>
      <c r="Q86" s="8" t="str">
        <f t="shared" si="88"/>
        <v/>
      </c>
      <c r="R86" s="8" t="str">
        <f t="shared" si="88"/>
        <v/>
      </c>
      <c r="S86" s="8" t="str">
        <f t="shared" si="88"/>
        <v/>
      </c>
      <c r="T86" s="8" t="str">
        <f t="shared" si="88"/>
        <v/>
      </c>
      <c r="U86" s="8" t="str">
        <f t="shared" si="88"/>
        <v/>
      </c>
      <c r="V86" s="8" t="str">
        <f t="shared" si="88"/>
        <v/>
      </c>
      <c r="W86" s="8" t="str">
        <f t="shared" si="88"/>
        <v/>
      </c>
      <c r="X86" s="8" t="str">
        <f t="shared" si="88"/>
        <v/>
      </c>
      <c r="Y86" s="8">
        <f t="shared" si="88"/>
        <v>40.6983134</v>
      </c>
      <c r="Z86" s="8" t="str">
        <f t="shared" si="88"/>
        <v/>
      </c>
      <c r="AA86" s="8" t="str">
        <f t="shared" si="88"/>
        <v/>
      </c>
      <c r="AB86" s="8" t="str">
        <f t="shared" si="88"/>
        <v/>
      </c>
      <c r="AC86" s="8" t="str">
        <f t="shared" si="88"/>
        <v/>
      </c>
      <c r="AD86" s="8" t="str">
        <f t="shared" si="88"/>
        <v/>
      </c>
      <c r="AE86" s="8" t="str">
        <f t="shared" si="88"/>
        <v/>
      </c>
      <c r="AF86" s="8" t="str">
        <f t="shared" si="88"/>
        <v/>
      </c>
      <c r="AG86" s="8" t="str">
        <f t="shared" si="88"/>
        <v/>
      </c>
      <c r="AH86" s="8" t="str">
        <f t="shared" si="88"/>
        <v/>
      </c>
      <c r="AI86" s="8" t="str">
        <f t="shared" si="88"/>
        <v/>
      </c>
      <c r="AJ86" s="8" t="str">
        <f t="shared" si="88"/>
        <v/>
      </c>
    </row>
    <row r="87">
      <c r="A87" s="17">
        <v>86.0</v>
      </c>
      <c r="B87" s="17" t="s">
        <v>150</v>
      </c>
      <c r="C87" s="17">
        <v>0.721568272</v>
      </c>
      <c r="D87" s="17">
        <v>0.611217441</v>
      </c>
      <c r="E87" s="17">
        <v>0.89424753</v>
      </c>
      <c r="F87" s="17">
        <v>8.0</v>
      </c>
      <c r="G87" s="3">
        <v>40.6048687</v>
      </c>
      <c r="H87" s="3">
        <v>-75.3775187</v>
      </c>
      <c r="J87" s="8">
        <f t="shared" si="2"/>
        <v>-75.3775187</v>
      </c>
      <c r="K87" s="8">
        <f t="shared" si="3"/>
        <v>40.6048687</v>
      </c>
      <c r="L87" s="8">
        <f t="shared" si="4"/>
        <v>8</v>
      </c>
      <c r="M87" s="8" t="str">
        <f t="shared" ref="M87:AJ87" si="89">if(Mod($L87, 24)=M$1, $K87, "")</f>
        <v/>
      </c>
      <c r="N87" s="8" t="str">
        <f t="shared" si="89"/>
        <v/>
      </c>
      <c r="O87" s="8" t="str">
        <f t="shared" si="89"/>
        <v/>
      </c>
      <c r="P87" s="8" t="str">
        <f t="shared" si="89"/>
        <v/>
      </c>
      <c r="Q87" s="8" t="str">
        <f t="shared" si="89"/>
        <v/>
      </c>
      <c r="R87" s="8" t="str">
        <f t="shared" si="89"/>
        <v/>
      </c>
      <c r="S87" s="8" t="str">
        <f t="shared" si="89"/>
        <v/>
      </c>
      <c r="T87" s="8" t="str">
        <f t="shared" si="89"/>
        <v/>
      </c>
      <c r="U87" s="8">
        <f t="shared" si="89"/>
        <v>40.6048687</v>
      </c>
      <c r="V87" s="8" t="str">
        <f t="shared" si="89"/>
        <v/>
      </c>
      <c r="W87" s="8" t="str">
        <f t="shared" si="89"/>
        <v/>
      </c>
      <c r="X87" s="8" t="str">
        <f t="shared" si="89"/>
        <v/>
      </c>
      <c r="Y87" s="8" t="str">
        <f t="shared" si="89"/>
        <v/>
      </c>
      <c r="Z87" s="8" t="str">
        <f t="shared" si="89"/>
        <v/>
      </c>
      <c r="AA87" s="8" t="str">
        <f t="shared" si="89"/>
        <v/>
      </c>
      <c r="AB87" s="8" t="str">
        <f t="shared" si="89"/>
        <v/>
      </c>
      <c r="AC87" s="8" t="str">
        <f t="shared" si="89"/>
        <v/>
      </c>
      <c r="AD87" s="8" t="str">
        <f t="shared" si="89"/>
        <v/>
      </c>
      <c r="AE87" s="8" t="str">
        <f t="shared" si="89"/>
        <v/>
      </c>
      <c r="AF87" s="8" t="str">
        <f t="shared" si="89"/>
        <v/>
      </c>
      <c r="AG87" s="8" t="str">
        <f t="shared" si="89"/>
        <v/>
      </c>
      <c r="AH87" s="8" t="str">
        <f t="shared" si="89"/>
        <v/>
      </c>
      <c r="AI87" s="8" t="str">
        <f t="shared" si="89"/>
        <v/>
      </c>
      <c r="AJ87" s="8" t="str">
        <f t="shared" si="89"/>
        <v/>
      </c>
    </row>
    <row r="88">
      <c r="A88" s="17">
        <v>87.0</v>
      </c>
      <c r="B88" s="17" t="s">
        <v>151</v>
      </c>
      <c r="C88" s="17">
        <v>-0.321388216</v>
      </c>
      <c r="D88" s="17">
        <v>0.470530043</v>
      </c>
      <c r="E88" s="17">
        <v>0.32468891</v>
      </c>
      <c r="F88" s="17">
        <v>17.0</v>
      </c>
      <c r="G88" s="3">
        <v>37.3530446</v>
      </c>
      <c r="H88" s="3">
        <v>-79.1769529</v>
      </c>
      <c r="J88" s="8">
        <f t="shared" si="2"/>
        <v>-79.1769529</v>
      </c>
      <c r="K88" s="8">
        <f t="shared" si="3"/>
        <v>37.3530446</v>
      </c>
      <c r="L88" s="8">
        <f t="shared" si="4"/>
        <v>17</v>
      </c>
      <c r="M88" s="8" t="str">
        <f t="shared" ref="M88:AJ88" si="90">if(Mod($L88, 24)=M$1, $K88, "")</f>
        <v/>
      </c>
      <c r="N88" s="8" t="str">
        <f t="shared" si="90"/>
        <v/>
      </c>
      <c r="O88" s="8" t="str">
        <f t="shared" si="90"/>
        <v/>
      </c>
      <c r="P88" s="8" t="str">
        <f t="shared" si="90"/>
        <v/>
      </c>
      <c r="Q88" s="8" t="str">
        <f t="shared" si="90"/>
        <v/>
      </c>
      <c r="R88" s="8" t="str">
        <f t="shared" si="90"/>
        <v/>
      </c>
      <c r="S88" s="8" t="str">
        <f t="shared" si="90"/>
        <v/>
      </c>
      <c r="T88" s="8" t="str">
        <f t="shared" si="90"/>
        <v/>
      </c>
      <c r="U88" s="8" t="str">
        <f t="shared" si="90"/>
        <v/>
      </c>
      <c r="V88" s="8" t="str">
        <f t="shared" si="90"/>
        <v/>
      </c>
      <c r="W88" s="8" t="str">
        <f t="shared" si="90"/>
        <v/>
      </c>
      <c r="X88" s="8" t="str">
        <f t="shared" si="90"/>
        <v/>
      </c>
      <c r="Y88" s="8" t="str">
        <f t="shared" si="90"/>
        <v/>
      </c>
      <c r="Z88" s="8" t="str">
        <f t="shared" si="90"/>
        <v/>
      </c>
      <c r="AA88" s="8" t="str">
        <f t="shared" si="90"/>
        <v/>
      </c>
      <c r="AB88" s="8" t="str">
        <f t="shared" si="90"/>
        <v/>
      </c>
      <c r="AC88" s="8" t="str">
        <f t="shared" si="90"/>
        <v/>
      </c>
      <c r="AD88" s="8">
        <f t="shared" si="90"/>
        <v>37.3530446</v>
      </c>
      <c r="AE88" s="8" t="str">
        <f t="shared" si="90"/>
        <v/>
      </c>
      <c r="AF88" s="8" t="str">
        <f t="shared" si="90"/>
        <v/>
      </c>
      <c r="AG88" s="8" t="str">
        <f t="shared" si="90"/>
        <v/>
      </c>
      <c r="AH88" s="8" t="str">
        <f t="shared" si="90"/>
        <v/>
      </c>
      <c r="AI88" s="8" t="str">
        <f t="shared" si="90"/>
        <v/>
      </c>
      <c r="AJ88" s="8" t="str">
        <f t="shared" si="90"/>
        <v/>
      </c>
    </row>
    <row r="89">
      <c r="A89" s="17">
        <v>88.0</v>
      </c>
      <c r="B89" s="17" t="s">
        <v>153</v>
      </c>
      <c r="C89" s="17">
        <v>1.347601541</v>
      </c>
      <c r="D89" s="17">
        <v>0.301401161</v>
      </c>
      <c r="E89" s="17">
        <v>1.90687257</v>
      </c>
      <c r="F89" s="17">
        <v>15.0</v>
      </c>
      <c r="G89" s="3">
        <v>40.691145</v>
      </c>
      <c r="H89" s="3">
        <v>-73.9805528</v>
      </c>
      <c r="J89" s="8">
        <f t="shared" si="2"/>
        <v>-73.9805528</v>
      </c>
      <c r="K89" s="8">
        <f t="shared" si="3"/>
        <v>40.691145</v>
      </c>
      <c r="L89" s="8">
        <f t="shared" si="4"/>
        <v>15</v>
      </c>
      <c r="M89" s="8" t="str">
        <f t="shared" ref="M89:AJ89" si="91">if(Mod($L89, 24)=M$1, $K89, "")</f>
        <v/>
      </c>
      <c r="N89" s="8" t="str">
        <f t="shared" si="91"/>
        <v/>
      </c>
      <c r="O89" s="8" t="str">
        <f t="shared" si="91"/>
        <v/>
      </c>
      <c r="P89" s="8" t="str">
        <f t="shared" si="91"/>
        <v/>
      </c>
      <c r="Q89" s="8" t="str">
        <f t="shared" si="91"/>
        <v/>
      </c>
      <c r="R89" s="8" t="str">
        <f t="shared" si="91"/>
        <v/>
      </c>
      <c r="S89" s="8" t="str">
        <f t="shared" si="91"/>
        <v/>
      </c>
      <c r="T89" s="8" t="str">
        <f t="shared" si="91"/>
        <v/>
      </c>
      <c r="U89" s="8" t="str">
        <f t="shared" si="91"/>
        <v/>
      </c>
      <c r="V89" s="8" t="str">
        <f t="shared" si="91"/>
        <v/>
      </c>
      <c r="W89" s="8" t="str">
        <f t="shared" si="91"/>
        <v/>
      </c>
      <c r="X89" s="8" t="str">
        <f t="shared" si="91"/>
        <v/>
      </c>
      <c r="Y89" s="8" t="str">
        <f t="shared" si="91"/>
        <v/>
      </c>
      <c r="Z89" s="8" t="str">
        <f t="shared" si="91"/>
        <v/>
      </c>
      <c r="AA89" s="8" t="str">
        <f t="shared" si="91"/>
        <v/>
      </c>
      <c r="AB89" s="8">
        <f t="shared" si="91"/>
        <v>40.691145</v>
      </c>
      <c r="AC89" s="8" t="str">
        <f t="shared" si="91"/>
        <v/>
      </c>
      <c r="AD89" s="8" t="str">
        <f t="shared" si="91"/>
        <v/>
      </c>
      <c r="AE89" s="8" t="str">
        <f t="shared" si="91"/>
        <v/>
      </c>
      <c r="AF89" s="8" t="str">
        <f t="shared" si="91"/>
        <v/>
      </c>
      <c r="AG89" s="8" t="str">
        <f t="shared" si="91"/>
        <v/>
      </c>
      <c r="AH89" s="8" t="str">
        <f t="shared" si="91"/>
        <v/>
      </c>
      <c r="AI89" s="8" t="str">
        <f t="shared" si="91"/>
        <v/>
      </c>
      <c r="AJ89" s="8" t="str">
        <f t="shared" si="91"/>
        <v/>
      </c>
    </row>
    <row r="90">
      <c r="A90" s="17">
        <v>89.0</v>
      </c>
      <c r="B90" s="17" t="s">
        <v>157</v>
      </c>
      <c r="C90" s="17">
        <v>-1.723340688</v>
      </c>
      <c r="D90" s="17">
        <v>-0.597395418</v>
      </c>
      <c r="E90" s="17">
        <v>3.32678441</v>
      </c>
      <c r="F90" s="17">
        <v>1.0</v>
      </c>
      <c r="G90" s="3">
        <v>30.4132579</v>
      </c>
      <c r="H90" s="3">
        <v>-91.1800023</v>
      </c>
      <c r="J90" s="8">
        <f t="shared" si="2"/>
        <v>-91.1800023</v>
      </c>
      <c r="K90" s="8">
        <f t="shared" si="3"/>
        <v>30.4132579</v>
      </c>
      <c r="L90" s="8">
        <f t="shared" si="4"/>
        <v>1</v>
      </c>
      <c r="M90" s="8" t="str">
        <f t="shared" ref="M90:AJ90" si="92">if(Mod($L90, 24)=M$1, $K90, "")</f>
        <v/>
      </c>
      <c r="N90" s="8">
        <f t="shared" si="92"/>
        <v>30.4132579</v>
      </c>
      <c r="O90" s="8" t="str">
        <f t="shared" si="92"/>
        <v/>
      </c>
      <c r="P90" s="8" t="str">
        <f t="shared" si="92"/>
        <v/>
      </c>
      <c r="Q90" s="8" t="str">
        <f t="shared" si="92"/>
        <v/>
      </c>
      <c r="R90" s="8" t="str">
        <f t="shared" si="92"/>
        <v/>
      </c>
      <c r="S90" s="8" t="str">
        <f t="shared" si="92"/>
        <v/>
      </c>
      <c r="T90" s="8" t="str">
        <f t="shared" si="92"/>
        <v/>
      </c>
      <c r="U90" s="8" t="str">
        <f t="shared" si="92"/>
        <v/>
      </c>
      <c r="V90" s="8" t="str">
        <f t="shared" si="92"/>
        <v/>
      </c>
      <c r="W90" s="8" t="str">
        <f t="shared" si="92"/>
        <v/>
      </c>
      <c r="X90" s="8" t="str">
        <f t="shared" si="92"/>
        <v/>
      </c>
      <c r="Y90" s="8" t="str">
        <f t="shared" si="92"/>
        <v/>
      </c>
      <c r="Z90" s="8" t="str">
        <f t="shared" si="92"/>
        <v/>
      </c>
      <c r="AA90" s="8" t="str">
        <f t="shared" si="92"/>
        <v/>
      </c>
      <c r="AB90" s="8" t="str">
        <f t="shared" si="92"/>
        <v/>
      </c>
      <c r="AC90" s="8" t="str">
        <f t="shared" si="92"/>
        <v/>
      </c>
      <c r="AD90" s="8" t="str">
        <f t="shared" si="92"/>
        <v/>
      </c>
      <c r="AE90" s="8" t="str">
        <f t="shared" si="92"/>
        <v/>
      </c>
      <c r="AF90" s="8" t="str">
        <f t="shared" si="92"/>
        <v/>
      </c>
      <c r="AG90" s="8" t="str">
        <f t="shared" si="92"/>
        <v/>
      </c>
      <c r="AH90" s="8" t="str">
        <f t="shared" si="92"/>
        <v/>
      </c>
      <c r="AI90" s="8" t="str">
        <f t="shared" si="92"/>
        <v/>
      </c>
      <c r="AJ90" s="8" t="str">
        <f t="shared" si="92"/>
        <v/>
      </c>
    </row>
    <row r="91">
      <c r="A91" s="17">
        <v>90.0</v>
      </c>
      <c r="B91" s="17" t="s">
        <v>159</v>
      </c>
      <c r="C91" s="17">
        <v>-1.901048987</v>
      </c>
      <c r="D91" s="17">
        <v>1.294134821</v>
      </c>
      <c r="E91" s="17">
        <v>5.28877219</v>
      </c>
      <c r="F91" s="17">
        <v>3.0</v>
      </c>
      <c r="G91" s="3">
        <v>38.2122761</v>
      </c>
      <c r="H91" s="3">
        <v>-85.75850229999999</v>
      </c>
      <c r="J91" s="8">
        <f t="shared" si="2"/>
        <v>-85.7585023</v>
      </c>
      <c r="K91" s="8">
        <f t="shared" si="3"/>
        <v>38.2122761</v>
      </c>
      <c r="L91" s="8">
        <f t="shared" si="4"/>
        <v>3</v>
      </c>
      <c r="M91" s="8" t="str">
        <f t="shared" ref="M91:AJ91" si="93">if(Mod($L91, 24)=M$1, $K91, "")</f>
        <v/>
      </c>
      <c r="N91" s="8" t="str">
        <f t="shared" si="93"/>
        <v/>
      </c>
      <c r="O91" s="8" t="str">
        <f t="shared" si="93"/>
        <v/>
      </c>
      <c r="P91" s="8">
        <f t="shared" si="93"/>
        <v>38.2122761</v>
      </c>
      <c r="Q91" s="8" t="str">
        <f t="shared" si="93"/>
        <v/>
      </c>
      <c r="R91" s="8" t="str">
        <f t="shared" si="93"/>
        <v/>
      </c>
      <c r="S91" s="8" t="str">
        <f t="shared" si="93"/>
        <v/>
      </c>
      <c r="T91" s="8" t="str">
        <f t="shared" si="93"/>
        <v/>
      </c>
      <c r="U91" s="8" t="str">
        <f t="shared" si="93"/>
        <v/>
      </c>
      <c r="V91" s="8" t="str">
        <f t="shared" si="93"/>
        <v/>
      </c>
      <c r="W91" s="8" t="str">
        <f t="shared" si="93"/>
        <v/>
      </c>
      <c r="X91" s="8" t="str">
        <f t="shared" si="93"/>
        <v/>
      </c>
      <c r="Y91" s="8" t="str">
        <f t="shared" si="93"/>
        <v/>
      </c>
      <c r="Z91" s="8" t="str">
        <f t="shared" si="93"/>
        <v/>
      </c>
      <c r="AA91" s="8" t="str">
        <f t="shared" si="93"/>
        <v/>
      </c>
      <c r="AB91" s="8" t="str">
        <f t="shared" si="93"/>
        <v/>
      </c>
      <c r="AC91" s="8" t="str">
        <f t="shared" si="93"/>
        <v/>
      </c>
      <c r="AD91" s="8" t="str">
        <f t="shared" si="93"/>
        <v/>
      </c>
      <c r="AE91" s="8" t="str">
        <f t="shared" si="93"/>
        <v/>
      </c>
      <c r="AF91" s="8" t="str">
        <f t="shared" si="93"/>
        <v/>
      </c>
      <c r="AG91" s="8" t="str">
        <f t="shared" si="93"/>
        <v/>
      </c>
      <c r="AH91" s="8" t="str">
        <f t="shared" si="93"/>
        <v/>
      </c>
      <c r="AI91" s="8" t="str">
        <f t="shared" si="93"/>
        <v/>
      </c>
      <c r="AJ91" s="8" t="str">
        <f t="shared" si="93"/>
        <v/>
      </c>
    </row>
    <row r="92">
      <c r="A92" s="17">
        <v>91.0</v>
      </c>
      <c r="B92" s="17" t="s">
        <v>161</v>
      </c>
      <c r="C92" s="17">
        <v>0.772281492</v>
      </c>
      <c r="D92" s="17">
        <v>0.280986458</v>
      </c>
      <c r="E92" s="17">
        <v>0.67537209</v>
      </c>
      <c r="F92" s="17">
        <v>15.0</v>
      </c>
      <c r="G92" s="3">
        <v>39.3463882</v>
      </c>
      <c r="H92" s="3">
        <v>-76.6210078</v>
      </c>
      <c r="J92" s="8">
        <f t="shared" si="2"/>
        <v>-76.6210078</v>
      </c>
      <c r="K92" s="8">
        <f t="shared" si="3"/>
        <v>39.3463882</v>
      </c>
      <c r="L92" s="8">
        <f t="shared" si="4"/>
        <v>15</v>
      </c>
      <c r="M92" s="8" t="str">
        <f t="shared" ref="M92:AJ92" si="94">if(Mod($L92, 24)=M$1, $K92, "")</f>
        <v/>
      </c>
      <c r="N92" s="8" t="str">
        <f t="shared" si="94"/>
        <v/>
      </c>
      <c r="O92" s="8" t="str">
        <f t="shared" si="94"/>
        <v/>
      </c>
      <c r="P92" s="8" t="str">
        <f t="shared" si="94"/>
        <v/>
      </c>
      <c r="Q92" s="8" t="str">
        <f t="shared" si="94"/>
        <v/>
      </c>
      <c r="R92" s="8" t="str">
        <f t="shared" si="94"/>
        <v/>
      </c>
      <c r="S92" s="8" t="str">
        <f t="shared" si="94"/>
        <v/>
      </c>
      <c r="T92" s="8" t="str">
        <f t="shared" si="94"/>
        <v/>
      </c>
      <c r="U92" s="8" t="str">
        <f t="shared" si="94"/>
        <v/>
      </c>
      <c r="V92" s="8" t="str">
        <f t="shared" si="94"/>
        <v/>
      </c>
      <c r="W92" s="8" t="str">
        <f t="shared" si="94"/>
        <v/>
      </c>
      <c r="X92" s="8" t="str">
        <f t="shared" si="94"/>
        <v/>
      </c>
      <c r="Y92" s="8" t="str">
        <f t="shared" si="94"/>
        <v/>
      </c>
      <c r="Z92" s="8" t="str">
        <f t="shared" si="94"/>
        <v/>
      </c>
      <c r="AA92" s="8" t="str">
        <f t="shared" si="94"/>
        <v/>
      </c>
      <c r="AB92" s="8">
        <f t="shared" si="94"/>
        <v>39.3463882</v>
      </c>
      <c r="AC92" s="8" t="str">
        <f t="shared" si="94"/>
        <v/>
      </c>
      <c r="AD92" s="8" t="str">
        <f t="shared" si="94"/>
        <v/>
      </c>
      <c r="AE92" s="8" t="str">
        <f t="shared" si="94"/>
        <v/>
      </c>
      <c r="AF92" s="8" t="str">
        <f t="shared" si="94"/>
        <v/>
      </c>
      <c r="AG92" s="8" t="str">
        <f t="shared" si="94"/>
        <v/>
      </c>
      <c r="AH92" s="8" t="str">
        <f t="shared" si="94"/>
        <v/>
      </c>
      <c r="AI92" s="8" t="str">
        <f t="shared" si="94"/>
        <v/>
      </c>
      <c r="AJ92" s="8" t="str">
        <f t="shared" si="94"/>
        <v/>
      </c>
    </row>
    <row r="93">
      <c r="A93" s="17">
        <v>92.0</v>
      </c>
      <c r="B93" s="17" t="s">
        <v>162</v>
      </c>
      <c r="C93" s="17">
        <v>0.373019554</v>
      </c>
      <c r="D93" s="17">
        <v>-2.821504985</v>
      </c>
      <c r="E93" s="17">
        <v>8.10003397</v>
      </c>
      <c r="F93" s="17">
        <v>22.0</v>
      </c>
      <c r="G93" s="3">
        <v>33.9701634</v>
      </c>
      <c r="H93" s="3">
        <v>-118.4166111</v>
      </c>
      <c r="J93" s="8">
        <f t="shared" si="2"/>
        <v>-118.4166111</v>
      </c>
      <c r="K93" s="8">
        <f t="shared" si="3"/>
        <v>33.9701634</v>
      </c>
      <c r="L93" s="8">
        <f t="shared" si="4"/>
        <v>22</v>
      </c>
      <c r="M93" s="8" t="str">
        <f t="shared" ref="M93:AJ93" si="95">if(Mod($L93, 24)=M$1, $K93, "")</f>
        <v/>
      </c>
      <c r="N93" s="8" t="str">
        <f t="shared" si="95"/>
        <v/>
      </c>
      <c r="O93" s="8" t="str">
        <f t="shared" si="95"/>
        <v/>
      </c>
      <c r="P93" s="8" t="str">
        <f t="shared" si="95"/>
        <v/>
      </c>
      <c r="Q93" s="8" t="str">
        <f t="shared" si="95"/>
        <v/>
      </c>
      <c r="R93" s="8" t="str">
        <f t="shared" si="95"/>
        <v/>
      </c>
      <c r="S93" s="8" t="str">
        <f t="shared" si="95"/>
        <v/>
      </c>
      <c r="T93" s="8" t="str">
        <f t="shared" si="95"/>
        <v/>
      </c>
      <c r="U93" s="8" t="str">
        <f t="shared" si="95"/>
        <v/>
      </c>
      <c r="V93" s="8" t="str">
        <f t="shared" si="95"/>
        <v/>
      </c>
      <c r="W93" s="8" t="str">
        <f t="shared" si="95"/>
        <v/>
      </c>
      <c r="X93" s="8" t="str">
        <f t="shared" si="95"/>
        <v/>
      </c>
      <c r="Y93" s="8" t="str">
        <f t="shared" si="95"/>
        <v/>
      </c>
      <c r="Z93" s="8" t="str">
        <f t="shared" si="95"/>
        <v/>
      </c>
      <c r="AA93" s="8" t="str">
        <f t="shared" si="95"/>
        <v/>
      </c>
      <c r="AB93" s="8" t="str">
        <f t="shared" si="95"/>
        <v/>
      </c>
      <c r="AC93" s="8" t="str">
        <f t="shared" si="95"/>
        <v/>
      </c>
      <c r="AD93" s="8" t="str">
        <f t="shared" si="95"/>
        <v/>
      </c>
      <c r="AE93" s="8" t="str">
        <f t="shared" si="95"/>
        <v/>
      </c>
      <c r="AF93" s="8" t="str">
        <f t="shared" si="95"/>
        <v/>
      </c>
      <c r="AG93" s="8" t="str">
        <f t="shared" si="95"/>
        <v/>
      </c>
      <c r="AH93" s="8" t="str">
        <f t="shared" si="95"/>
        <v/>
      </c>
      <c r="AI93" s="8">
        <f t="shared" si="95"/>
        <v>33.9701634</v>
      </c>
      <c r="AJ93" s="8" t="str">
        <f t="shared" si="95"/>
        <v/>
      </c>
    </row>
    <row r="94">
      <c r="A94" s="17">
        <v>93.0</v>
      </c>
      <c r="B94" s="17" t="s">
        <v>163</v>
      </c>
      <c r="C94" s="17">
        <v>2.265502927</v>
      </c>
      <c r="D94" s="17">
        <v>0.774140262</v>
      </c>
      <c r="E94" s="17">
        <v>5.73179666</v>
      </c>
      <c r="F94" s="17">
        <v>12.0</v>
      </c>
      <c r="G94" s="3">
        <v>44.8955674</v>
      </c>
      <c r="H94" s="3">
        <v>-68.6735534</v>
      </c>
      <c r="J94" s="8">
        <f t="shared" si="2"/>
        <v>-68.6735534</v>
      </c>
      <c r="K94" s="8">
        <f t="shared" si="3"/>
        <v>44.8955674</v>
      </c>
      <c r="L94" s="8">
        <f t="shared" si="4"/>
        <v>12</v>
      </c>
      <c r="M94" s="8" t="str">
        <f t="shared" ref="M94:AJ94" si="96">if(Mod($L94, 24)=M$1, $K94, "")</f>
        <v/>
      </c>
      <c r="N94" s="8" t="str">
        <f t="shared" si="96"/>
        <v/>
      </c>
      <c r="O94" s="8" t="str">
        <f t="shared" si="96"/>
        <v/>
      </c>
      <c r="P94" s="8" t="str">
        <f t="shared" si="96"/>
        <v/>
      </c>
      <c r="Q94" s="8" t="str">
        <f t="shared" si="96"/>
        <v/>
      </c>
      <c r="R94" s="8" t="str">
        <f t="shared" si="96"/>
        <v/>
      </c>
      <c r="S94" s="8" t="str">
        <f t="shared" si="96"/>
        <v/>
      </c>
      <c r="T94" s="8" t="str">
        <f t="shared" si="96"/>
        <v/>
      </c>
      <c r="U94" s="8" t="str">
        <f t="shared" si="96"/>
        <v/>
      </c>
      <c r="V94" s="8" t="str">
        <f t="shared" si="96"/>
        <v/>
      </c>
      <c r="W94" s="8" t="str">
        <f t="shared" si="96"/>
        <v/>
      </c>
      <c r="X94" s="8" t="str">
        <f t="shared" si="96"/>
        <v/>
      </c>
      <c r="Y94" s="8">
        <f t="shared" si="96"/>
        <v>44.8955674</v>
      </c>
      <c r="Z94" s="8" t="str">
        <f t="shared" si="96"/>
        <v/>
      </c>
      <c r="AA94" s="8" t="str">
        <f t="shared" si="96"/>
        <v/>
      </c>
      <c r="AB94" s="8" t="str">
        <f t="shared" si="96"/>
        <v/>
      </c>
      <c r="AC94" s="8" t="str">
        <f t="shared" si="96"/>
        <v/>
      </c>
      <c r="AD94" s="8" t="str">
        <f t="shared" si="96"/>
        <v/>
      </c>
      <c r="AE94" s="8" t="str">
        <f t="shared" si="96"/>
        <v/>
      </c>
      <c r="AF94" s="8" t="str">
        <f t="shared" si="96"/>
        <v/>
      </c>
      <c r="AG94" s="8" t="str">
        <f t="shared" si="96"/>
        <v/>
      </c>
      <c r="AH94" s="8" t="str">
        <f t="shared" si="96"/>
        <v/>
      </c>
      <c r="AI94" s="8" t="str">
        <f t="shared" si="96"/>
        <v/>
      </c>
      <c r="AJ94" s="8" t="str">
        <f t="shared" si="96"/>
        <v/>
      </c>
    </row>
    <row r="95">
      <c r="A95" s="17">
        <v>94.0</v>
      </c>
      <c r="B95" s="17" t="s">
        <v>164</v>
      </c>
      <c r="C95" s="17">
        <v>2.537593905</v>
      </c>
      <c r="D95" s="17">
        <v>-0.402338622</v>
      </c>
      <c r="E95" s="17">
        <v>6.60125919</v>
      </c>
      <c r="F95" s="17">
        <v>20.0</v>
      </c>
      <c r="G95" s="3">
        <v>40.8900515</v>
      </c>
      <c r="H95" s="3">
        <v>-73.9011239</v>
      </c>
      <c r="J95" s="8">
        <f t="shared" si="2"/>
        <v>-73.9011239</v>
      </c>
      <c r="K95" s="8">
        <f t="shared" si="3"/>
        <v>40.8900515</v>
      </c>
      <c r="L95" s="8">
        <f t="shared" si="4"/>
        <v>20</v>
      </c>
      <c r="M95" s="8" t="str">
        <f t="shared" ref="M95:AJ95" si="97">if(Mod($L95, 24)=M$1, $K95, "")</f>
        <v/>
      </c>
      <c r="N95" s="8" t="str">
        <f t="shared" si="97"/>
        <v/>
      </c>
      <c r="O95" s="8" t="str">
        <f t="shared" si="97"/>
        <v/>
      </c>
      <c r="P95" s="8" t="str">
        <f t="shared" si="97"/>
        <v/>
      </c>
      <c r="Q95" s="8" t="str">
        <f t="shared" si="97"/>
        <v/>
      </c>
      <c r="R95" s="8" t="str">
        <f t="shared" si="97"/>
        <v/>
      </c>
      <c r="S95" s="8" t="str">
        <f t="shared" si="97"/>
        <v/>
      </c>
      <c r="T95" s="8" t="str">
        <f t="shared" si="97"/>
        <v/>
      </c>
      <c r="U95" s="8" t="str">
        <f t="shared" si="97"/>
        <v/>
      </c>
      <c r="V95" s="8" t="str">
        <f t="shared" si="97"/>
        <v/>
      </c>
      <c r="W95" s="8" t="str">
        <f t="shared" si="97"/>
        <v/>
      </c>
      <c r="X95" s="8" t="str">
        <f t="shared" si="97"/>
        <v/>
      </c>
      <c r="Y95" s="8" t="str">
        <f t="shared" si="97"/>
        <v/>
      </c>
      <c r="Z95" s="8" t="str">
        <f t="shared" si="97"/>
        <v/>
      </c>
      <c r="AA95" s="8" t="str">
        <f t="shared" si="97"/>
        <v/>
      </c>
      <c r="AB95" s="8" t="str">
        <f t="shared" si="97"/>
        <v/>
      </c>
      <c r="AC95" s="8" t="str">
        <f t="shared" si="97"/>
        <v/>
      </c>
      <c r="AD95" s="8" t="str">
        <f t="shared" si="97"/>
        <v/>
      </c>
      <c r="AE95" s="8" t="str">
        <f t="shared" si="97"/>
        <v/>
      </c>
      <c r="AF95" s="8" t="str">
        <f t="shared" si="97"/>
        <v/>
      </c>
      <c r="AG95" s="8">
        <f t="shared" si="97"/>
        <v>40.8900515</v>
      </c>
      <c r="AH95" s="8" t="str">
        <f t="shared" si="97"/>
        <v/>
      </c>
      <c r="AI95" s="8" t="str">
        <f t="shared" si="97"/>
        <v/>
      </c>
      <c r="AJ95" s="8" t="str">
        <f t="shared" si="97"/>
        <v/>
      </c>
    </row>
    <row r="96">
      <c r="A96" s="17">
        <v>95.0</v>
      </c>
      <c r="B96" s="17" t="s">
        <v>165</v>
      </c>
      <c r="C96" s="17">
        <v>1.458037978</v>
      </c>
      <c r="D96" s="17">
        <v>0.445844633</v>
      </c>
      <c r="E96" s="17">
        <v>2.32465218</v>
      </c>
      <c r="F96" s="17">
        <v>15.0</v>
      </c>
      <c r="G96" s="3">
        <v>41.7225348</v>
      </c>
      <c r="H96" s="3">
        <v>-73.9326626</v>
      </c>
      <c r="J96" s="8">
        <f t="shared" si="2"/>
        <v>-73.9326626</v>
      </c>
      <c r="K96" s="8">
        <f t="shared" si="3"/>
        <v>41.7225348</v>
      </c>
      <c r="L96" s="8">
        <f t="shared" si="4"/>
        <v>15</v>
      </c>
      <c r="M96" s="8" t="str">
        <f t="shared" ref="M96:AJ96" si="98">if(Mod($L96, 24)=M$1, $K96, "")</f>
        <v/>
      </c>
      <c r="N96" s="8" t="str">
        <f t="shared" si="98"/>
        <v/>
      </c>
      <c r="O96" s="8" t="str">
        <f t="shared" si="98"/>
        <v/>
      </c>
      <c r="P96" s="8" t="str">
        <f t="shared" si="98"/>
        <v/>
      </c>
      <c r="Q96" s="8" t="str">
        <f t="shared" si="98"/>
        <v/>
      </c>
      <c r="R96" s="8" t="str">
        <f t="shared" si="98"/>
        <v/>
      </c>
      <c r="S96" s="8" t="str">
        <f t="shared" si="98"/>
        <v/>
      </c>
      <c r="T96" s="8" t="str">
        <f t="shared" si="98"/>
        <v/>
      </c>
      <c r="U96" s="8" t="str">
        <f t="shared" si="98"/>
        <v/>
      </c>
      <c r="V96" s="8" t="str">
        <f t="shared" si="98"/>
        <v/>
      </c>
      <c r="W96" s="8" t="str">
        <f t="shared" si="98"/>
        <v/>
      </c>
      <c r="X96" s="8" t="str">
        <f t="shared" si="98"/>
        <v/>
      </c>
      <c r="Y96" s="8" t="str">
        <f t="shared" si="98"/>
        <v/>
      </c>
      <c r="Z96" s="8" t="str">
        <f t="shared" si="98"/>
        <v/>
      </c>
      <c r="AA96" s="8" t="str">
        <f t="shared" si="98"/>
        <v/>
      </c>
      <c r="AB96" s="8">
        <f t="shared" si="98"/>
        <v>41.7225348</v>
      </c>
      <c r="AC96" s="8" t="str">
        <f t="shared" si="98"/>
        <v/>
      </c>
      <c r="AD96" s="8" t="str">
        <f t="shared" si="98"/>
        <v/>
      </c>
      <c r="AE96" s="8" t="str">
        <f t="shared" si="98"/>
        <v/>
      </c>
      <c r="AF96" s="8" t="str">
        <f t="shared" si="98"/>
        <v/>
      </c>
      <c r="AG96" s="8" t="str">
        <f t="shared" si="98"/>
        <v/>
      </c>
      <c r="AH96" s="8" t="str">
        <f t="shared" si="98"/>
        <v/>
      </c>
      <c r="AI96" s="8" t="str">
        <f t="shared" si="98"/>
        <v/>
      </c>
      <c r="AJ96" s="8" t="str">
        <f t="shared" si="98"/>
        <v/>
      </c>
    </row>
    <row r="97">
      <c r="A97" s="17">
        <v>96.0</v>
      </c>
      <c r="B97" s="17" t="s">
        <v>167</v>
      </c>
      <c r="C97" s="17">
        <v>0.186535166</v>
      </c>
      <c r="D97" s="17">
        <v>0.158296491</v>
      </c>
      <c r="E97" s="17">
        <v>0.05985315</v>
      </c>
      <c r="F97" s="17">
        <v>17.0</v>
      </c>
      <c r="G97" s="3">
        <v>38.4235252</v>
      </c>
      <c r="H97" s="3">
        <v>-82.42641449999999</v>
      </c>
      <c r="J97" s="8">
        <f t="shared" si="2"/>
        <v>-82.4264145</v>
      </c>
      <c r="K97" s="8">
        <f t="shared" si="3"/>
        <v>38.4235252</v>
      </c>
      <c r="L97" s="8">
        <f t="shared" si="4"/>
        <v>17</v>
      </c>
      <c r="M97" s="8" t="str">
        <f t="shared" ref="M97:AJ97" si="99">if(Mod($L97, 24)=M$1, $K97, "")</f>
        <v/>
      </c>
      <c r="N97" s="8" t="str">
        <f t="shared" si="99"/>
        <v/>
      </c>
      <c r="O97" s="8" t="str">
        <f t="shared" si="99"/>
        <v/>
      </c>
      <c r="P97" s="8" t="str">
        <f t="shared" si="99"/>
        <v/>
      </c>
      <c r="Q97" s="8" t="str">
        <f t="shared" si="99"/>
        <v/>
      </c>
      <c r="R97" s="8" t="str">
        <f t="shared" si="99"/>
        <v/>
      </c>
      <c r="S97" s="8" t="str">
        <f t="shared" si="99"/>
        <v/>
      </c>
      <c r="T97" s="8" t="str">
        <f t="shared" si="99"/>
        <v/>
      </c>
      <c r="U97" s="8" t="str">
        <f t="shared" si="99"/>
        <v/>
      </c>
      <c r="V97" s="8" t="str">
        <f t="shared" si="99"/>
        <v/>
      </c>
      <c r="W97" s="8" t="str">
        <f t="shared" si="99"/>
        <v/>
      </c>
      <c r="X97" s="8" t="str">
        <f t="shared" si="99"/>
        <v/>
      </c>
      <c r="Y97" s="8" t="str">
        <f t="shared" si="99"/>
        <v/>
      </c>
      <c r="Z97" s="8" t="str">
        <f t="shared" si="99"/>
        <v/>
      </c>
      <c r="AA97" s="8" t="str">
        <f t="shared" si="99"/>
        <v/>
      </c>
      <c r="AB97" s="8" t="str">
        <f t="shared" si="99"/>
        <v/>
      </c>
      <c r="AC97" s="8" t="str">
        <f t="shared" si="99"/>
        <v/>
      </c>
      <c r="AD97" s="8">
        <f t="shared" si="99"/>
        <v>38.4235252</v>
      </c>
      <c r="AE97" s="8" t="str">
        <f t="shared" si="99"/>
        <v/>
      </c>
      <c r="AF97" s="8" t="str">
        <f t="shared" si="99"/>
        <v/>
      </c>
      <c r="AG97" s="8" t="str">
        <f t="shared" si="99"/>
        <v/>
      </c>
      <c r="AH97" s="8" t="str">
        <f t="shared" si="99"/>
        <v/>
      </c>
      <c r="AI97" s="8" t="str">
        <f t="shared" si="99"/>
        <v/>
      </c>
      <c r="AJ97" s="8" t="str">
        <f t="shared" si="99"/>
        <v/>
      </c>
    </row>
    <row r="98">
      <c r="A98" s="17">
        <v>97.0</v>
      </c>
      <c r="B98" s="17" t="s">
        <v>171</v>
      </c>
      <c r="C98" s="17">
        <v>1.100833246</v>
      </c>
      <c r="D98" s="17">
        <v>0.864463783</v>
      </c>
      <c r="E98" s="17">
        <v>1.95913147</v>
      </c>
      <c r="F98" s="17">
        <v>8.0</v>
      </c>
      <c r="G98" s="3">
        <v>42.3867598</v>
      </c>
      <c r="H98" s="3">
        <v>-72.5300515</v>
      </c>
      <c r="J98" s="8">
        <f t="shared" si="2"/>
        <v>-72.5300515</v>
      </c>
      <c r="K98" s="8">
        <f t="shared" si="3"/>
        <v>42.3867598</v>
      </c>
      <c r="L98" s="8">
        <f t="shared" si="4"/>
        <v>8</v>
      </c>
      <c r="M98" s="8" t="str">
        <f t="shared" ref="M98:AJ98" si="100">if(Mod($L98, 24)=M$1, $K98, "")</f>
        <v/>
      </c>
      <c r="N98" s="8" t="str">
        <f t="shared" si="100"/>
        <v/>
      </c>
      <c r="O98" s="8" t="str">
        <f t="shared" si="100"/>
        <v/>
      </c>
      <c r="P98" s="8" t="str">
        <f t="shared" si="100"/>
        <v/>
      </c>
      <c r="Q98" s="8" t="str">
        <f t="shared" si="100"/>
        <v/>
      </c>
      <c r="R98" s="8" t="str">
        <f t="shared" si="100"/>
        <v/>
      </c>
      <c r="S98" s="8" t="str">
        <f t="shared" si="100"/>
        <v/>
      </c>
      <c r="T98" s="8" t="str">
        <f t="shared" si="100"/>
        <v/>
      </c>
      <c r="U98" s="8">
        <f t="shared" si="100"/>
        <v>42.3867598</v>
      </c>
      <c r="V98" s="8" t="str">
        <f t="shared" si="100"/>
        <v/>
      </c>
      <c r="W98" s="8" t="str">
        <f t="shared" si="100"/>
        <v/>
      </c>
      <c r="X98" s="8" t="str">
        <f t="shared" si="100"/>
        <v/>
      </c>
      <c r="Y98" s="8" t="str">
        <f t="shared" si="100"/>
        <v/>
      </c>
      <c r="Z98" s="8" t="str">
        <f t="shared" si="100"/>
        <v/>
      </c>
      <c r="AA98" s="8" t="str">
        <f t="shared" si="100"/>
        <v/>
      </c>
      <c r="AB98" s="8" t="str">
        <f t="shared" si="100"/>
        <v/>
      </c>
      <c r="AC98" s="8" t="str">
        <f t="shared" si="100"/>
        <v/>
      </c>
      <c r="AD98" s="8" t="str">
        <f t="shared" si="100"/>
        <v/>
      </c>
      <c r="AE98" s="8" t="str">
        <f t="shared" si="100"/>
        <v/>
      </c>
      <c r="AF98" s="8" t="str">
        <f t="shared" si="100"/>
        <v/>
      </c>
      <c r="AG98" s="8" t="str">
        <f t="shared" si="100"/>
        <v/>
      </c>
      <c r="AH98" s="8" t="str">
        <f t="shared" si="100"/>
        <v/>
      </c>
      <c r="AI98" s="8" t="str">
        <f t="shared" si="100"/>
        <v/>
      </c>
      <c r="AJ98" s="8" t="str">
        <f t="shared" si="100"/>
        <v/>
      </c>
    </row>
    <row r="99">
      <c r="A99" s="17">
        <v>98.0</v>
      </c>
      <c r="B99" s="17" t="s">
        <v>176</v>
      </c>
      <c r="C99" s="17">
        <v>-1.16749959</v>
      </c>
      <c r="D99" s="17">
        <v>-1.230221581</v>
      </c>
      <c r="E99" s="17">
        <v>2.87650043</v>
      </c>
      <c r="F99" s="17">
        <v>21.0</v>
      </c>
      <c r="G99" s="3">
        <v>25.7178924</v>
      </c>
      <c r="H99" s="3">
        <v>-80.2746368</v>
      </c>
      <c r="J99" s="8">
        <f t="shared" si="2"/>
        <v>-80.2746368</v>
      </c>
      <c r="K99" s="8">
        <f t="shared" si="3"/>
        <v>25.7178924</v>
      </c>
      <c r="L99" s="8">
        <f t="shared" si="4"/>
        <v>21</v>
      </c>
      <c r="M99" s="8" t="str">
        <f t="shared" ref="M99:AJ99" si="101">if(Mod($L99, 24)=M$1, $K99, "")</f>
        <v/>
      </c>
      <c r="N99" s="8" t="str">
        <f t="shared" si="101"/>
        <v/>
      </c>
      <c r="O99" s="8" t="str">
        <f t="shared" si="101"/>
        <v/>
      </c>
      <c r="P99" s="8" t="str">
        <f t="shared" si="101"/>
        <v/>
      </c>
      <c r="Q99" s="8" t="str">
        <f t="shared" si="101"/>
        <v/>
      </c>
      <c r="R99" s="8" t="str">
        <f t="shared" si="101"/>
        <v/>
      </c>
      <c r="S99" s="8" t="str">
        <f t="shared" si="101"/>
        <v/>
      </c>
      <c r="T99" s="8" t="str">
        <f t="shared" si="101"/>
        <v/>
      </c>
      <c r="U99" s="8" t="str">
        <f t="shared" si="101"/>
        <v/>
      </c>
      <c r="V99" s="8" t="str">
        <f t="shared" si="101"/>
        <v/>
      </c>
      <c r="W99" s="8" t="str">
        <f t="shared" si="101"/>
        <v/>
      </c>
      <c r="X99" s="8" t="str">
        <f t="shared" si="101"/>
        <v/>
      </c>
      <c r="Y99" s="8" t="str">
        <f t="shared" si="101"/>
        <v/>
      </c>
      <c r="Z99" s="8" t="str">
        <f t="shared" si="101"/>
        <v/>
      </c>
      <c r="AA99" s="8" t="str">
        <f t="shared" si="101"/>
        <v/>
      </c>
      <c r="AB99" s="8" t="str">
        <f t="shared" si="101"/>
        <v/>
      </c>
      <c r="AC99" s="8" t="str">
        <f t="shared" si="101"/>
        <v/>
      </c>
      <c r="AD99" s="8" t="str">
        <f t="shared" si="101"/>
        <v/>
      </c>
      <c r="AE99" s="8" t="str">
        <f t="shared" si="101"/>
        <v/>
      </c>
      <c r="AF99" s="8" t="str">
        <f t="shared" si="101"/>
        <v/>
      </c>
      <c r="AG99" s="8" t="str">
        <f t="shared" si="101"/>
        <v/>
      </c>
      <c r="AH99" s="8">
        <f t="shared" si="101"/>
        <v>25.7178924</v>
      </c>
      <c r="AI99" s="8" t="str">
        <f t="shared" si="101"/>
        <v/>
      </c>
      <c r="AJ99" s="8" t="str">
        <f t="shared" si="101"/>
        <v/>
      </c>
    </row>
    <row r="100">
      <c r="A100" s="17">
        <v>99.0</v>
      </c>
      <c r="B100" s="17" t="s">
        <v>177</v>
      </c>
      <c r="C100" s="17">
        <v>-0.405663409</v>
      </c>
      <c r="D100" s="17">
        <v>0.618039407</v>
      </c>
      <c r="E100" s="17">
        <v>0.54653551</v>
      </c>
      <c r="F100" s="17">
        <v>17.0</v>
      </c>
      <c r="G100" s="3">
        <v>39.5087485</v>
      </c>
      <c r="H100" s="3">
        <v>-84.73449149999999</v>
      </c>
      <c r="J100" s="8">
        <f t="shared" si="2"/>
        <v>-84.7344915</v>
      </c>
      <c r="K100" s="8">
        <f t="shared" si="3"/>
        <v>39.5087485</v>
      </c>
      <c r="L100" s="8">
        <f t="shared" si="4"/>
        <v>17</v>
      </c>
      <c r="M100" s="8" t="str">
        <f t="shared" ref="M100:AJ100" si="102">if(Mod($L100, 24)=M$1, $K100, "")</f>
        <v/>
      </c>
      <c r="N100" s="8" t="str">
        <f t="shared" si="102"/>
        <v/>
      </c>
      <c r="O100" s="8" t="str">
        <f t="shared" si="102"/>
        <v/>
      </c>
      <c r="P100" s="8" t="str">
        <f t="shared" si="102"/>
        <v/>
      </c>
      <c r="Q100" s="8" t="str">
        <f t="shared" si="102"/>
        <v/>
      </c>
      <c r="R100" s="8" t="str">
        <f t="shared" si="102"/>
        <v/>
      </c>
      <c r="S100" s="8" t="str">
        <f t="shared" si="102"/>
        <v/>
      </c>
      <c r="T100" s="8" t="str">
        <f t="shared" si="102"/>
        <v/>
      </c>
      <c r="U100" s="8" t="str">
        <f t="shared" si="102"/>
        <v/>
      </c>
      <c r="V100" s="8" t="str">
        <f t="shared" si="102"/>
        <v/>
      </c>
      <c r="W100" s="8" t="str">
        <f t="shared" si="102"/>
        <v/>
      </c>
      <c r="X100" s="8" t="str">
        <f t="shared" si="102"/>
        <v/>
      </c>
      <c r="Y100" s="8" t="str">
        <f t="shared" si="102"/>
        <v/>
      </c>
      <c r="Z100" s="8" t="str">
        <f t="shared" si="102"/>
        <v/>
      </c>
      <c r="AA100" s="8" t="str">
        <f t="shared" si="102"/>
        <v/>
      </c>
      <c r="AB100" s="8" t="str">
        <f t="shared" si="102"/>
        <v/>
      </c>
      <c r="AC100" s="8" t="str">
        <f t="shared" si="102"/>
        <v/>
      </c>
      <c r="AD100" s="8">
        <f t="shared" si="102"/>
        <v>39.5087485</v>
      </c>
      <c r="AE100" s="8" t="str">
        <f t="shared" si="102"/>
        <v/>
      </c>
      <c r="AF100" s="8" t="str">
        <f t="shared" si="102"/>
        <v/>
      </c>
      <c r="AG100" s="8" t="str">
        <f t="shared" si="102"/>
        <v/>
      </c>
      <c r="AH100" s="8" t="str">
        <f t="shared" si="102"/>
        <v/>
      </c>
      <c r="AI100" s="8" t="str">
        <f t="shared" si="102"/>
        <v/>
      </c>
      <c r="AJ100" s="8" t="str">
        <f t="shared" si="102"/>
        <v/>
      </c>
    </row>
    <row r="101">
      <c r="A101" s="17">
        <v>100.0</v>
      </c>
      <c r="B101" s="17" t="s">
        <v>178</v>
      </c>
      <c r="C101" s="17">
        <v>-1.852175747</v>
      </c>
      <c r="D101" s="17">
        <v>2.134302677</v>
      </c>
      <c r="E101" s="17">
        <v>7.98580292</v>
      </c>
      <c r="F101" s="17">
        <v>3.0</v>
      </c>
      <c r="G101" s="3">
        <v>42.2780436</v>
      </c>
      <c r="H101" s="3">
        <v>-83.7382241</v>
      </c>
      <c r="J101" s="8">
        <f t="shared" si="2"/>
        <v>-83.7382241</v>
      </c>
      <c r="K101" s="8">
        <f t="shared" si="3"/>
        <v>42.2780436</v>
      </c>
      <c r="L101" s="8">
        <f t="shared" si="4"/>
        <v>3</v>
      </c>
      <c r="M101" s="8" t="str">
        <f t="shared" ref="M101:AJ101" si="103">if(Mod($L101, 24)=M$1, $K101, "")</f>
        <v/>
      </c>
      <c r="N101" s="8" t="str">
        <f t="shared" si="103"/>
        <v/>
      </c>
      <c r="O101" s="8" t="str">
        <f t="shared" si="103"/>
        <v/>
      </c>
      <c r="P101" s="8">
        <f t="shared" si="103"/>
        <v>42.2780436</v>
      </c>
      <c r="Q101" s="8" t="str">
        <f t="shared" si="103"/>
        <v/>
      </c>
      <c r="R101" s="8" t="str">
        <f t="shared" si="103"/>
        <v/>
      </c>
      <c r="S101" s="8" t="str">
        <f t="shared" si="103"/>
        <v/>
      </c>
      <c r="T101" s="8" t="str">
        <f t="shared" si="103"/>
        <v/>
      </c>
      <c r="U101" s="8" t="str">
        <f t="shared" si="103"/>
        <v/>
      </c>
      <c r="V101" s="8" t="str">
        <f t="shared" si="103"/>
        <v/>
      </c>
      <c r="W101" s="8" t="str">
        <f t="shared" si="103"/>
        <v/>
      </c>
      <c r="X101" s="8" t="str">
        <f t="shared" si="103"/>
        <v/>
      </c>
      <c r="Y101" s="8" t="str">
        <f t="shared" si="103"/>
        <v/>
      </c>
      <c r="Z101" s="8" t="str">
        <f t="shared" si="103"/>
        <v/>
      </c>
      <c r="AA101" s="8" t="str">
        <f t="shared" si="103"/>
        <v/>
      </c>
      <c r="AB101" s="8" t="str">
        <f t="shared" si="103"/>
        <v/>
      </c>
      <c r="AC101" s="8" t="str">
        <f t="shared" si="103"/>
        <v/>
      </c>
      <c r="AD101" s="8" t="str">
        <f t="shared" si="103"/>
        <v/>
      </c>
      <c r="AE101" s="8" t="str">
        <f t="shared" si="103"/>
        <v/>
      </c>
      <c r="AF101" s="8" t="str">
        <f t="shared" si="103"/>
        <v/>
      </c>
      <c r="AG101" s="8" t="str">
        <f t="shared" si="103"/>
        <v/>
      </c>
      <c r="AH101" s="8" t="str">
        <f t="shared" si="103"/>
        <v/>
      </c>
      <c r="AI101" s="8" t="str">
        <f t="shared" si="103"/>
        <v/>
      </c>
      <c r="AJ101" s="8" t="str">
        <f t="shared" si="103"/>
        <v/>
      </c>
    </row>
    <row r="102">
      <c r="A102" s="17">
        <v>101.0</v>
      </c>
      <c r="B102" s="17" t="s">
        <v>179</v>
      </c>
      <c r="C102" s="17">
        <v>0.429503007</v>
      </c>
      <c r="D102" s="17">
        <v>0.704307248</v>
      </c>
      <c r="E102" s="17">
        <v>0.68052153</v>
      </c>
      <c r="F102" s="17">
        <v>10.0</v>
      </c>
      <c r="G102" s="3">
        <v>42.701848</v>
      </c>
      <c r="H102" s="3">
        <v>-84.4821719</v>
      </c>
      <c r="J102" s="8">
        <f t="shared" si="2"/>
        <v>-84.4821719</v>
      </c>
      <c r="K102" s="8">
        <f t="shared" si="3"/>
        <v>42.701848</v>
      </c>
      <c r="L102" s="8">
        <f t="shared" si="4"/>
        <v>10</v>
      </c>
      <c r="M102" s="8" t="str">
        <f t="shared" ref="M102:AJ102" si="104">if(Mod($L102, 24)=M$1, $K102, "")</f>
        <v/>
      </c>
      <c r="N102" s="8" t="str">
        <f t="shared" si="104"/>
        <v/>
      </c>
      <c r="O102" s="8" t="str">
        <f t="shared" si="104"/>
        <v/>
      </c>
      <c r="P102" s="8" t="str">
        <f t="shared" si="104"/>
        <v/>
      </c>
      <c r="Q102" s="8" t="str">
        <f t="shared" si="104"/>
        <v/>
      </c>
      <c r="R102" s="8" t="str">
        <f t="shared" si="104"/>
        <v/>
      </c>
      <c r="S102" s="8" t="str">
        <f t="shared" si="104"/>
        <v/>
      </c>
      <c r="T102" s="8" t="str">
        <f t="shared" si="104"/>
        <v/>
      </c>
      <c r="U102" s="8" t="str">
        <f t="shared" si="104"/>
        <v/>
      </c>
      <c r="V102" s="8" t="str">
        <f t="shared" si="104"/>
        <v/>
      </c>
      <c r="W102" s="8">
        <f t="shared" si="104"/>
        <v>42.701848</v>
      </c>
      <c r="X102" s="8" t="str">
        <f t="shared" si="104"/>
        <v/>
      </c>
      <c r="Y102" s="8" t="str">
        <f t="shared" si="104"/>
        <v/>
      </c>
      <c r="Z102" s="8" t="str">
        <f t="shared" si="104"/>
        <v/>
      </c>
      <c r="AA102" s="8" t="str">
        <f t="shared" si="104"/>
        <v/>
      </c>
      <c r="AB102" s="8" t="str">
        <f t="shared" si="104"/>
        <v/>
      </c>
      <c r="AC102" s="8" t="str">
        <f t="shared" si="104"/>
        <v/>
      </c>
      <c r="AD102" s="8" t="str">
        <f t="shared" si="104"/>
        <v/>
      </c>
      <c r="AE102" s="8" t="str">
        <f t="shared" si="104"/>
        <v/>
      </c>
      <c r="AF102" s="8" t="str">
        <f t="shared" si="104"/>
        <v/>
      </c>
      <c r="AG102" s="8" t="str">
        <f t="shared" si="104"/>
        <v/>
      </c>
      <c r="AH102" s="8" t="str">
        <f t="shared" si="104"/>
        <v/>
      </c>
      <c r="AI102" s="8" t="str">
        <f t="shared" si="104"/>
        <v/>
      </c>
      <c r="AJ102" s="8" t="str">
        <f t="shared" si="104"/>
        <v/>
      </c>
    </row>
    <row r="103">
      <c r="A103" s="17">
        <v>102.0</v>
      </c>
      <c r="B103" s="17" t="s">
        <v>181</v>
      </c>
      <c r="C103" s="17">
        <v>-0.925749944</v>
      </c>
      <c r="D103" s="17">
        <v>1.506719823</v>
      </c>
      <c r="E103" s="17">
        <v>3.12721758</v>
      </c>
      <c r="F103" s="17">
        <v>11.0</v>
      </c>
      <c r="G103" s="3">
        <v>44.97399</v>
      </c>
      <c r="H103" s="3">
        <v>-93.2277285</v>
      </c>
      <c r="J103" s="8">
        <f t="shared" si="2"/>
        <v>-93.2277285</v>
      </c>
      <c r="K103" s="8">
        <f t="shared" si="3"/>
        <v>44.97399</v>
      </c>
      <c r="L103" s="8">
        <f t="shared" si="4"/>
        <v>11</v>
      </c>
      <c r="M103" s="8" t="str">
        <f t="shared" ref="M103:AJ103" si="105">if(Mod($L103, 24)=M$1, $K103, "")</f>
        <v/>
      </c>
      <c r="N103" s="8" t="str">
        <f t="shared" si="105"/>
        <v/>
      </c>
      <c r="O103" s="8" t="str">
        <f t="shared" si="105"/>
        <v/>
      </c>
      <c r="P103" s="8" t="str">
        <f t="shared" si="105"/>
        <v/>
      </c>
      <c r="Q103" s="8" t="str">
        <f t="shared" si="105"/>
        <v/>
      </c>
      <c r="R103" s="8" t="str">
        <f t="shared" si="105"/>
        <v/>
      </c>
      <c r="S103" s="8" t="str">
        <f t="shared" si="105"/>
        <v/>
      </c>
      <c r="T103" s="8" t="str">
        <f t="shared" si="105"/>
        <v/>
      </c>
      <c r="U103" s="8" t="str">
        <f t="shared" si="105"/>
        <v/>
      </c>
      <c r="V103" s="8" t="str">
        <f t="shared" si="105"/>
        <v/>
      </c>
      <c r="W103" s="8" t="str">
        <f t="shared" si="105"/>
        <v/>
      </c>
      <c r="X103" s="8">
        <f t="shared" si="105"/>
        <v>44.97399</v>
      </c>
      <c r="Y103" s="8" t="str">
        <f t="shared" si="105"/>
        <v/>
      </c>
      <c r="Z103" s="8" t="str">
        <f t="shared" si="105"/>
        <v/>
      </c>
      <c r="AA103" s="8" t="str">
        <f t="shared" si="105"/>
        <v/>
      </c>
      <c r="AB103" s="8" t="str">
        <f t="shared" si="105"/>
        <v/>
      </c>
      <c r="AC103" s="8" t="str">
        <f t="shared" si="105"/>
        <v/>
      </c>
      <c r="AD103" s="8" t="str">
        <f t="shared" si="105"/>
        <v/>
      </c>
      <c r="AE103" s="8" t="str">
        <f t="shared" si="105"/>
        <v/>
      </c>
      <c r="AF103" s="8" t="str">
        <f t="shared" si="105"/>
        <v/>
      </c>
      <c r="AG103" s="8" t="str">
        <f t="shared" si="105"/>
        <v/>
      </c>
      <c r="AH103" s="8" t="str">
        <f t="shared" si="105"/>
        <v/>
      </c>
      <c r="AI103" s="8" t="str">
        <f t="shared" si="105"/>
        <v/>
      </c>
      <c r="AJ103" s="8" t="str">
        <f t="shared" si="105"/>
        <v/>
      </c>
    </row>
    <row r="104">
      <c r="A104" s="17">
        <v>103.0</v>
      </c>
      <c r="B104" s="17" t="s">
        <v>185</v>
      </c>
      <c r="C104" s="17">
        <v>-1.825150083</v>
      </c>
      <c r="D104" s="17">
        <v>1.026211393</v>
      </c>
      <c r="E104" s="17">
        <v>4.38428265</v>
      </c>
      <c r="F104" s="17">
        <v>3.0</v>
      </c>
      <c r="G104" s="3">
        <v>38.9403808</v>
      </c>
      <c r="H104" s="3">
        <v>-92.32773750000001</v>
      </c>
      <c r="J104" s="8">
        <f t="shared" si="2"/>
        <v>-92.3277375</v>
      </c>
      <c r="K104" s="8">
        <f t="shared" si="3"/>
        <v>38.9403808</v>
      </c>
      <c r="L104" s="8">
        <f t="shared" si="4"/>
        <v>3</v>
      </c>
      <c r="M104" s="8" t="str">
        <f t="shared" ref="M104:AJ104" si="106">if(Mod($L104, 24)=M$1, $K104, "")</f>
        <v/>
      </c>
      <c r="N104" s="8" t="str">
        <f t="shared" si="106"/>
        <v/>
      </c>
      <c r="O104" s="8" t="str">
        <f t="shared" si="106"/>
        <v/>
      </c>
      <c r="P104" s="8">
        <f t="shared" si="106"/>
        <v>38.9403808</v>
      </c>
      <c r="Q104" s="8" t="str">
        <f t="shared" si="106"/>
        <v/>
      </c>
      <c r="R104" s="8" t="str">
        <f t="shared" si="106"/>
        <v/>
      </c>
      <c r="S104" s="8" t="str">
        <f t="shared" si="106"/>
        <v/>
      </c>
      <c r="T104" s="8" t="str">
        <f t="shared" si="106"/>
        <v/>
      </c>
      <c r="U104" s="8" t="str">
        <f t="shared" si="106"/>
        <v/>
      </c>
      <c r="V104" s="8" t="str">
        <f t="shared" si="106"/>
        <v/>
      </c>
      <c r="W104" s="8" t="str">
        <f t="shared" si="106"/>
        <v/>
      </c>
      <c r="X104" s="8" t="str">
        <f t="shared" si="106"/>
        <v/>
      </c>
      <c r="Y104" s="8" t="str">
        <f t="shared" si="106"/>
        <v/>
      </c>
      <c r="Z104" s="8" t="str">
        <f t="shared" si="106"/>
        <v/>
      </c>
      <c r="AA104" s="8" t="str">
        <f t="shared" si="106"/>
        <v/>
      </c>
      <c r="AB104" s="8" t="str">
        <f t="shared" si="106"/>
        <v/>
      </c>
      <c r="AC104" s="8" t="str">
        <f t="shared" si="106"/>
        <v/>
      </c>
      <c r="AD104" s="8" t="str">
        <f t="shared" si="106"/>
        <v/>
      </c>
      <c r="AE104" s="8" t="str">
        <f t="shared" si="106"/>
        <v/>
      </c>
      <c r="AF104" s="8" t="str">
        <f t="shared" si="106"/>
        <v/>
      </c>
      <c r="AG104" s="8" t="str">
        <f t="shared" si="106"/>
        <v/>
      </c>
      <c r="AH104" s="8" t="str">
        <f t="shared" si="106"/>
        <v/>
      </c>
      <c r="AI104" s="8" t="str">
        <f t="shared" si="106"/>
        <v/>
      </c>
      <c r="AJ104" s="8" t="str">
        <f t="shared" si="106"/>
        <v/>
      </c>
    </row>
    <row r="105">
      <c r="A105" s="17">
        <v>104.0</v>
      </c>
      <c r="B105" s="17" t="s">
        <v>187</v>
      </c>
      <c r="C105" s="17">
        <v>-0.659134658</v>
      </c>
      <c r="D105" s="17">
        <v>-0.108040121</v>
      </c>
      <c r="E105" s="17">
        <v>0.44613117</v>
      </c>
      <c r="F105" s="17">
        <v>17.0</v>
      </c>
      <c r="G105" s="3">
        <v>37.2005546</v>
      </c>
      <c r="H105" s="3">
        <v>-93.2806806</v>
      </c>
      <c r="J105" s="8">
        <f t="shared" si="2"/>
        <v>-93.2806806</v>
      </c>
      <c r="K105" s="8">
        <f t="shared" si="3"/>
        <v>37.2005546</v>
      </c>
      <c r="L105" s="8">
        <f t="shared" si="4"/>
        <v>17</v>
      </c>
      <c r="M105" s="8" t="str">
        <f t="shared" ref="M105:AJ105" si="107">if(Mod($L105, 24)=M$1, $K105, "")</f>
        <v/>
      </c>
      <c r="N105" s="8" t="str">
        <f t="shared" si="107"/>
        <v/>
      </c>
      <c r="O105" s="8" t="str">
        <f t="shared" si="107"/>
        <v/>
      </c>
      <c r="P105" s="8" t="str">
        <f t="shared" si="107"/>
        <v/>
      </c>
      <c r="Q105" s="8" t="str">
        <f t="shared" si="107"/>
        <v/>
      </c>
      <c r="R105" s="8" t="str">
        <f t="shared" si="107"/>
        <v/>
      </c>
      <c r="S105" s="8" t="str">
        <f t="shared" si="107"/>
        <v/>
      </c>
      <c r="T105" s="8" t="str">
        <f t="shared" si="107"/>
        <v/>
      </c>
      <c r="U105" s="8" t="str">
        <f t="shared" si="107"/>
        <v/>
      </c>
      <c r="V105" s="8" t="str">
        <f t="shared" si="107"/>
        <v/>
      </c>
      <c r="W105" s="8" t="str">
        <f t="shared" si="107"/>
        <v/>
      </c>
      <c r="X105" s="8" t="str">
        <f t="shared" si="107"/>
        <v/>
      </c>
      <c r="Y105" s="8" t="str">
        <f t="shared" si="107"/>
        <v/>
      </c>
      <c r="Z105" s="8" t="str">
        <f t="shared" si="107"/>
        <v/>
      </c>
      <c r="AA105" s="8" t="str">
        <f t="shared" si="107"/>
        <v/>
      </c>
      <c r="AB105" s="8" t="str">
        <f t="shared" si="107"/>
        <v/>
      </c>
      <c r="AC105" s="8" t="str">
        <f t="shared" si="107"/>
        <v/>
      </c>
      <c r="AD105" s="8">
        <f t="shared" si="107"/>
        <v>37.2005546</v>
      </c>
      <c r="AE105" s="8" t="str">
        <f t="shared" si="107"/>
        <v/>
      </c>
      <c r="AF105" s="8" t="str">
        <f t="shared" si="107"/>
        <v/>
      </c>
      <c r="AG105" s="8" t="str">
        <f t="shared" si="107"/>
        <v/>
      </c>
      <c r="AH105" s="8" t="str">
        <f t="shared" si="107"/>
        <v/>
      </c>
      <c r="AI105" s="8" t="str">
        <f t="shared" si="107"/>
        <v/>
      </c>
      <c r="AJ105" s="8" t="str">
        <f t="shared" si="107"/>
        <v/>
      </c>
    </row>
    <row r="106">
      <c r="A106" s="17">
        <v>105.0</v>
      </c>
      <c r="B106" s="17" t="s">
        <v>188</v>
      </c>
      <c r="C106" s="17">
        <v>1.934894102</v>
      </c>
      <c r="D106" s="17">
        <v>-0.148756773</v>
      </c>
      <c r="E106" s="17">
        <v>3.76594376</v>
      </c>
      <c r="F106" s="17">
        <v>12.0</v>
      </c>
      <c r="G106" s="3">
        <v>40.2802758</v>
      </c>
      <c r="H106" s="3">
        <v>-74.0054114</v>
      </c>
      <c r="J106" s="8">
        <f t="shared" si="2"/>
        <v>-74.0054114</v>
      </c>
      <c r="K106" s="8">
        <f t="shared" si="3"/>
        <v>40.2802758</v>
      </c>
      <c r="L106" s="8">
        <f t="shared" si="4"/>
        <v>12</v>
      </c>
      <c r="M106" s="8" t="str">
        <f t="shared" ref="M106:AJ106" si="108">if(Mod($L106, 24)=M$1, $K106, "")</f>
        <v/>
      </c>
      <c r="N106" s="8" t="str">
        <f t="shared" si="108"/>
        <v/>
      </c>
      <c r="O106" s="8" t="str">
        <f t="shared" si="108"/>
        <v/>
      </c>
      <c r="P106" s="8" t="str">
        <f t="shared" si="108"/>
        <v/>
      </c>
      <c r="Q106" s="8" t="str">
        <f t="shared" si="108"/>
        <v/>
      </c>
      <c r="R106" s="8" t="str">
        <f t="shared" si="108"/>
        <v/>
      </c>
      <c r="S106" s="8" t="str">
        <f t="shared" si="108"/>
        <v/>
      </c>
      <c r="T106" s="8" t="str">
        <f t="shared" si="108"/>
        <v/>
      </c>
      <c r="U106" s="8" t="str">
        <f t="shared" si="108"/>
        <v/>
      </c>
      <c r="V106" s="8" t="str">
        <f t="shared" si="108"/>
        <v/>
      </c>
      <c r="W106" s="8" t="str">
        <f t="shared" si="108"/>
        <v/>
      </c>
      <c r="X106" s="8" t="str">
        <f t="shared" si="108"/>
        <v/>
      </c>
      <c r="Y106" s="8">
        <f t="shared" si="108"/>
        <v>40.2802758</v>
      </c>
      <c r="Z106" s="8" t="str">
        <f t="shared" si="108"/>
        <v/>
      </c>
      <c r="AA106" s="8" t="str">
        <f t="shared" si="108"/>
        <v/>
      </c>
      <c r="AB106" s="8" t="str">
        <f t="shared" si="108"/>
        <v/>
      </c>
      <c r="AC106" s="8" t="str">
        <f t="shared" si="108"/>
        <v/>
      </c>
      <c r="AD106" s="8" t="str">
        <f t="shared" si="108"/>
        <v/>
      </c>
      <c r="AE106" s="8" t="str">
        <f t="shared" si="108"/>
        <v/>
      </c>
      <c r="AF106" s="8" t="str">
        <f t="shared" si="108"/>
        <v/>
      </c>
      <c r="AG106" s="8" t="str">
        <f t="shared" si="108"/>
        <v/>
      </c>
      <c r="AH106" s="8" t="str">
        <f t="shared" si="108"/>
        <v/>
      </c>
      <c r="AI106" s="8" t="str">
        <f t="shared" si="108"/>
        <v/>
      </c>
      <c r="AJ106" s="8" t="str">
        <f t="shared" si="108"/>
        <v/>
      </c>
    </row>
    <row r="107">
      <c r="A107" s="17">
        <v>106.0</v>
      </c>
      <c r="B107" s="17" t="s">
        <v>193</v>
      </c>
      <c r="C107" s="17">
        <v>2.142850667</v>
      </c>
      <c r="D107" s="17">
        <v>-0.58966071</v>
      </c>
      <c r="E107" s="17">
        <v>4.93950873</v>
      </c>
      <c r="F107" s="17">
        <v>20.0</v>
      </c>
      <c r="G107" s="3">
        <v>39.6799914</v>
      </c>
      <c r="H107" s="3">
        <v>-77.3486971</v>
      </c>
      <c r="J107" s="8">
        <f t="shared" si="2"/>
        <v>-77.3486971</v>
      </c>
      <c r="K107" s="8">
        <f t="shared" si="3"/>
        <v>39.6799914</v>
      </c>
      <c r="L107" s="8">
        <f t="shared" si="4"/>
        <v>20</v>
      </c>
      <c r="M107" s="8" t="str">
        <f t="shared" ref="M107:AJ107" si="109">if(Mod($L107, 24)=M$1, $K107, "")</f>
        <v/>
      </c>
      <c r="N107" s="8" t="str">
        <f t="shared" si="109"/>
        <v/>
      </c>
      <c r="O107" s="8" t="str">
        <f t="shared" si="109"/>
        <v/>
      </c>
      <c r="P107" s="8" t="str">
        <f t="shared" si="109"/>
        <v/>
      </c>
      <c r="Q107" s="8" t="str">
        <f t="shared" si="109"/>
        <v/>
      </c>
      <c r="R107" s="8" t="str">
        <f t="shared" si="109"/>
        <v/>
      </c>
      <c r="S107" s="8" t="str">
        <f t="shared" si="109"/>
        <v/>
      </c>
      <c r="T107" s="8" t="str">
        <f t="shared" si="109"/>
        <v/>
      </c>
      <c r="U107" s="8" t="str">
        <f t="shared" si="109"/>
        <v/>
      </c>
      <c r="V107" s="8" t="str">
        <f t="shared" si="109"/>
        <v/>
      </c>
      <c r="W107" s="8" t="str">
        <f t="shared" si="109"/>
        <v/>
      </c>
      <c r="X107" s="8" t="str">
        <f t="shared" si="109"/>
        <v/>
      </c>
      <c r="Y107" s="8" t="str">
        <f t="shared" si="109"/>
        <v/>
      </c>
      <c r="Z107" s="8" t="str">
        <f t="shared" si="109"/>
        <v/>
      </c>
      <c r="AA107" s="8" t="str">
        <f t="shared" si="109"/>
        <v/>
      </c>
      <c r="AB107" s="8" t="str">
        <f t="shared" si="109"/>
        <v/>
      </c>
      <c r="AC107" s="8" t="str">
        <f t="shared" si="109"/>
        <v/>
      </c>
      <c r="AD107" s="8" t="str">
        <f t="shared" si="109"/>
        <v/>
      </c>
      <c r="AE107" s="8" t="str">
        <f t="shared" si="109"/>
        <v/>
      </c>
      <c r="AF107" s="8" t="str">
        <f t="shared" si="109"/>
        <v/>
      </c>
      <c r="AG107" s="8">
        <f t="shared" si="109"/>
        <v>39.6799914</v>
      </c>
      <c r="AH107" s="8" t="str">
        <f t="shared" si="109"/>
        <v/>
      </c>
      <c r="AI107" s="8" t="str">
        <f t="shared" si="109"/>
        <v/>
      </c>
      <c r="AJ107" s="8" t="str">
        <f t="shared" si="109"/>
        <v/>
      </c>
    </row>
    <row r="108">
      <c r="A108" s="17">
        <v>107.0</v>
      </c>
      <c r="B108" s="17" t="s">
        <v>396</v>
      </c>
      <c r="C108" s="17">
        <v>-0.603652566</v>
      </c>
      <c r="D108" s="17">
        <v>0.324611194</v>
      </c>
      <c r="E108" s="17">
        <v>0.46976885</v>
      </c>
      <c r="F108" s="17">
        <v>11.0</v>
      </c>
      <c r="G108" s="3">
        <v>40.8201966</v>
      </c>
      <c r="H108" s="3">
        <v>-96.70047629999999</v>
      </c>
      <c r="J108" s="8">
        <f t="shared" si="2"/>
        <v>-96.7004763</v>
      </c>
      <c r="K108" s="8">
        <f t="shared" si="3"/>
        <v>40.8201966</v>
      </c>
      <c r="L108" s="8">
        <f t="shared" si="4"/>
        <v>11</v>
      </c>
      <c r="M108" s="8" t="str">
        <f t="shared" ref="M108:AJ108" si="110">if(Mod($L108, 24)=M$1, $K108, "")</f>
        <v/>
      </c>
      <c r="N108" s="8" t="str">
        <f t="shared" si="110"/>
        <v/>
      </c>
      <c r="O108" s="8" t="str">
        <f t="shared" si="110"/>
        <v/>
      </c>
      <c r="P108" s="8" t="str">
        <f t="shared" si="110"/>
        <v/>
      </c>
      <c r="Q108" s="8" t="str">
        <f t="shared" si="110"/>
        <v/>
      </c>
      <c r="R108" s="8" t="str">
        <f t="shared" si="110"/>
        <v/>
      </c>
      <c r="S108" s="8" t="str">
        <f t="shared" si="110"/>
        <v/>
      </c>
      <c r="T108" s="8" t="str">
        <f t="shared" si="110"/>
        <v/>
      </c>
      <c r="U108" s="8" t="str">
        <f t="shared" si="110"/>
        <v/>
      </c>
      <c r="V108" s="8" t="str">
        <f t="shared" si="110"/>
        <v/>
      </c>
      <c r="W108" s="8" t="str">
        <f t="shared" si="110"/>
        <v/>
      </c>
      <c r="X108" s="8">
        <f t="shared" si="110"/>
        <v>40.8201966</v>
      </c>
      <c r="Y108" s="8" t="str">
        <f t="shared" si="110"/>
        <v/>
      </c>
      <c r="Z108" s="8" t="str">
        <f t="shared" si="110"/>
        <v/>
      </c>
      <c r="AA108" s="8" t="str">
        <f t="shared" si="110"/>
        <v/>
      </c>
      <c r="AB108" s="8" t="str">
        <f t="shared" si="110"/>
        <v/>
      </c>
      <c r="AC108" s="8" t="str">
        <f t="shared" si="110"/>
        <v/>
      </c>
      <c r="AD108" s="8" t="str">
        <f t="shared" si="110"/>
        <v/>
      </c>
      <c r="AE108" s="8" t="str">
        <f t="shared" si="110"/>
        <v/>
      </c>
      <c r="AF108" s="8" t="str">
        <f t="shared" si="110"/>
        <v/>
      </c>
      <c r="AG108" s="8" t="str">
        <f t="shared" si="110"/>
        <v/>
      </c>
      <c r="AH108" s="8" t="str">
        <f t="shared" si="110"/>
        <v/>
      </c>
      <c r="AI108" s="8" t="str">
        <f t="shared" si="110"/>
        <v/>
      </c>
      <c r="AJ108" s="8" t="str">
        <f t="shared" si="110"/>
        <v/>
      </c>
    </row>
    <row r="109">
      <c r="A109" s="17">
        <v>108.0</v>
      </c>
      <c r="B109" s="17" t="s">
        <v>196</v>
      </c>
      <c r="C109" s="17">
        <v>0.884684453</v>
      </c>
      <c r="D109" s="17">
        <v>-0.525710059</v>
      </c>
      <c r="E109" s="17">
        <v>1.05903765</v>
      </c>
      <c r="F109" s="17">
        <v>2.0</v>
      </c>
      <c r="G109" s="3">
        <v>41.2580268</v>
      </c>
      <c r="H109" s="3">
        <v>-96.010696</v>
      </c>
      <c r="J109" s="8">
        <f t="shared" si="2"/>
        <v>-96.010696</v>
      </c>
      <c r="K109" s="8">
        <f t="shared" si="3"/>
        <v>41.2580268</v>
      </c>
      <c r="L109" s="8">
        <f t="shared" si="4"/>
        <v>2</v>
      </c>
      <c r="M109" s="8" t="str">
        <f t="shared" ref="M109:AJ109" si="111">if(Mod($L109, 24)=M$1, $K109, "")</f>
        <v/>
      </c>
      <c r="N109" s="8" t="str">
        <f t="shared" si="111"/>
        <v/>
      </c>
      <c r="O109" s="8">
        <f t="shared" si="111"/>
        <v>41.2580268</v>
      </c>
      <c r="P109" s="8" t="str">
        <f t="shared" si="111"/>
        <v/>
      </c>
      <c r="Q109" s="8" t="str">
        <f t="shared" si="111"/>
        <v/>
      </c>
      <c r="R109" s="8" t="str">
        <f t="shared" si="111"/>
        <v/>
      </c>
      <c r="S109" s="8" t="str">
        <f t="shared" si="111"/>
        <v/>
      </c>
      <c r="T109" s="8" t="str">
        <f t="shared" si="111"/>
        <v/>
      </c>
      <c r="U109" s="8" t="str">
        <f t="shared" si="111"/>
        <v/>
      </c>
      <c r="V109" s="8" t="str">
        <f t="shared" si="111"/>
        <v/>
      </c>
      <c r="W109" s="8" t="str">
        <f t="shared" si="111"/>
        <v/>
      </c>
      <c r="X109" s="8" t="str">
        <f t="shared" si="111"/>
        <v/>
      </c>
      <c r="Y109" s="8" t="str">
        <f t="shared" si="111"/>
        <v/>
      </c>
      <c r="Z109" s="8" t="str">
        <f t="shared" si="111"/>
        <v/>
      </c>
      <c r="AA109" s="8" t="str">
        <f t="shared" si="111"/>
        <v/>
      </c>
      <c r="AB109" s="8" t="str">
        <f t="shared" si="111"/>
        <v/>
      </c>
      <c r="AC109" s="8" t="str">
        <f t="shared" si="111"/>
        <v/>
      </c>
      <c r="AD109" s="8" t="str">
        <f t="shared" si="111"/>
        <v/>
      </c>
      <c r="AE109" s="8" t="str">
        <f t="shared" si="111"/>
        <v/>
      </c>
      <c r="AF109" s="8" t="str">
        <f t="shared" si="111"/>
        <v/>
      </c>
      <c r="AG109" s="8" t="str">
        <f t="shared" si="111"/>
        <v/>
      </c>
      <c r="AH109" s="8" t="str">
        <f t="shared" si="111"/>
        <v/>
      </c>
      <c r="AI109" s="8" t="str">
        <f t="shared" si="111"/>
        <v/>
      </c>
      <c r="AJ109" s="8" t="str">
        <f t="shared" si="111"/>
        <v/>
      </c>
    </row>
    <row r="110">
      <c r="A110" s="17">
        <v>109.0</v>
      </c>
      <c r="B110" s="17" t="s">
        <v>197</v>
      </c>
      <c r="C110" s="17">
        <v>-1.043287466</v>
      </c>
      <c r="D110" s="17">
        <v>-1.304986353</v>
      </c>
      <c r="E110" s="17">
        <v>2.79143812</v>
      </c>
      <c r="F110" s="17">
        <v>19.0</v>
      </c>
      <c r="G110" s="3">
        <v>36.1085197</v>
      </c>
      <c r="H110" s="3">
        <v>-115.1431709</v>
      </c>
      <c r="J110" s="8">
        <f t="shared" si="2"/>
        <v>-115.1431709</v>
      </c>
      <c r="K110" s="8">
        <f t="shared" si="3"/>
        <v>36.1085197</v>
      </c>
      <c r="L110" s="8">
        <f t="shared" si="4"/>
        <v>19</v>
      </c>
      <c r="M110" s="8" t="str">
        <f t="shared" ref="M110:AJ110" si="112">if(Mod($L110, 24)=M$1, $K110, "")</f>
        <v/>
      </c>
      <c r="N110" s="8" t="str">
        <f t="shared" si="112"/>
        <v/>
      </c>
      <c r="O110" s="8" t="str">
        <f t="shared" si="112"/>
        <v/>
      </c>
      <c r="P110" s="8" t="str">
        <f t="shared" si="112"/>
        <v/>
      </c>
      <c r="Q110" s="8" t="str">
        <f t="shared" si="112"/>
        <v/>
      </c>
      <c r="R110" s="8" t="str">
        <f t="shared" si="112"/>
        <v/>
      </c>
      <c r="S110" s="8" t="str">
        <f t="shared" si="112"/>
        <v/>
      </c>
      <c r="T110" s="8" t="str">
        <f t="shared" si="112"/>
        <v/>
      </c>
      <c r="U110" s="8" t="str">
        <f t="shared" si="112"/>
        <v/>
      </c>
      <c r="V110" s="8" t="str">
        <f t="shared" si="112"/>
        <v/>
      </c>
      <c r="W110" s="8" t="str">
        <f t="shared" si="112"/>
        <v/>
      </c>
      <c r="X110" s="8" t="str">
        <f t="shared" si="112"/>
        <v/>
      </c>
      <c r="Y110" s="8" t="str">
        <f t="shared" si="112"/>
        <v/>
      </c>
      <c r="Z110" s="8" t="str">
        <f t="shared" si="112"/>
        <v/>
      </c>
      <c r="AA110" s="8" t="str">
        <f t="shared" si="112"/>
        <v/>
      </c>
      <c r="AB110" s="8" t="str">
        <f t="shared" si="112"/>
        <v/>
      </c>
      <c r="AC110" s="8" t="str">
        <f t="shared" si="112"/>
        <v/>
      </c>
      <c r="AD110" s="8" t="str">
        <f t="shared" si="112"/>
        <v/>
      </c>
      <c r="AE110" s="8" t="str">
        <f t="shared" si="112"/>
        <v/>
      </c>
      <c r="AF110" s="8">
        <f t="shared" si="112"/>
        <v>36.1085197</v>
      </c>
      <c r="AG110" s="8" t="str">
        <f t="shared" si="112"/>
        <v/>
      </c>
      <c r="AH110" s="8" t="str">
        <f t="shared" si="112"/>
        <v/>
      </c>
      <c r="AI110" s="8" t="str">
        <f t="shared" si="112"/>
        <v/>
      </c>
      <c r="AJ110" s="8" t="str">
        <f t="shared" si="112"/>
        <v/>
      </c>
    </row>
    <row r="111">
      <c r="A111" s="17">
        <v>110.0</v>
      </c>
      <c r="B111" s="17" t="s">
        <v>198</v>
      </c>
      <c r="C111" s="17">
        <v>-1.294651702</v>
      </c>
      <c r="D111" s="17">
        <v>-0.76141759</v>
      </c>
      <c r="E111" s="17">
        <v>2.25587978</v>
      </c>
      <c r="F111" s="17">
        <v>4.0</v>
      </c>
      <c r="G111" s="3">
        <v>39.5453298</v>
      </c>
      <c r="H111" s="3">
        <v>-119.8161541</v>
      </c>
      <c r="J111" s="8">
        <f t="shared" si="2"/>
        <v>-119.8161541</v>
      </c>
      <c r="K111" s="8">
        <f t="shared" si="3"/>
        <v>39.5453298</v>
      </c>
      <c r="L111" s="8">
        <f t="shared" si="4"/>
        <v>4</v>
      </c>
      <c r="M111" s="8" t="str">
        <f t="shared" ref="M111:AJ111" si="113">if(Mod($L111, 24)=M$1, $K111, "")</f>
        <v/>
      </c>
      <c r="N111" s="8" t="str">
        <f t="shared" si="113"/>
        <v/>
      </c>
      <c r="O111" s="8" t="str">
        <f t="shared" si="113"/>
        <v/>
      </c>
      <c r="P111" s="8" t="str">
        <f t="shared" si="113"/>
        <v/>
      </c>
      <c r="Q111" s="8">
        <f t="shared" si="113"/>
        <v>39.5453298</v>
      </c>
      <c r="R111" s="8" t="str">
        <f t="shared" si="113"/>
        <v/>
      </c>
      <c r="S111" s="8" t="str">
        <f t="shared" si="113"/>
        <v/>
      </c>
      <c r="T111" s="8" t="str">
        <f t="shared" si="113"/>
        <v/>
      </c>
      <c r="U111" s="8" t="str">
        <f t="shared" si="113"/>
        <v/>
      </c>
      <c r="V111" s="8" t="str">
        <f t="shared" si="113"/>
        <v/>
      </c>
      <c r="W111" s="8" t="str">
        <f t="shared" si="113"/>
        <v/>
      </c>
      <c r="X111" s="8" t="str">
        <f t="shared" si="113"/>
        <v/>
      </c>
      <c r="Y111" s="8" t="str">
        <f t="shared" si="113"/>
        <v/>
      </c>
      <c r="Z111" s="8" t="str">
        <f t="shared" si="113"/>
        <v/>
      </c>
      <c r="AA111" s="8" t="str">
        <f t="shared" si="113"/>
        <v/>
      </c>
      <c r="AB111" s="8" t="str">
        <f t="shared" si="113"/>
        <v/>
      </c>
      <c r="AC111" s="8" t="str">
        <f t="shared" si="113"/>
        <v/>
      </c>
      <c r="AD111" s="8" t="str">
        <f t="shared" si="113"/>
        <v/>
      </c>
      <c r="AE111" s="8" t="str">
        <f t="shared" si="113"/>
        <v/>
      </c>
      <c r="AF111" s="8" t="str">
        <f t="shared" si="113"/>
        <v/>
      </c>
      <c r="AG111" s="8" t="str">
        <f t="shared" si="113"/>
        <v/>
      </c>
      <c r="AH111" s="8" t="str">
        <f t="shared" si="113"/>
        <v/>
      </c>
      <c r="AI111" s="8" t="str">
        <f t="shared" si="113"/>
        <v/>
      </c>
      <c r="AJ111" s="8" t="str">
        <f t="shared" si="113"/>
        <v/>
      </c>
    </row>
    <row r="112">
      <c r="A112" s="17">
        <v>111.0</v>
      </c>
      <c r="B112" s="17" t="s">
        <v>199</v>
      </c>
      <c r="C112" s="17">
        <v>1.27515044</v>
      </c>
      <c r="D112" s="17">
        <v>0.980492254</v>
      </c>
      <c r="E112" s="17">
        <v>2.5873737</v>
      </c>
      <c r="F112" s="17">
        <v>8.0</v>
      </c>
      <c r="G112" s="3">
        <v>43.138948</v>
      </c>
      <c r="H112" s="3">
        <v>-70.9370252</v>
      </c>
      <c r="J112" s="8">
        <f t="shared" si="2"/>
        <v>-70.9370252</v>
      </c>
      <c r="K112" s="8">
        <f t="shared" si="3"/>
        <v>43.138948</v>
      </c>
      <c r="L112" s="8">
        <f t="shared" si="4"/>
        <v>8</v>
      </c>
      <c r="M112" s="8" t="str">
        <f t="shared" ref="M112:AJ112" si="114">if(Mod($L112, 24)=M$1, $K112, "")</f>
        <v/>
      </c>
      <c r="N112" s="8" t="str">
        <f t="shared" si="114"/>
        <v/>
      </c>
      <c r="O112" s="8" t="str">
        <f t="shared" si="114"/>
        <v/>
      </c>
      <c r="P112" s="8" t="str">
        <f t="shared" si="114"/>
        <v/>
      </c>
      <c r="Q112" s="8" t="str">
        <f t="shared" si="114"/>
        <v/>
      </c>
      <c r="R112" s="8" t="str">
        <f t="shared" si="114"/>
        <v/>
      </c>
      <c r="S112" s="8" t="str">
        <f t="shared" si="114"/>
        <v/>
      </c>
      <c r="T112" s="8" t="str">
        <f t="shared" si="114"/>
        <v/>
      </c>
      <c r="U112" s="8">
        <f t="shared" si="114"/>
        <v>43.138948</v>
      </c>
      <c r="V112" s="8" t="str">
        <f t="shared" si="114"/>
        <v/>
      </c>
      <c r="W112" s="8" t="str">
        <f t="shared" si="114"/>
        <v/>
      </c>
      <c r="X112" s="8" t="str">
        <f t="shared" si="114"/>
        <v/>
      </c>
      <c r="Y112" s="8" t="str">
        <f t="shared" si="114"/>
        <v/>
      </c>
      <c r="Z112" s="8" t="str">
        <f t="shared" si="114"/>
        <v/>
      </c>
      <c r="AA112" s="8" t="str">
        <f t="shared" si="114"/>
        <v/>
      </c>
      <c r="AB112" s="8" t="str">
        <f t="shared" si="114"/>
        <v/>
      </c>
      <c r="AC112" s="8" t="str">
        <f t="shared" si="114"/>
        <v/>
      </c>
      <c r="AD112" s="8" t="str">
        <f t="shared" si="114"/>
        <v/>
      </c>
      <c r="AE112" s="8" t="str">
        <f t="shared" si="114"/>
        <v/>
      </c>
      <c r="AF112" s="8" t="str">
        <f t="shared" si="114"/>
        <v/>
      </c>
      <c r="AG112" s="8" t="str">
        <f t="shared" si="114"/>
        <v/>
      </c>
      <c r="AH112" s="8" t="str">
        <f t="shared" si="114"/>
        <v/>
      </c>
      <c r="AI112" s="8" t="str">
        <f t="shared" si="114"/>
        <v/>
      </c>
      <c r="AJ112" s="8" t="str">
        <f t="shared" si="114"/>
        <v/>
      </c>
    </row>
    <row r="113">
      <c r="A113" s="17">
        <v>112.0</v>
      </c>
      <c r="B113" s="17" t="s">
        <v>200</v>
      </c>
      <c r="C113" s="17">
        <v>1.68677372</v>
      </c>
      <c r="D113" s="17">
        <v>0.078714258</v>
      </c>
      <c r="E113" s="17">
        <v>2.85140152</v>
      </c>
      <c r="F113" s="17">
        <v>12.0</v>
      </c>
      <c r="G113" s="3">
        <v>40.7427996</v>
      </c>
      <c r="H113" s="3">
        <v>-74.1770884</v>
      </c>
      <c r="J113" s="8">
        <f t="shared" si="2"/>
        <v>-74.1770884</v>
      </c>
      <c r="K113" s="8">
        <f t="shared" si="3"/>
        <v>40.7427996</v>
      </c>
      <c r="L113" s="8">
        <f t="shared" si="4"/>
        <v>12</v>
      </c>
      <c r="M113" s="8" t="str">
        <f t="shared" ref="M113:AJ113" si="115">if(Mod($L113, 24)=M$1, $K113, "")</f>
        <v/>
      </c>
      <c r="N113" s="8" t="str">
        <f t="shared" si="115"/>
        <v/>
      </c>
      <c r="O113" s="8" t="str">
        <f t="shared" si="115"/>
        <v/>
      </c>
      <c r="P113" s="8" t="str">
        <f t="shared" si="115"/>
        <v/>
      </c>
      <c r="Q113" s="8" t="str">
        <f t="shared" si="115"/>
        <v/>
      </c>
      <c r="R113" s="8" t="str">
        <f t="shared" si="115"/>
        <v/>
      </c>
      <c r="S113" s="8" t="str">
        <f t="shared" si="115"/>
        <v/>
      </c>
      <c r="T113" s="8" t="str">
        <f t="shared" si="115"/>
        <v/>
      </c>
      <c r="U113" s="8" t="str">
        <f t="shared" si="115"/>
        <v/>
      </c>
      <c r="V113" s="8" t="str">
        <f t="shared" si="115"/>
        <v/>
      </c>
      <c r="W113" s="8" t="str">
        <f t="shared" si="115"/>
        <v/>
      </c>
      <c r="X113" s="8" t="str">
        <f t="shared" si="115"/>
        <v/>
      </c>
      <c r="Y113" s="8">
        <f t="shared" si="115"/>
        <v>40.7427996</v>
      </c>
      <c r="Z113" s="8" t="str">
        <f t="shared" si="115"/>
        <v/>
      </c>
      <c r="AA113" s="8" t="str">
        <f t="shared" si="115"/>
        <v/>
      </c>
      <c r="AB113" s="8" t="str">
        <f t="shared" si="115"/>
        <v/>
      </c>
      <c r="AC113" s="8" t="str">
        <f t="shared" si="115"/>
        <v/>
      </c>
      <c r="AD113" s="8" t="str">
        <f t="shared" si="115"/>
        <v/>
      </c>
      <c r="AE113" s="8" t="str">
        <f t="shared" si="115"/>
        <v/>
      </c>
      <c r="AF113" s="8" t="str">
        <f t="shared" si="115"/>
        <v/>
      </c>
      <c r="AG113" s="8" t="str">
        <f t="shared" si="115"/>
        <v/>
      </c>
      <c r="AH113" s="8" t="str">
        <f t="shared" si="115"/>
        <v/>
      </c>
      <c r="AI113" s="8" t="str">
        <f t="shared" si="115"/>
        <v/>
      </c>
      <c r="AJ113" s="8" t="str">
        <f t="shared" si="115"/>
        <v/>
      </c>
    </row>
    <row r="114">
      <c r="A114" s="17">
        <v>113.0</v>
      </c>
      <c r="B114" s="17" t="s">
        <v>201</v>
      </c>
      <c r="C114" s="17">
        <v>-1.080113477</v>
      </c>
      <c r="D114" s="17">
        <v>-1.001265301</v>
      </c>
      <c r="E114" s="17">
        <v>2.16917733</v>
      </c>
      <c r="F114" s="17">
        <v>19.0</v>
      </c>
      <c r="G114" s="3">
        <v>35.0843187</v>
      </c>
      <c r="H114" s="3">
        <v>-106.6197812</v>
      </c>
      <c r="J114" s="8">
        <f t="shared" si="2"/>
        <v>-106.6197812</v>
      </c>
      <c r="K114" s="8">
        <f t="shared" si="3"/>
        <v>35.0843187</v>
      </c>
      <c r="L114" s="8">
        <f t="shared" si="4"/>
        <v>19</v>
      </c>
      <c r="M114" s="8" t="str">
        <f t="shared" ref="M114:AJ114" si="116">if(Mod($L114, 24)=M$1, $K114, "")</f>
        <v/>
      </c>
      <c r="N114" s="8" t="str">
        <f t="shared" si="116"/>
        <v/>
      </c>
      <c r="O114" s="8" t="str">
        <f t="shared" si="116"/>
        <v/>
      </c>
      <c r="P114" s="8" t="str">
        <f t="shared" si="116"/>
        <v/>
      </c>
      <c r="Q114" s="8" t="str">
        <f t="shared" si="116"/>
        <v/>
      </c>
      <c r="R114" s="8" t="str">
        <f t="shared" si="116"/>
        <v/>
      </c>
      <c r="S114" s="8" t="str">
        <f t="shared" si="116"/>
        <v/>
      </c>
      <c r="T114" s="8" t="str">
        <f t="shared" si="116"/>
        <v/>
      </c>
      <c r="U114" s="8" t="str">
        <f t="shared" si="116"/>
        <v/>
      </c>
      <c r="V114" s="8" t="str">
        <f t="shared" si="116"/>
        <v/>
      </c>
      <c r="W114" s="8" t="str">
        <f t="shared" si="116"/>
        <v/>
      </c>
      <c r="X114" s="8" t="str">
        <f t="shared" si="116"/>
        <v/>
      </c>
      <c r="Y114" s="8" t="str">
        <f t="shared" si="116"/>
        <v/>
      </c>
      <c r="Z114" s="8" t="str">
        <f t="shared" si="116"/>
        <v/>
      </c>
      <c r="AA114" s="8" t="str">
        <f t="shared" si="116"/>
        <v/>
      </c>
      <c r="AB114" s="8" t="str">
        <f t="shared" si="116"/>
        <v/>
      </c>
      <c r="AC114" s="8" t="str">
        <f t="shared" si="116"/>
        <v/>
      </c>
      <c r="AD114" s="8" t="str">
        <f t="shared" si="116"/>
        <v/>
      </c>
      <c r="AE114" s="8" t="str">
        <f t="shared" si="116"/>
        <v/>
      </c>
      <c r="AF114" s="8">
        <f t="shared" si="116"/>
        <v>35.0843187</v>
      </c>
      <c r="AG114" s="8" t="str">
        <f t="shared" si="116"/>
        <v/>
      </c>
      <c r="AH114" s="8" t="str">
        <f t="shared" si="116"/>
        <v/>
      </c>
      <c r="AI114" s="8" t="str">
        <f t="shared" si="116"/>
        <v/>
      </c>
      <c r="AJ114" s="8" t="str">
        <f t="shared" si="116"/>
        <v/>
      </c>
    </row>
    <row r="115">
      <c r="A115" s="17">
        <v>114.0</v>
      </c>
      <c r="B115" s="17" t="s">
        <v>202</v>
      </c>
      <c r="C115" s="17">
        <v>-0.879424903</v>
      </c>
      <c r="D115" s="17">
        <v>-1.667866572</v>
      </c>
      <c r="E115" s="17">
        <v>3.55516706</v>
      </c>
      <c r="F115" s="17">
        <v>1.0</v>
      </c>
      <c r="G115" s="3">
        <v>32.2787745</v>
      </c>
      <c r="H115" s="3">
        <v>-106.7479059</v>
      </c>
      <c r="J115" s="8">
        <f t="shared" si="2"/>
        <v>-106.7479059</v>
      </c>
      <c r="K115" s="8">
        <f t="shared" si="3"/>
        <v>32.2787745</v>
      </c>
      <c r="L115" s="8">
        <f t="shared" si="4"/>
        <v>1</v>
      </c>
      <c r="M115" s="8" t="str">
        <f t="shared" ref="M115:AJ115" si="117">if(Mod($L115, 24)=M$1, $K115, "")</f>
        <v/>
      </c>
      <c r="N115" s="8">
        <f t="shared" si="117"/>
        <v>32.2787745</v>
      </c>
      <c r="O115" s="8" t="str">
        <f t="shared" si="117"/>
        <v/>
      </c>
      <c r="P115" s="8" t="str">
        <f t="shared" si="117"/>
        <v/>
      </c>
      <c r="Q115" s="8" t="str">
        <f t="shared" si="117"/>
        <v/>
      </c>
      <c r="R115" s="8" t="str">
        <f t="shared" si="117"/>
        <v/>
      </c>
      <c r="S115" s="8" t="str">
        <f t="shared" si="117"/>
        <v/>
      </c>
      <c r="T115" s="8" t="str">
        <f t="shared" si="117"/>
        <v/>
      </c>
      <c r="U115" s="8" t="str">
        <f t="shared" si="117"/>
        <v/>
      </c>
      <c r="V115" s="8" t="str">
        <f t="shared" si="117"/>
        <v/>
      </c>
      <c r="W115" s="8" t="str">
        <f t="shared" si="117"/>
        <v/>
      </c>
      <c r="X115" s="8" t="str">
        <f t="shared" si="117"/>
        <v/>
      </c>
      <c r="Y115" s="8" t="str">
        <f t="shared" si="117"/>
        <v/>
      </c>
      <c r="Z115" s="8" t="str">
        <f t="shared" si="117"/>
        <v/>
      </c>
      <c r="AA115" s="8" t="str">
        <f t="shared" si="117"/>
        <v/>
      </c>
      <c r="AB115" s="8" t="str">
        <f t="shared" si="117"/>
        <v/>
      </c>
      <c r="AC115" s="8" t="str">
        <f t="shared" si="117"/>
        <v/>
      </c>
      <c r="AD115" s="8" t="str">
        <f t="shared" si="117"/>
        <v/>
      </c>
      <c r="AE115" s="8" t="str">
        <f t="shared" si="117"/>
        <v/>
      </c>
      <c r="AF115" s="8" t="str">
        <f t="shared" si="117"/>
        <v/>
      </c>
      <c r="AG115" s="8" t="str">
        <f t="shared" si="117"/>
        <v/>
      </c>
      <c r="AH115" s="8" t="str">
        <f t="shared" si="117"/>
        <v/>
      </c>
      <c r="AI115" s="8" t="str">
        <f t="shared" si="117"/>
        <v/>
      </c>
      <c r="AJ115" s="8" t="str">
        <f t="shared" si="117"/>
        <v/>
      </c>
    </row>
    <row r="116">
      <c r="A116" s="17">
        <v>115.0</v>
      </c>
      <c r="B116" s="17" t="s">
        <v>204</v>
      </c>
      <c r="C116" s="17">
        <v>2.043212038</v>
      </c>
      <c r="D116" s="17">
        <v>0.040956336</v>
      </c>
      <c r="E116" s="17">
        <v>4.17639286</v>
      </c>
      <c r="F116" s="17">
        <v>12.0</v>
      </c>
      <c r="G116" s="3">
        <v>43.1369816</v>
      </c>
      <c r="H116" s="3">
        <v>-79.0349955</v>
      </c>
      <c r="J116" s="8">
        <f t="shared" si="2"/>
        <v>-79.0349955</v>
      </c>
      <c r="K116" s="8">
        <f t="shared" si="3"/>
        <v>43.1369816</v>
      </c>
      <c r="L116" s="8">
        <f t="shared" si="4"/>
        <v>12</v>
      </c>
      <c r="M116" s="8" t="str">
        <f t="shared" ref="M116:AJ116" si="118">if(Mod($L116, 24)=M$1, $K116, "")</f>
        <v/>
      </c>
      <c r="N116" s="8" t="str">
        <f t="shared" si="118"/>
        <v/>
      </c>
      <c r="O116" s="8" t="str">
        <f t="shared" si="118"/>
        <v/>
      </c>
      <c r="P116" s="8" t="str">
        <f t="shared" si="118"/>
        <v/>
      </c>
      <c r="Q116" s="8" t="str">
        <f t="shared" si="118"/>
        <v/>
      </c>
      <c r="R116" s="8" t="str">
        <f t="shared" si="118"/>
        <v/>
      </c>
      <c r="S116" s="8" t="str">
        <f t="shared" si="118"/>
        <v/>
      </c>
      <c r="T116" s="8" t="str">
        <f t="shared" si="118"/>
        <v/>
      </c>
      <c r="U116" s="8" t="str">
        <f t="shared" si="118"/>
        <v/>
      </c>
      <c r="V116" s="8" t="str">
        <f t="shared" si="118"/>
        <v/>
      </c>
      <c r="W116" s="8" t="str">
        <f t="shared" si="118"/>
        <v/>
      </c>
      <c r="X116" s="8" t="str">
        <f t="shared" si="118"/>
        <v/>
      </c>
      <c r="Y116" s="8">
        <f t="shared" si="118"/>
        <v>43.1369816</v>
      </c>
      <c r="Z116" s="8" t="str">
        <f t="shared" si="118"/>
        <v/>
      </c>
      <c r="AA116" s="8" t="str">
        <f t="shared" si="118"/>
        <v/>
      </c>
      <c r="AB116" s="8" t="str">
        <f t="shared" si="118"/>
        <v/>
      </c>
      <c r="AC116" s="8" t="str">
        <f t="shared" si="118"/>
        <v/>
      </c>
      <c r="AD116" s="8" t="str">
        <f t="shared" si="118"/>
        <v/>
      </c>
      <c r="AE116" s="8" t="str">
        <f t="shared" si="118"/>
        <v/>
      </c>
      <c r="AF116" s="8" t="str">
        <f t="shared" si="118"/>
        <v/>
      </c>
      <c r="AG116" s="8" t="str">
        <f t="shared" si="118"/>
        <v/>
      </c>
      <c r="AH116" s="8" t="str">
        <f t="shared" si="118"/>
        <v/>
      </c>
      <c r="AI116" s="8" t="str">
        <f t="shared" si="118"/>
        <v/>
      </c>
      <c r="AJ116" s="8" t="str">
        <f t="shared" si="118"/>
        <v/>
      </c>
    </row>
    <row r="117">
      <c r="A117" s="17">
        <v>116.0</v>
      </c>
      <c r="B117" s="17" t="s">
        <v>208</v>
      </c>
      <c r="C117" s="17">
        <v>0.669658894</v>
      </c>
      <c r="D117" s="17">
        <v>-0.693612387</v>
      </c>
      <c r="E117" s="17">
        <v>0.92954118</v>
      </c>
      <c r="F117" s="17">
        <v>24.0</v>
      </c>
      <c r="G117" s="3">
        <v>35.6164875</v>
      </c>
      <c r="H117" s="3">
        <v>-82.56650820000002</v>
      </c>
      <c r="J117" s="8">
        <f t="shared" si="2"/>
        <v>-82.5665082</v>
      </c>
      <c r="K117" s="8">
        <f t="shared" si="3"/>
        <v>35.6164875</v>
      </c>
      <c r="L117" s="8">
        <f t="shared" si="4"/>
        <v>24</v>
      </c>
      <c r="M117" s="8">
        <f t="shared" ref="M117:AJ117" si="119">if(Mod($L117, 24)=M$1, $K117, "")</f>
        <v>35.6164875</v>
      </c>
      <c r="N117" s="8" t="str">
        <f t="shared" si="119"/>
        <v/>
      </c>
      <c r="O117" s="8" t="str">
        <f t="shared" si="119"/>
        <v/>
      </c>
      <c r="P117" s="8" t="str">
        <f t="shared" si="119"/>
        <v/>
      </c>
      <c r="Q117" s="8" t="str">
        <f t="shared" si="119"/>
        <v/>
      </c>
      <c r="R117" s="8" t="str">
        <f t="shared" si="119"/>
        <v/>
      </c>
      <c r="S117" s="8" t="str">
        <f t="shared" si="119"/>
        <v/>
      </c>
      <c r="T117" s="8" t="str">
        <f t="shared" si="119"/>
        <v/>
      </c>
      <c r="U117" s="8" t="str">
        <f t="shared" si="119"/>
        <v/>
      </c>
      <c r="V117" s="8" t="str">
        <f t="shared" si="119"/>
        <v/>
      </c>
      <c r="W117" s="8" t="str">
        <f t="shared" si="119"/>
        <v/>
      </c>
      <c r="X117" s="8" t="str">
        <f t="shared" si="119"/>
        <v/>
      </c>
      <c r="Y117" s="8" t="str">
        <f t="shared" si="119"/>
        <v/>
      </c>
      <c r="Z117" s="8" t="str">
        <f t="shared" si="119"/>
        <v/>
      </c>
      <c r="AA117" s="8" t="str">
        <f t="shared" si="119"/>
        <v/>
      </c>
      <c r="AB117" s="8" t="str">
        <f t="shared" si="119"/>
        <v/>
      </c>
      <c r="AC117" s="8" t="str">
        <f t="shared" si="119"/>
        <v/>
      </c>
      <c r="AD117" s="8" t="str">
        <f t="shared" si="119"/>
        <v/>
      </c>
      <c r="AE117" s="8" t="str">
        <f t="shared" si="119"/>
        <v/>
      </c>
      <c r="AF117" s="8" t="str">
        <f t="shared" si="119"/>
        <v/>
      </c>
      <c r="AG117" s="8" t="str">
        <f t="shared" si="119"/>
        <v/>
      </c>
      <c r="AH117" s="8" t="str">
        <f t="shared" si="119"/>
        <v/>
      </c>
      <c r="AI117" s="8" t="str">
        <f t="shared" si="119"/>
        <v/>
      </c>
      <c r="AJ117" s="8" t="str">
        <f t="shared" si="119"/>
        <v/>
      </c>
    </row>
    <row r="118">
      <c r="A118" s="17">
        <v>117.0</v>
      </c>
      <c r="B118" s="17" t="s">
        <v>210</v>
      </c>
      <c r="C118" s="17">
        <v>-1.038380636</v>
      </c>
      <c r="D118" s="17">
        <v>0.660295741</v>
      </c>
      <c r="E118" s="17">
        <v>1.51422481</v>
      </c>
      <c r="F118" s="17">
        <v>13.0</v>
      </c>
      <c r="G118" s="3">
        <v>35.9049122</v>
      </c>
      <c r="H118" s="3">
        <v>-79.0469134</v>
      </c>
      <c r="J118" s="8">
        <f t="shared" si="2"/>
        <v>-79.0469134</v>
      </c>
      <c r="K118" s="8">
        <f t="shared" si="3"/>
        <v>35.9049122</v>
      </c>
      <c r="L118" s="8">
        <f t="shared" si="4"/>
        <v>13</v>
      </c>
      <c r="M118" s="8" t="str">
        <f t="shared" ref="M118:AJ118" si="120">if(Mod($L118, 24)=M$1, $K118, "")</f>
        <v/>
      </c>
      <c r="N118" s="8" t="str">
        <f t="shared" si="120"/>
        <v/>
      </c>
      <c r="O118" s="8" t="str">
        <f t="shared" si="120"/>
        <v/>
      </c>
      <c r="P118" s="8" t="str">
        <f t="shared" si="120"/>
        <v/>
      </c>
      <c r="Q118" s="8" t="str">
        <f t="shared" si="120"/>
        <v/>
      </c>
      <c r="R118" s="8" t="str">
        <f t="shared" si="120"/>
        <v/>
      </c>
      <c r="S118" s="8" t="str">
        <f t="shared" si="120"/>
        <v/>
      </c>
      <c r="T118" s="8" t="str">
        <f t="shared" si="120"/>
        <v/>
      </c>
      <c r="U118" s="8" t="str">
        <f t="shared" si="120"/>
        <v/>
      </c>
      <c r="V118" s="8" t="str">
        <f t="shared" si="120"/>
        <v/>
      </c>
      <c r="W118" s="8" t="str">
        <f t="shared" si="120"/>
        <v/>
      </c>
      <c r="X118" s="8" t="str">
        <f t="shared" si="120"/>
        <v/>
      </c>
      <c r="Y118" s="8" t="str">
        <f t="shared" si="120"/>
        <v/>
      </c>
      <c r="Z118" s="8">
        <f t="shared" si="120"/>
        <v>35.9049122</v>
      </c>
      <c r="AA118" s="8" t="str">
        <f t="shared" si="120"/>
        <v/>
      </c>
      <c r="AB118" s="8" t="str">
        <f t="shared" si="120"/>
        <v/>
      </c>
      <c r="AC118" s="8" t="str">
        <f t="shared" si="120"/>
        <v/>
      </c>
      <c r="AD118" s="8" t="str">
        <f t="shared" si="120"/>
        <v/>
      </c>
      <c r="AE118" s="8" t="str">
        <f t="shared" si="120"/>
        <v/>
      </c>
      <c r="AF118" s="8" t="str">
        <f t="shared" si="120"/>
        <v/>
      </c>
      <c r="AG118" s="8" t="str">
        <f t="shared" si="120"/>
        <v/>
      </c>
      <c r="AH118" s="8" t="str">
        <f t="shared" si="120"/>
        <v/>
      </c>
      <c r="AI118" s="8" t="str">
        <f t="shared" si="120"/>
        <v/>
      </c>
      <c r="AJ118" s="8" t="str">
        <f t="shared" si="120"/>
        <v/>
      </c>
    </row>
    <row r="119">
      <c r="A119" s="17">
        <v>118.0</v>
      </c>
      <c r="B119" s="17" t="s">
        <v>213</v>
      </c>
      <c r="C119" s="17">
        <v>-2.194320811</v>
      </c>
      <c r="D119" s="17">
        <v>1.435164748</v>
      </c>
      <c r="E119" s="17">
        <v>6.87474168</v>
      </c>
      <c r="F119" s="17">
        <v>3.0</v>
      </c>
      <c r="G119" s="3">
        <v>35.7846633</v>
      </c>
      <c r="H119" s="3">
        <v>-78.6820946</v>
      </c>
      <c r="J119" s="8">
        <f t="shared" si="2"/>
        <v>-78.6820946</v>
      </c>
      <c r="K119" s="8">
        <f t="shared" si="3"/>
        <v>35.7846633</v>
      </c>
      <c r="L119" s="8">
        <f t="shared" si="4"/>
        <v>3</v>
      </c>
      <c r="M119" s="8" t="str">
        <f t="shared" ref="M119:AJ119" si="121">if(Mod($L119, 24)=M$1, $K119, "")</f>
        <v/>
      </c>
      <c r="N119" s="8" t="str">
        <f t="shared" si="121"/>
        <v/>
      </c>
      <c r="O119" s="8" t="str">
        <f t="shared" si="121"/>
        <v/>
      </c>
      <c r="P119" s="8">
        <f t="shared" si="121"/>
        <v>35.7846633</v>
      </c>
      <c r="Q119" s="8" t="str">
        <f t="shared" si="121"/>
        <v/>
      </c>
      <c r="R119" s="8" t="str">
        <f t="shared" si="121"/>
        <v/>
      </c>
      <c r="S119" s="8" t="str">
        <f t="shared" si="121"/>
        <v/>
      </c>
      <c r="T119" s="8" t="str">
        <f t="shared" si="121"/>
        <v/>
      </c>
      <c r="U119" s="8" t="str">
        <f t="shared" si="121"/>
        <v/>
      </c>
      <c r="V119" s="8" t="str">
        <f t="shared" si="121"/>
        <v/>
      </c>
      <c r="W119" s="8" t="str">
        <f t="shared" si="121"/>
        <v/>
      </c>
      <c r="X119" s="8" t="str">
        <f t="shared" si="121"/>
        <v/>
      </c>
      <c r="Y119" s="8" t="str">
        <f t="shared" si="121"/>
        <v/>
      </c>
      <c r="Z119" s="8" t="str">
        <f t="shared" si="121"/>
        <v/>
      </c>
      <c r="AA119" s="8" t="str">
        <f t="shared" si="121"/>
        <v/>
      </c>
      <c r="AB119" s="8" t="str">
        <f t="shared" si="121"/>
        <v/>
      </c>
      <c r="AC119" s="8" t="str">
        <f t="shared" si="121"/>
        <v/>
      </c>
      <c r="AD119" s="8" t="str">
        <f t="shared" si="121"/>
        <v/>
      </c>
      <c r="AE119" s="8" t="str">
        <f t="shared" si="121"/>
        <v/>
      </c>
      <c r="AF119" s="8" t="str">
        <f t="shared" si="121"/>
        <v/>
      </c>
      <c r="AG119" s="8" t="str">
        <f t="shared" si="121"/>
        <v/>
      </c>
      <c r="AH119" s="8" t="str">
        <f t="shared" si="121"/>
        <v/>
      </c>
      <c r="AI119" s="8" t="str">
        <f t="shared" si="121"/>
        <v/>
      </c>
      <c r="AJ119" s="8" t="str">
        <f t="shared" si="121"/>
        <v/>
      </c>
    </row>
    <row r="120">
      <c r="A120" s="17">
        <v>119.0</v>
      </c>
      <c r="B120" s="17" t="s">
        <v>214</v>
      </c>
      <c r="C120" s="17">
        <v>0.001941182</v>
      </c>
      <c r="D120" s="17">
        <v>-0.24938583</v>
      </c>
      <c r="E120" s="17">
        <v>0.06219706</v>
      </c>
      <c r="F120" s="17">
        <v>24.0</v>
      </c>
      <c r="G120" s="3">
        <v>34.223874</v>
      </c>
      <c r="H120" s="3">
        <v>-77.8696036</v>
      </c>
      <c r="J120" s="8">
        <f t="shared" si="2"/>
        <v>-77.8696036</v>
      </c>
      <c r="K120" s="8">
        <f t="shared" si="3"/>
        <v>34.223874</v>
      </c>
      <c r="L120" s="8">
        <f t="shared" si="4"/>
        <v>24</v>
      </c>
      <c r="M120" s="8">
        <f t="shared" ref="M120:AJ120" si="122">if(Mod($L120, 24)=M$1, $K120, "")</f>
        <v>34.223874</v>
      </c>
      <c r="N120" s="8" t="str">
        <f t="shared" si="122"/>
        <v/>
      </c>
      <c r="O120" s="8" t="str">
        <f t="shared" si="122"/>
        <v/>
      </c>
      <c r="P120" s="8" t="str">
        <f t="shared" si="122"/>
        <v/>
      </c>
      <c r="Q120" s="8" t="str">
        <f t="shared" si="122"/>
        <v/>
      </c>
      <c r="R120" s="8" t="str">
        <f t="shared" si="122"/>
        <v/>
      </c>
      <c r="S120" s="8" t="str">
        <f t="shared" si="122"/>
        <v/>
      </c>
      <c r="T120" s="8" t="str">
        <f t="shared" si="122"/>
        <v/>
      </c>
      <c r="U120" s="8" t="str">
        <f t="shared" si="122"/>
        <v/>
      </c>
      <c r="V120" s="8" t="str">
        <f t="shared" si="122"/>
        <v/>
      </c>
      <c r="W120" s="8" t="str">
        <f t="shared" si="122"/>
        <v/>
      </c>
      <c r="X120" s="8" t="str">
        <f t="shared" si="122"/>
        <v/>
      </c>
      <c r="Y120" s="8" t="str">
        <f t="shared" si="122"/>
        <v/>
      </c>
      <c r="Z120" s="8" t="str">
        <f t="shared" si="122"/>
        <v/>
      </c>
      <c r="AA120" s="8" t="str">
        <f t="shared" si="122"/>
        <v/>
      </c>
      <c r="AB120" s="8" t="str">
        <f t="shared" si="122"/>
        <v/>
      </c>
      <c r="AC120" s="8" t="str">
        <f t="shared" si="122"/>
        <v/>
      </c>
      <c r="AD120" s="8" t="str">
        <f t="shared" si="122"/>
        <v/>
      </c>
      <c r="AE120" s="8" t="str">
        <f t="shared" si="122"/>
        <v/>
      </c>
      <c r="AF120" s="8" t="str">
        <f t="shared" si="122"/>
        <v/>
      </c>
      <c r="AG120" s="8" t="str">
        <f t="shared" si="122"/>
        <v/>
      </c>
      <c r="AH120" s="8" t="str">
        <f t="shared" si="122"/>
        <v/>
      </c>
      <c r="AI120" s="8" t="str">
        <f t="shared" si="122"/>
        <v/>
      </c>
      <c r="AJ120" s="8" t="str">
        <f t="shared" si="122"/>
        <v/>
      </c>
    </row>
    <row r="121">
      <c r="A121" s="17">
        <v>120.0</v>
      </c>
      <c r="B121" s="17" t="s">
        <v>217</v>
      </c>
      <c r="C121" s="17">
        <v>0.372644861</v>
      </c>
      <c r="D121" s="17">
        <v>-1.448035663</v>
      </c>
      <c r="E121" s="17">
        <v>2.23567147</v>
      </c>
      <c r="F121" s="17">
        <v>24.0</v>
      </c>
      <c r="G121" s="3">
        <v>30.2661204</v>
      </c>
      <c r="H121" s="3">
        <v>-81.50723140000001</v>
      </c>
      <c r="J121" s="8">
        <f t="shared" si="2"/>
        <v>-81.5072314</v>
      </c>
      <c r="K121" s="8">
        <f t="shared" si="3"/>
        <v>30.2661204</v>
      </c>
      <c r="L121" s="8">
        <f t="shared" si="4"/>
        <v>24</v>
      </c>
      <c r="M121" s="8">
        <f t="shared" ref="M121:AJ121" si="123">if(Mod($L121, 24)=M$1, $K121, "")</f>
        <v>30.2661204</v>
      </c>
      <c r="N121" s="8" t="str">
        <f t="shared" si="123"/>
        <v/>
      </c>
      <c r="O121" s="8" t="str">
        <f t="shared" si="123"/>
        <v/>
      </c>
      <c r="P121" s="8" t="str">
        <f t="shared" si="123"/>
        <v/>
      </c>
      <c r="Q121" s="8" t="str">
        <f t="shared" si="123"/>
        <v/>
      </c>
      <c r="R121" s="8" t="str">
        <f t="shared" si="123"/>
        <v/>
      </c>
      <c r="S121" s="8" t="str">
        <f t="shared" si="123"/>
        <v/>
      </c>
      <c r="T121" s="8" t="str">
        <f t="shared" si="123"/>
        <v/>
      </c>
      <c r="U121" s="8" t="str">
        <f t="shared" si="123"/>
        <v/>
      </c>
      <c r="V121" s="8" t="str">
        <f t="shared" si="123"/>
        <v/>
      </c>
      <c r="W121" s="8" t="str">
        <f t="shared" si="123"/>
        <v/>
      </c>
      <c r="X121" s="8" t="str">
        <f t="shared" si="123"/>
        <v/>
      </c>
      <c r="Y121" s="8" t="str">
        <f t="shared" si="123"/>
        <v/>
      </c>
      <c r="Z121" s="8" t="str">
        <f t="shared" si="123"/>
        <v/>
      </c>
      <c r="AA121" s="8" t="str">
        <f t="shared" si="123"/>
        <v/>
      </c>
      <c r="AB121" s="8" t="str">
        <f t="shared" si="123"/>
        <v/>
      </c>
      <c r="AC121" s="8" t="str">
        <f t="shared" si="123"/>
        <v/>
      </c>
      <c r="AD121" s="8" t="str">
        <f t="shared" si="123"/>
        <v/>
      </c>
      <c r="AE121" s="8" t="str">
        <f t="shared" si="123"/>
        <v/>
      </c>
      <c r="AF121" s="8" t="str">
        <f t="shared" si="123"/>
        <v/>
      </c>
      <c r="AG121" s="8" t="str">
        <f t="shared" si="123"/>
        <v/>
      </c>
      <c r="AH121" s="8" t="str">
        <f t="shared" si="123"/>
        <v/>
      </c>
      <c r="AI121" s="8" t="str">
        <f t="shared" si="123"/>
        <v/>
      </c>
      <c r="AJ121" s="8" t="str">
        <f t="shared" si="123"/>
        <v/>
      </c>
    </row>
    <row r="122">
      <c r="A122" s="17">
        <v>121.0</v>
      </c>
      <c r="B122" s="17" t="s">
        <v>218</v>
      </c>
      <c r="C122" s="17">
        <v>-0.654401388</v>
      </c>
      <c r="D122" s="17">
        <v>-1.101462549</v>
      </c>
      <c r="E122" s="17">
        <v>1.64146092</v>
      </c>
      <c r="F122" s="17">
        <v>1.0</v>
      </c>
      <c r="G122" s="3">
        <v>33.207488</v>
      </c>
      <c r="H122" s="3">
        <v>-97.1525862</v>
      </c>
      <c r="J122" s="8">
        <f t="shared" si="2"/>
        <v>-97.1525862</v>
      </c>
      <c r="K122" s="8">
        <f t="shared" si="3"/>
        <v>33.207488</v>
      </c>
      <c r="L122" s="8">
        <f t="shared" si="4"/>
        <v>1</v>
      </c>
      <c r="M122" s="8" t="str">
        <f t="shared" ref="M122:AJ122" si="124">if(Mod($L122, 24)=M$1, $K122, "")</f>
        <v/>
      </c>
      <c r="N122" s="8">
        <f t="shared" si="124"/>
        <v>33.207488</v>
      </c>
      <c r="O122" s="8" t="str">
        <f t="shared" si="124"/>
        <v/>
      </c>
      <c r="P122" s="8" t="str">
        <f t="shared" si="124"/>
        <v/>
      </c>
      <c r="Q122" s="8" t="str">
        <f t="shared" si="124"/>
        <v/>
      </c>
      <c r="R122" s="8" t="str">
        <f t="shared" si="124"/>
        <v/>
      </c>
      <c r="S122" s="8" t="str">
        <f t="shared" si="124"/>
        <v/>
      </c>
      <c r="T122" s="8" t="str">
        <f t="shared" si="124"/>
        <v/>
      </c>
      <c r="U122" s="8" t="str">
        <f t="shared" si="124"/>
        <v/>
      </c>
      <c r="V122" s="8" t="str">
        <f t="shared" si="124"/>
        <v/>
      </c>
      <c r="W122" s="8" t="str">
        <f t="shared" si="124"/>
        <v/>
      </c>
      <c r="X122" s="8" t="str">
        <f t="shared" si="124"/>
        <v/>
      </c>
      <c r="Y122" s="8" t="str">
        <f t="shared" si="124"/>
        <v/>
      </c>
      <c r="Z122" s="8" t="str">
        <f t="shared" si="124"/>
        <v/>
      </c>
      <c r="AA122" s="8" t="str">
        <f t="shared" si="124"/>
        <v/>
      </c>
      <c r="AB122" s="8" t="str">
        <f t="shared" si="124"/>
        <v/>
      </c>
      <c r="AC122" s="8" t="str">
        <f t="shared" si="124"/>
        <v/>
      </c>
      <c r="AD122" s="8" t="str">
        <f t="shared" si="124"/>
        <v/>
      </c>
      <c r="AE122" s="8" t="str">
        <f t="shared" si="124"/>
        <v/>
      </c>
      <c r="AF122" s="8" t="str">
        <f t="shared" si="124"/>
        <v/>
      </c>
      <c r="AG122" s="8" t="str">
        <f t="shared" si="124"/>
        <v/>
      </c>
      <c r="AH122" s="8" t="str">
        <f t="shared" si="124"/>
        <v/>
      </c>
      <c r="AI122" s="8" t="str">
        <f t="shared" si="124"/>
        <v/>
      </c>
      <c r="AJ122" s="8" t="str">
        <f t="shared" si="124"/>
        <v/>
      </c>
    </row>
    <row r="123">
      <c r="A123" s="17">
        <v>122.0</v>
      </c>
      <c r="B123" s="17" t="s">
        <v>219</v>
      </c>
      <c r="C123" s="17">
        <v>0.902812423</v>
      </c>
      <c r="D123" s="17">
        <v>1.064477062</v>
      </c>
      <c r="E123" s="17">
        <v>1.94818169</v>
      </c>
      <c r="F123" s="17">
        <v>8.0</v>
      </c>
      <c r="G123" s="3">
        <v>42.3398067</v>
      </c>
      <c r="H123" s="3">
        <v>-71.0891717</v>
      </c>
      <c r="J123" s="8">
        <f t="shared" si="2"/>
        <v>-71.0891717</v>
      </c>
      <c r="K123" s="8">
        <f t="shared" si="3"/>
        <v>42.3398067</v>
      </c>
      <c r="L123" s="8">
        <f t="shared" si="4"/>
        <v>8</v>
      </c>
      <c r="M123" s="8" t="str">
        <f t="shared" ref="M123:AJ123" si="125">if(Mod($L123, 24)=M$1, $K123, "")</f>
        <v/>
      </c>
      <c r="N123" s="8" t="str">
        <f t="shared" si="125"/>
        <v/>
      </c>
      <c r="O123" s="8" t="str">
        <f t="shared" si="125"/>
        <v/>
      </c>
      <c r="P123" s="8" t="str">
        <f t="shared" si="125"/>
        <v/>
      </c>
      <c r="Q123" s="8" t="str">
        <f t="shared" si="125"/>
        <v/>
      </c>
      <c r="R123" s="8" t="str">
        <f t="shared" si="125"/>
        <v/>
      </c>
      <c r="S123" s="8" t="str">
        <f t="shared" si="125"/>
        <v/>
      </c>
      <c r="T123" s="8" t="str">
        <f t="shared" si="125"/>
        <v/>
      </c>
      <c r="U123" s="8">
        <f t="shared" si="125"/>
        <v>42.3398067</v>
      </c>
      <c r="V123" s="8" t="str">
        <f t="shared" si="125"/>
        <v/>
      </c>
      <c r="W123" s="8" t="str">
        <f t="shared" si="125"/>
        <v/>
      </c>
      <c r="X123" s="8" t="str">
        <f t="shared" si="125"/>
        <v/>
      </c>
      <c r="Y123" s="8" t="str">
        <f t="shared" si="125"/>
        <v/>
      </c>
      <c r="Z123" s="8" t="str">
        <f t="shared" si="125"/>
        <v/>
      </c>
      <c r="AA123" s="8" t="str">
        <f t="shared" si="125"/>
        <v/>
      </c>
      <c r="AB123" s="8" t="str">
        <f t="shared" si="125"/>
        <v/>
      </c>
      <c r="AC123" s="8" t="str">
        <f t="shared" si="125"/>
        <v/>
      </c>
      <c r="AD123" s="8" t="str">
        <f t="shared" si="125"/>
        <v/>
      </c>
      <c r="AE123" s="8" t="str">
        <f t="shared" si="125"/>
        <v/>
      </c>
      <c r="AF123" s="8" t="str">
        <f t="shared" si="125"/>
        <v/>
      </c>
      <c r="AG123" s="8" t="str">
        <f t="shared" si="125"/>
        <v/>
      </c>
      <c r="AH123" s="8" t="str">
        <f t="shared" si="125"/>
        <v/>
      </c>
      <c r="AI123" s="8" t="str">
        <f t="shared" si="125"/>
        <v/>
      </c>
      <c r="AJ123" s="8" t="str">
        <f t="shared" si="125"/>
        <v/>
      </c>
    </row>
    <row r="124">
      <c r="A124" s="17">
        <v>123.0</v>
      </c>
      <c r="B124" s="17" t="s">
        <v>220</v>
      </c>
      <c r="C124" s="17">
        <v>-0.99598491</v>
      </c>
      <c r="D124" s="17">
        <v>-1.320527235</v>
      </c>
      <c r="E124" s="17">
        <v>2.73577812</v>
      </c>
      <c r="F124" s="17">
        <v>19.0</v>
      </c>
      <c r="G124" s="3">
        <v>35.1804402</v>
      </c>
      <c r="H124" s="3">
        <v>-111.6539683</v>
      </c>
      <c r="J124" s="8">
        <f t="shared" si="2"/>
        <v>-111.6539683</v>
      </c>
      <c r="K124" s="8">
        <f t="shared" si="3"/>
        <v>35.1804402</v>
      </c>
      <c r="L124" s="8">
        <f t="shared" si="4"/>
        <v>19</v>
      </c>
      <c r="M124" s="8" t="str">
        <f t="shared" ref="M124:AJ124" si="126">if(Mod($L124, 24)=M$1, $K124, "")</f>
        <v/>
      </c>
      <c r="N124" s="8" t="str">
        <f t="shared" si="126"/>
        <v/>
      </c>
      <c r="O124" s="8" t="str">
        <f t="shared" si="126"/>
        <v/>
      </c>
      <c r="P124" s="8" t="str">
        <f t="shared" si="126"/>
        <v/>
      </c>
      <c r="Q124" s="8" t="str">
        <f t="shared" si="126"/>
        <v/>
      </c>
      <c r="R124" s="8" t="str">
        <f t="shared" si="126"/>
        <v/>
      </c>
      <c r="S124" s="8" t="str">
        <f t="shared" si="126"/>
        <v/>
      </c>
      <c r="T124" s="8" t="str">
        <f t="shared" si="126"/>
        <v/>
      </c>
      <c r="U124" s="8" t="str">
        <f t="shared" si="126"/>
        <v/>
      </c>
      <c r="V124" s="8" t="str">
        <f t="shared" si="126"/>
        <v/>
      </c>
      <c r="W124" s="8" t="str">
        <f t="shared" si="126"/>
        <v/>
      </c>
      <c r="X124" s="8" t="str">
        <f t="shared" si="126"/>
        <v/>
      </c>
      <c r="Y124" s="8" t="str">
        <f t="shared" si="126"/>
        <v/>
      </c>
      <c r="Z124" s="8" t="str">
        <f t="shared" si="126"/>
        <v/>
      </c>
      <c r="AA124" s="8" t="str">
        <f t="shared" si="126"/>
        <v/>
      </c>
      <c r="AB124" s="8" t="str">
        <f t="shared" si="126"/>
        <v/>
      </c>
      <c r="AC124" s="8" t="str">
        <f t="shared" si="126"/>
        <v/>
      </c>
      <c r="AD124" s="8" t="str">
        <f t="shared" si="126"/>
        <v/>
      </c>
      <c r="AE124" s="8" t="str">
        <f t="shared" si="126"/>
        <v/>
      </c>
      <c r="AF124" s="8">
        <f t="shared" si="126"/>
        <v>35.1804402</v>
      </c>
      <c r="AG124" s="8" t="str">
        <f t="shared" si="126"/>
        <v/>
      </c>
      <c r="AH124" s="8" t="str">
        <f t="shared" si="126"/>
        <v/>
      </c>
      <c r="AI124" s="8" t="str">
        <f t="shared" si="126"/>
        <v/>
      </c>
      <c r="AJ124" s="8" t="str">
        <f t="shared" si="126"/>
        <v/>
      </c>
    </row>
    <row r="125">
      <c r="A125" s="17">
        <v>124.0</v>
      </c>
      <c r="B125" s="17" t="s">
        <v>221</v>
      </c>
      <c r="C125" s="17">
        <v>-0.348054838</v>
      </c>
      <c r="D125" s="17">
        <v>-0.369592518</v>
      </c>
      <c r="E125" s="17">
        <v>0.2577408</v>
      </c>
      <c r="F125" s="17">
        <v>4.0</v>
      </c>
      <c r="G125" s="3">
        <v>40.4032798</v>
      </c>
      <c r="H125" s="3">
        <v>-104.7002313</v>
      </c>
      <c r="J125" s="8">
        <f t="shared" si="2"/>
        <v>-104.7002313</v>
      </c>
      <c r="K125" s="8">
        <f t="shared" si="3"/>
        <v>40.4032798</v>
      </c>
      <c r="L125" s="8">
        <f t="shared" si="4"/>
        <v>4</v>
      </c>
      <c r="M125" s="8" t="str">
        <f t="shared" ref="M125:AJ125" si="127">if(Mod($L125, 24)=M$1, $K125, "")</f>
        <v/>
      </c>
      <c r="N125" s="8" t="str">
        <f t="shared" si="127"/>
        <v/>
      </c>
      <c r="O125" s="8" t="str">
        <f t="shared" si="127"/>
        <v/>
      </c>
      <c r="P125" s="8" t="str">
        <f t="shared" si="127"/>
        <v/>
      </c>
      <c r="Q125" s="8">
        <f t="shared" si="127"/>
        <v>40.4032798</v>
      </c>
      <c r="R125" s="8" t="str">
        <f t="shared" si="127"/>
        <v/>
      </c>
      <c r="S125" s="8" t="str">
        <f t="shared" si="127"/>
        <v/>
      </c>
      <c r="T125" s="8" t="str">
        <f t="shared" si="127"/>
        <v/>
      </c>
      <c r="U125" s="8" t="str">
        <f t="shared" si="127"/>
        <v/>
      </c>
      <c r="V125" s="8" t="str">
        <f t="shared" si="127"/>
        <v/>
      </c>
      <c r="W125" s="8" t="str">
        <f t="shared" si="127"/>
        <v/>
      </c>
      <c r="X125" s="8" t="str">
        <f t="shared" si="127"/>
        <v/>
      </c>
      <c r="Y125" s="8" t="str">
        <f t="shared" si="127"/>
        <v/>
      </c>
      <c r="Z125" s="8" t="str">
        <f t="shared" si="127"/>
        <v/>
      </c>
      <c r="AA125" s="8" t="str">
        <f t="shared" si="127"/>
        <v/>
      </c>
      <c r="AB125" s="8" t="str">
        <f t="shared" si="127"/>
        <v/>
      </c>
      <c r="AC125" s="8" t="str">
        <f t="shared" si="127"/>
        <v/>
      </c>
      <c r="AD125" s="8" t="str">
        <f t="shared" si="127"/>
        <v/>
      </c>
      <c r="AE125" s="8" t="str">
        <f t="shared" si="127"/>
        <v/>
      </c>
      <c r="AF125" s="8" t="str">
        <f t="shared" si="127"/>
        <v/>
      </c>
      <c r="AG125" s="8" t="str">
        <f t="shared" si="127"/>
        <v/>
      </c>
      <c r="AH125" s="8" t="str">
        <f t="shared" si="127"/>
        <v/>
      </c>
      <c r="AI125" s="8" t="str">
        <f t="shared" si="127"/>
        <v/>
      </c>
      <c r="AJ125" s="8" t="str">
        <f t="shared" si="127"/>
        <v/>
      </c>
    </row>
    <row r="126">
      <c r="A126" s="17">
        <v>125.0</v>
      </c>
      <c r="B126" s="17" t="s">
        <v>223</v>
      </c>
      <c r="C126" s="17">
        <v>0.386912046</v>
      </c>
      <c r="D126" s="17">
        <v>0.234371263</v>
      </c>
      <c r="E126" s="17">
        <v>0.20463082</v>
      </c>
      <c r="F126" s="17">
        <v>10.0</v>
      </c>
      <c r="G126" s="3">
        <v>42.5121517</v>
      </c>
      <c r="H126" s="3">
        <v>-92.46464689999999</v>
      </c>
      <c r="J126" s="8">
        <f t="shared" si="2"/>
        <v>-92.4646469</v>
      </c>
      <c r="K126" s="8">
        <f t="shared" si="3"/>
        <v>42.5121517</v>
      </c>
      <c r="L126" s="8">
        <f t="shared" si="4"/>
        <v>10</v>
      </c>
      <c r="M126" s="8" t="str">
        <f t="shared" ref="M126:AJ126" si="128">if(Mod($L126, 24)=M$1, $K126, "")</f>
        <v/>
      </c>
      <c r="N126" s="8" t="str">
        <f t="shared" si="128"/>
        <v/>
      </c>
      <c r="O126" s="8" t="str">
        <f t="shared" si="128"/>
        <v/>
      </c>
      <c r="P126" s="8" t="str">
        <f t="shared" si="128"/>
        <v/>
      </c>
      <c r="Q126" s="8" t="str">
        <f t="shared" si="128"/>
        <v/>
      </c>
      <c r="R126" s="8" t="str">
        <f t="shared" si="128"/>
        <v/>
      </c>
      <c r="S126" s="8" t="str">
        <f t="shared" si="128"/>
        <v/>
      </c>
      <c r="T126" s="8" t="str">
        <f t="shared" si="128"/>
        <v/>
      </c>
      <c r="U126" s="8" t="str">
        <f t="shared" si="128"/>
        <v/>
      </c>
      <c r="V126" s="8" t="str">
        <f t="shared" si="128"/>
        <v/>
      </c>
      <c r="W126" s="8">
        <f t="shared" si="128"/>
        <v>42.5121517</v>
      </c>
      <c r="X126" s="8" t="str">
        <f t="shared" si="128"/>
        <v/>
      </c>
      <c r="Y126" s="8" t="str">
        <f t="shared" si="128"/>
        <v/>
      </c>
      <c r="Z126" s="8" t="str">
        <f t="shared" si="128"/>
        <v/>
      </c>
      <c r="AA126" s="8" t="str">
        <f t="shared" si="128"/>
        <v/>
      </c>
      <c r="AB126" s="8" t="str">
        <f t="shared" si="128"/>
        <v/>
      </c>
      <c r="AC126" s="8" t="str">
        <f t="shared" si="128"/>
        <v/>
      </c>
      <c r="AD126" s="8" t="str">
        <f t="shared" si="128"/>
        <v/>
      </c>
      <c r="AE126" s="8" t="str">
        <f t="shared" si="128"/>
        <v/>
      </c>
      <c r="AF126" s="8" t="str">
        <f t="shared" si="128"/>
        <v/>
      </c>
      <c r="AG126" s="8" t="str">
        <f t="shared" si="128"/>
        <v/>
      </c>
      <c r="AH126" s="8" t="str">
        <f t="shared" si="128"/>
        <v/>
      </c>
      <c r="AI126" s="8" t="str">
        <f t="shared" si="128"/>
        <v/>
      </c>
      <c r="AJ126" s="8" t="str">
        <f t="shared" si="128"/>
        <v/>
      </c>
    </row>
    <row r="127">
      <c r="A127" s="17">
        <v>126.0</v>
      </c>
      <c r="B127" s="17" t="s">
        <v>225</v>
      </c>
      <c r="C127" s="17">
        <v>-0.485558389</v>
      </c>
      <c r="D127" s="17">
        <v>0.979302783</v>
      </c>
      <c r="E127" s="17">
        <v>1.19480089</v>
      </c>
      <c r="F127" s="17">
        <v>11.0</v>
      </c>
      <c r="G127" s="3">
        <v>42.0564594</v>
      </c>
      <c r="H127" s="3">
        <v>-87.67526699999999</v>
      </c>
      <c r="J127" s="8">
        <f t="shared" si="2"/>
        <v>-87.675267</v>
      </c>
      <c r="K127" s="8">
        <f t="shared" si="3"/>
        <v>42.0564594</v>
      </c>
      <c r="L127" s="8">
        <f t="shared" si="4"/>
        <v>11</v>
      </c>
      <c r="M127" s="8" t="str">
        <f t="shared" ref="M127:AJ127" si="129">if(Mod($L127, 24)=M$1, $K127, "")</f>
        <v/>
      </c>
      <c r="N127" s="8" t="str">
        <f t="shared" si="129"/>
        <v/>
      </c>
      <c r="O127" s="8" t="str">
        <f t="shared" si="129"/>
        <v/>
      </c>
      <c r="P127" s="8" t="str">
        <f t="shared" si="129"/>
        <v/>
      </c>
      <c r="Q127" s="8" t="str">
        <f t="shared" si="129"/>
        <v/>
      </c>
      <c r="R127" s="8" t="str">
        <f t="shared" si="129"/>
        <v/>
      </c>
      <c r="S127" s="8" t="str">
        <f t="shared" si="129"/>
        <v/>
      </c>
      <c r="T127" s="8" t="str">
        <f t="shared" si="129"/>
        <v/>
      </c>
      <c r="U127" s="8" t="str">
        <f t="shared" si="129"/>
        <v/>
      </c>
      <c r="V127" s="8" t="str">
        <f t="shared" si="129"/>
        <v/>
      </c>
      <c r="W127" s="8" t="str">
        <f t="shared" si="129"/>
        <v/>
      </c>
      <c r="X127" s="8">
        <f t="shared" si="129"/>
        <v>42.0564594</v>
      </c>
      <c r="Y127" s="8" t="str">
        <f t="shared" si="129"/>
        <v/>
      </c>
      <c r="Z127" s="8" t="str">
        <f t="shared" si="129"/>
        <v/>
      </c>
      <c r="AA127" s="8" t="str">
        <f t="shared" si="129"/>
        <v/>
      </c>
      <c r="AB127" s="8" t="str">
        <f t="shared" si="129"/>
        <v/>
      </c>
      <c r="AC127" s="8" t="str">
        <f t="shared" si="129"/>
        <v/>
      </c>
      <c r="AD127" s="8" t="str">
        <f t="shared" si="129"/>
        <v/>
      </c>
      <c r="AE127" s="8" t="str">
        <f t="shared" si="129"/>
        <v/>
      </c>
      <c r="AF127" s="8" t="str">
        <f t="shared" si="129"/>
        <v/>
      </c>
      <c r="AG127" s="8" t="str">
        <f t="shared" si="129"/>
        <v/>
      </c>
      <c r="AH127" s="8" t="str">
        <f t="shared" si="129"/>
        <v/>
      </c>
      <c r="AI127" s="8" t="str">
        <f t="shared" si="129"/>
        <v/>
      </c>
      <c r="AJ127" s="8" t="str">
        <f t="shared" si="129"/>
        <v/>
      </c>
    </row>
    <row r="128">
      <c r="A128" s="17">
        <v>127.0</v>
      </c>
      <c r="B128" s="17" t="s">
        <v>227</v>
      </c>
      <c r="C128" s="17">
        <v>-1.057473691</v>
      </c>
      <c r="D128" s="17">
        <v>1.377186645</v>
      </c>
      <c r="E128" s="17">
        <v>3.01489366</v>
      </c>
      <c r="F128" s="17">
        <v>11.0</v>
      </c>
      <c r="G128" s="3">
        <v>41.7055716</v>
      </c>
      <c r="H128" s="3">
        <v>-86.2353388</v>
      </c>
      <c r="J128" s="8">
        <f t="shared" si="2"/>
        <v>-86.2353388</v>
      </c>
      <c r="K128" s="8">
        <f t="shared" si="3"/>
        <v>41.7055716</v>
      </c>
      <c r="L128" s="8">
        <f t="shared" si="4"/>
        <v>11</v>
      </c>
      <c r="M128" s="8" t="str">
        <f t="shared" ref="M128:AJ128" si="130">if(Mod($L128, 24)=M$1, $K128, "")</f>
        <v/>
      </c>
      <c r="N128" s="8" t="str">
        <f t="shared" si="130"/>
        <v/>
      </c>
      <c r="O128" s="8" t="str">
        <f t="shared" si="130"/>
        <v/>
      </c>
      <c r="P128" s="8" t="str">
        <f t="shared" si="130"/>
        <v/>
      </c>
      <c r="Q128" s="8" t="str">
        <f t="shared" si="130"/>
        <v/>
      </c>
      <c r="R128" s="8" t="str">
        <f t="shared" si="130"/>
        <v/>
      </c>
      <c r="S128" s="8" t="str">
        <f t="shared" si="130"/>
        <v/>
      </c>
      <c r="T128" s="8" t="str">
        <f t="shared" si="130"/>
        <v/>
      </c>
      <c r="U128" s="8" t="str">
        <f t="shared" si="130"/>
        <v/>
      </c>
      <c r="V128" s="8" t="str">
        <f t="shared" si="130"/>
        <v/>
      </c>
      <c r="W128" s="8" t="str">
        <f t="shared" si="130"/>
        <v/>
      </c>
      <c r="X128" s="8">
        <f t="shared" si="130"/>
        <v>41.7055716</v>
      </c>
      <c r="Y128" s="8" t="str">
        <f t="shared" si="130"/>
        <v/>
      </c>
      <c r="Z128" s="8" t="str">
        <f t="shared" si="130"/>
        <v/>
      </c>
      <c r="AA128" s="8" t="str">
        <f t="shared" si="130"/>
        <v/>
      </c>
      <c r="AB128" s="8" t="str">
        <f t="shared" si="130"/>
        <v/>
      </c>
      <c r="AC128" s="8" t="str">
        <f t="shared" si="130"/>
        <v/>
      </c>
      <c r="AD128" s="8" t="str">
        <f t="shared" si="130"/>
        <v/>
      </c>
      <c r="AE128" s="8" t="str">
        <f t="shared" si="130"/>
        <v/>
      </c>
      <c r="AF128" s="8" t="str">
        <f t="shared" si="130"/>
        <v/>
      </c>
      <c r="AG128" s="8" t="str">
        <f t="shared" si="130"/>
        <v/>
      </c>
      <c r="AH128" s="8" t="str">
        <f t="shared" si="130"/>
        <v/>
      </c>
      <c r="AI128" s="8" t="str">
        <f t="shared" si="130"/>
        <v/>
      </c>
      <c r="AJ128" s="8" t="str">
        <f t="shared" si="130"/>
        <v/>
      </c>
    </row>
    <row r="129">
      <c r="A129" s="17">
        <v>128.0</v>
      </c>
      <c r="B129" s="17" t="s">
        <v>228</v>
      </c>
      <c r="C129" s="17">
        <v>0.317518414</v>
      </c>
      <c r="D129" s="17">
        <v>0.836737357</v>
      </c>
      <c r="E129" s="17">
        <v>0.80094735</v>
      </c>
      <c r="F129" s="17">
        <v>10.0</v>
      </c>
      <c r="G129" s="3">
        <v>42.6679486</v>
      </c>
      <c r="H129" s="3">
        <v>-83.2081632</v>
      </c>
      <c r="J129" s="8">
        <f t="shared" si="2"/>
        <v>-83.2081632</v>
      </c>
      <c r="K129" s="8">
        <f t="shared" si="3"/>
        <v>42.6679486</v>
      </c>
      <c r="L129" s="8">
        <f t="shared" si="4"/>
        <v>10</v>
      </c>
      <c r="M129" s="8" t="str">
        <f t="shared" ref="M129:AJ129" si="131">if(Mod($L129, 24)=M$1, $K129, "")</f>
        <v/>
      </c>
      <c r="N129" s="8" t="str">
        <f t="shared" si="131"/>
        <v/>
      </c>
      <c r="O129" s="8" t="str">
        <f t="shared" si="131"/>
        <v/>
      </c>
      <c r="P129" s="8" t="str">
        <f t="shared" si="131"/>
        <v/>
      </c>
      <c r="Q129" s="8" t="str">
        <f t="shared" si="131"/>
        <v/>
      </c>
      <c r="R129" s="8" t="str">
        <f t="shared" si="131"/>
        <v/>
      </c>
      <c r="S129" s="8" t="str">
        <f t="shared" si="131"/>
        <v/>
      </c>
      <c r="T129" s="8" t="str">
        <f t="shared" si="131"/>
        <v/>
      </c>
      <c r="U129" s="8" t="str">
        <f t="shared" si="131"/>
        <v/>
      </c>
      <c r="V129" s="8" t="str">
        <f t="shared" si="131"/>
        <v/>
      </c>
      <c r="W129" s="8">
        <f t="shared" si="131"/>
        <v>42.6679486</v>
      </c>
      <c r="X129" s="8" t="str">
        <f t="shared" si="131"/>
        <v/>
      </c>
      <c r="Y129" s="8" t="str">
        <f t="shared" si="131"/>
        <v/>
      </c>
      <c r="Z129" s="8" t="str">
        <f t="shared" si="131"/>
        <v/>
      </c>
      <c r="AA129" s="8" t="str">
        <f t="shared" si="131"/>
        <v/>
      </c>
      <c r="AB129" s="8" t="str">
        <f t="shared" si="131"/>
        <v/>
      </c>
      <c r="AC129" s="8" t="str">
        <f t="shared" si="131"/>
        <v/>
      </c>
      <c r="AD129" s="8" t="str">
        <f t="shared" si="131"/>
        <v/>
      </c>
      <c r="AE129" s="8" t="str">
        <f t="shared" si="131"/>
        <v/>
      </c>
      <c r="AF129" s="8" t="str">
        <f t="shared" si="131"/>
        <v/>
      </c>
      <c r="AG129" s="8" t="str">
        <f t="shared" si="131"/>
        <v/>
      </c>
      <c r="AH129" s="8" t="str">
        <f t="shared" si="131"/>
        <v/>
      </c>
      <c r="AI129" s="8" t="str">
        <f t="shared" si="131"/>
        <v/>
      </c>
      <c r="AJ129" s="8" t="str">
        <f t="shared" si="131"/>
        <v/>
      </c>
    </row>
    <row r="130">
      <c r="A130" s="17">
        <v>129.0</v>
      </c>
      <c r="B130" s="17" t="s">
        <v>229</v>
      </c>
      <c r="C130" s="17">
        <v>-0.135410003</v>
      </c>
      <c r="D130" s="17">
        <v>0.556346308</v>
      </c>
      <c r="E130" s="17">
        <v>0.32785708</v>
      </c>
      <c r="F130" s="17">
        <v>17.0</v>
      </c>
      <c r="G130" s="3">
        <v>39.324358</v>
      </c>
      <c r="H130" s="3">
        <v>-82.10138889999999</v>
      </c>
      <c r="J130" s="8">
        <f t="shared" si="2"/>
        <v>-82.1013889</v>
      </c>
      <c r="K130" s="8">
        <f t="shared" si="3"/>
        <v>39.324358</v>
      </c>
      <c r="L130" s="8">
        <f t="shared" si="4"/>
        <v>17</v>
      </c>
      <c r="M130" s="8" t="str">
        <f t="shared" ref="M130:AJ130" si="132">if(Mod($L130, 24)=M$1, $K130, "")</f>
        <v/>
      </c>
      <c r="N130" s="8" t="str">
        <f t="shared" si="132"/>
        <v/>
      </c>
      <c r="O130" s="8" t="str">
        <f t="shared" si="132"/>
        <v/>
      </c>
      <c r="P130" s="8" t="str">
        <f t="shared" si="132"/>
        <v/>
      </c>
      <c r="Q130" s="8" t="str">
        <f t="shared" si="132"/>
        <v/>
      </c>
      <c r="R130" s="8" t="str">
        <f t="shared" si="132"/>
        <v/>
      </c>
      <c r="S130" s="8" t="str">
        <f t="shared" si="132"/>
        <v/>
      </c>
      <c r="T130" s="8" t="str">
        <f t="shared" si="132"/>
        <v/>
      </c>
      <c r="U130" s="8" t="str">
        <f t="shared" si="132"/>
        <v/>
      </c>
      <c r="V130" s="8" t="str">
        <f t="shared" si="132"/>
        <v/>
      </c>
      <c r="W130" s="8" t="str">
        <f t="shared" si="132"/>
        <v/>
      </c>
      <c r="X130" s="8" t="str">
        <f t="shared" si="132"/>
        <v/>
      </c>
      <c r="Y130" s="8" t="str">
        <f t="shared" si="132"/>
        <v/>
      </c>
      <c r="Z130" s="8" t="str">
        <f t="shared" si="132"/>
        <v/>
      </c>
      <c r="AA130" s="8" t="str">
        <f t="shared" si="132"/>
        <v/>
      </c>
      <c r="AB130" s="8" t="str">
        <f t="shared" si="132"/>
        <v/>
      </c>
      <c r="AC130" s="8" t="str">
        <f t="shared" si="132"/>
        <v/>
      </c>
      <c r="AD130" s="8">
        <f t="shared" si="132"/>
        <v>39.324358</v>
      </c>
      <c r="AE130" s="8" t="str">
        <f t="shared" si="132"/>
        <v/>
      </c>
      <c r="AF130" s="8" t="str">
        <f t="shared" si="132"/>
        <v/>
      </c>
      <c r="AG130" s="8" t="str">
        <f t="shared" si="132"/>
        <v/>
      </c>
      <c r="AH130" s="8" t="str">
        <f t="shared" si="132"/>
        <v/>
      </c>
      <c r="AI130" s="8" t="str">
        <f t="shared" si="132"/>
        <v/>
      </c>
      <c r="AJ130" s="8" t="str">
        <f t="shared" si="132"/>
        <v/>
      </c>
    </row>
    <row r="131">
      <c r="A131" s="17">
        <v>130.0</v>
      </c>
      <c r="B131" s="17" t="s">
        <v>230</v>
      </c>
      <c r="C131" s="17">
        <v>-1.369606813</v>
      </c>
      <c r="D131" s="17">
        <v>1.445372506</v>
      </c>
      <c r="E131" s="17">
        <v>3.9649245</v>
      </c>
      <c r="F131" s="17">
        <v>3.0</v>
      </c>
      <c r="G131" s="3">
        <v>40.0066723</v>
      </c>
      <c r="H131" s="3">
        <v>-83.0304546</v>
      </c>
      <c r="J131" s="8">
        <f t="shared" si="2"/>
        <v>-83.0304546</v>
      </c>
      <c r="K131" s="8">
        <f t="shared" si="3"/>
        <v>40.0066723</v>
      </c>
      <c r="L131" s="8">
        <f t="shared" si="4"/>
        <v>3</v>
      </c>
      <c r="M131" s="8" t="str">
        <f t="shared" ref="M131:AJ131" si="133">if(Mod($L131, 24)=M$1, $K131, "")</f>
        <v/>
      </c>
      <c r="N131" s="8" t="str">
        <f t="shared" si="133"/>
        <v/>
      </c>
      <c r="O131" s="8" t="str">
        <f t="shared" si="133"/>
        <v/>
      </c>
      <c r="P131" s="8">
        <f t="shared" si="133"/>
        <v>40.0066723</v>
      </c>
      <c r="Q131" s="8" t="str">
        <f t="shared" si="133"/>
        <v/>
      </c>
      <c r="R131" s="8" t="str">
        <f t="shared" si="133"/>
        <v/>
      </c>
      <c r="S131" s="8" t="str">
        <f t="shared" si="133"/>
        <v/>
      </c>
      <c r="T131" s="8" t="str">
        <f t="shared" si="133"/>
        <v/>
      </c>
      <c r="U131" s="8" t="str">
        <f t="shared" si="133"/>
        <v/>
      </c>
      <c r="V131" s="8" t="str">
        <f t="shared" si="133"/>
        <v/>
      </c>
      <c r="W131" s="8" t="str">
        <f t="shared" si="133"/>
        <v/>
      </c>
      <c r="X131" s="8" t="str">
        <f t="shared" si="133"/>
        <v/>
      </c>
      <c r="Y131" s="8" t="str">
        <f t="shared" si="133"/>
        <v/>
      </c>
      <c r="Z131" s="8" t="str">
        <f t="shared" si="133"/>
        <v/>
      </c>
      <c r="AA131" s="8" t="str">
        <f t="shared" si="133"/>
        <v/>
      </c>
      <c r="AB131" s="8" t="str">
        <f t="shared" si="133"/>
        <v/>
      </c>
      <c r="AC131" s="8" t="str">
        <f t="shared" si="133"/>
        <v/>
      </c>
      <c r="AD131" s="8" t="str">
        <f t="shared" si="133"/>
        <v/>
      </c>
      <c r="AE131" s="8" t="str">
        <f t="shared" si="133"/>
        <v/>
      </c>
      <c r="AF131" s="8" t="str">
        <f t="shared" si="133"/>
        <v/>
      </c>
      <c r="AG131" s="8" t="str">
        <f t="shared" si="133"/>
        <v/>
      </c>
      <c r="AH131" s="8" t="str">
        <f t="shared" si="133"/>
        <v/>
      </c>
      <c r="AI131" s="8" t="str">
        <f t="shared" si="133"/>
        <v/>
      </c>
      <c r="AJ131" s="8" t="str">
        <f t="shared" si="133"/>
        <v/>
      </c>
    </row>
    <row r="132">
      <c r="A132" s="17">
        <v>131.0</v>
      </c>
      <c r="B132" s="17" t="s">
        <v>233</v>
      </c>
      <c r="C132" s="17">
        <v>0.66905836</v>
      </c>
      <c r="D132" s="17">
        <v>-0.096860807</v>
      </c>
      <c r="E132" s="17">
        <v>0.45702111</v>
      </c>
      <c r="F132" s="17">
        <v>24.0</v>
      </c>
      <c r="G132" s="3">
        <v>36.8858594</v>
      </c>
      <c r="H132" s="3">
        <v>-76.3057051</v>
      </c>
      <c r="J132" s="8">
        <f t="shared" si="2"/>
        <v>-76.3057051</v>
      </c>
      <c r="K132" s="8">
        <f t="shared" si="3"/>
        <v>36.8858594</v>
      </c>
      <c r="L132" s="8">
        <f t="shared" si="4"/>
        <v>24</v>
      </c>
      <c r="M132" s="8">
        <f t="shared" ref="M132:AJ132" si="134">if(Mod($L132, 24)=M$1, $K132, "")</f>
        <v>36.8858594</v>
      </c>
      <c r="N132" s="8" t="str">
        <f t="shared" si="134"/>
        <v/>
      </c>
      <c r="O132" s="8" t="str">
        <f t="shared" si="134"/>
        <v/>
      </c>
      <c r="P132" s="8" t="str">
        <f t="shared" si="134"/>
        <v/>
      </c>
      <c r="Q132" s="8" t="str">
        <f t="shared" si="134"/>
        <v/>
      </c>
      <c r="R132" s="8" t="str">
        <f t="shared" si="134"/>
        <v/>
      </c>
      <c r="S132" s="8" t="str">
        <f t="shared" si="134"/>
        <v/>
      </c>
      <c r="T132" s="8" t="str">
        <f t="shared" si="134"/>
        <v/>
      </c>
      <c r="U132" s="8" t="str">
        <f t="shared" si="134"/>
        <v/>
      </c>
      <c r="V132" s="8" t="str">
        <f t="shared" si="134"/>
        <v/>
      </c>
      <c r="W132" s="8" t="str">
        <f t="shared" si="134"/>
        <v/>
      </c>
      <c r="X132" s="8" t="str">
        <f t="shared" si="134"/>
        <v/>
      </c>
      <c r="Y132" s="8" t="str">
        <f t="shared" si="134"/>
        <v/>
      </c>
      <c r="Z132" s="8" t="str">
        <f t="shared" si="134"/>
        <v/>
      </c>
      <c r="AA132" s="8" t="str">
        <f t="shared" si="134"/>
        <v/>
      </c>
      <c r="AB132" s="8" t="str">
        <f t="shared" si="134"/>
        <v/>
      </c>
      <c r="AC132" s="8" t="str">
        <f t="shared" si="134"/>
        <v/>
      </c>
      <c r="AD132" s="8" t="str">
        <f t="shared" si="134"/>
        <v/>
      </c>
      <c r="AE132" s="8" t="str">
        <f t="shared" si="134"/>
        <v/>
      </c>
      <c r="AF132" s="8" t="str">
        <f t="shared" si="134"/>
        <v/>
      </c>
      <c r="AG132" s="8" t="str">
        <f t="shared" si="134"/>
        <v/>
      </c>
      <c r="AH132" s="8" t="str">
        <f t="shared" si="134"/>
        <v/>
      </c>
      <c r="AI132" s="8" t="str">
        <f t="shared" si="134"/>
        <v/>
      </c>
      <c r="AJ132" s="8" t="str">
        <f t="shared" si="134"/>
        <v/>
      </c>
    </row>
    <row r="133">
      <c r="A133" s="17">
        <v>132.0</v>
      </c>
      <c r="B133" s="17" t="s">
        <v>237</v>
      </c>
      <c r="C133" s="17">
        <v>-0.921869151</v>
      </c>
      <c r="D133" s="17">
        <v>-1.374155854</v>
      </c>
      <c r="E133" s="17">
        <v>2.73814704</v>
      </c>
      <c r="F133" s="17">
        <v>19.0</v>
      </c>
      <c r="G133" s="3">
        <v>37.9798869</v>
      </c>
      <c r="H133" s="3">
        <v>-121.3128577</v>
      </c>
      <c r="J133" s="8">
        <f t="shared" si="2"/>
        <v>-121.3128577</v>
      </c>
      <c r="K133" s="8">
        <f t="shared" si="3"/>
        <v>37.9798869</v>
      </c>
      <c r="L133" s="8">
        <f t="shared" si="4"/>
        <v>19</v>
      </c>
      <c r="M133" s="8" t="str">
        <f t="shared" ref="M133:AJ133" si="135">if(Mod($L133, 24)=M$1, $K133, "")</f>
        <v/>
      </c>
      <c r="N133" s="8" t="str">
        <f t="shared" si="135"/>
        <v/>
      </c>
      <c r="O133" s="8" t="str">
        <f t="shared" si="135"/>
        <v/>
      </c>
      <c r="P133" s="8" t="str">
        <f t="shared" si="135"/>
        <v/>
      </c>
      <c r="Q133" s="8" t="str">
        <f t="shared" si="135"/>
        <v/>
      </c>
      <c r="R133" s="8" t="str">
        <f t="shared" si="135"/>
        <v/>
      </c>
      <c r="S133" s="8" t="str">
        <f t="shared" si="135"/>
        <v/>
      </c>
      <c r="T133" s="8" t="str">
        <f t="shared" si="135"/>
        <v/>
      </c>
      <c r="U133" s="8" t="str">
        <f t="shared" si="135"/>
        <v/>
      </c>
      <c r="V133" s="8" t="str">
        <f t="shared" si="135"/>
        <v/>
      </c>
      <c r="W133" s="8" t="str">
        <f t="shared" si="135"/>
        <v/>
      </c>
      <c r="X133" s="8" t="str">
        <f t="shared" si="135"/>
        <v/>
      </c>
      <c r="Y133" s="8" t="str">
        <f t="shared" si="135"/>
        <v/>
      </c>
      <c r="Z133" s="8" t="str">
        <f t="shared" si="135"/>
        <v/>
      </c>
      <c r="AA133" s="8" t="str">
        <f t="shared" si="135"/>
        <v/>
      </c>
      <c r="AB133" s="8" t="str">
        <f t="shared" si="135"/>
        <v/>
      </c>
      <c r="AC133" s="8" t="str">
        <f t="shared" si="135"/>
        <v/>
      </c>
      <c r="AD133" s="8" t="str">
        <f t="shared" si="135"/>
        <v/>
      </c>
      <c r="AE133" s="8" t="str">
        <f t="shared" si="135"/>
        <v/>
      </c>
      <c r="AF133" s="8">
        <f t="shared" si="135"/>
        <v>37.9798869</v>
      </c>
      <c r="AG133" s="8" t="str">
        <f t="shared" si="135"/>
        <v/>
      </c>
      <c r="AH133" s="8" t="str">
        <f t="shared" si="135"/>
        <v/>
      </c>
      <c r="AI133" s="8" t="str">
        <f t="shared" si="135"/>
        <v/>
      </c>
      <c r="AJ133" s="8" t="str">
        <f t="shared" si="135"/>
        <v/>
      </c>
    </row>
    <row r="134">
      <c r="A134" s="17">
        <v>133.0</v>
      </c>
      <c r="B134" s="17" t="s">
        <v>238</v>
      </c>
      <c r="C134" s="17">
        <v>-0.238249681</v>
      </c>
      <c r="D134" s="17">
        <v>1.151835134</v>
      </c>
      <c r="E134" s="17">
        <v>1.38348709</v>
      </c>
      <c r="F134" s="17">
        <v>18.0</v>
      </c>
      <c r="G134" s="3">
        <v>39.9522188</v>
      </c>
      <c r="H134" s="3">
        <v>-75.1932137</v>
      </c>
      <c r="J134" s="8">
        <f t="shared" si="2"/>
        <v>-75.1932137</v>
      </c>
      <c r="K134" s="8">
        <f t="shared" si="3"/>
        <v>39.9522188</v>
      </c>
      <c r="L134" s="8">
        <f t="shared" si="4"/>
        <v>18</v>
      </c>
      <c r="M134" s="8" t="str">
        <f t="shared" ref="M134:AJ134" si="136">if(Mod($L134, 24)=M$1, $K134, "")</f>
        <v/>
      </c>
      <c r="N134" s="8" t="str">
        <f t="shared" si="136"/>
        <v/>
      </c>
      <c r="O134" s="8" t="str">
        <f t="shared" si="136"/>
        <v/>
      </c>
      <c r="P134" s="8" t="str">
        <f t="shared" si="136"/>
        <v/>
      </c>
      <c r="Q134" s="8" t="str">
        <f t="shared" si="136"/>
        <v/>
      </c>
      <c r="R134" s="8" t="str">
        <f t="shared" si="136"/>
        <v/>
      </c>
      <c r="S134" s="8" t="str">
        <f t="shared" si="136"/>
        <v/>
      </c>
      <c r="T134" s="8" t="str">
        <f t="shared" si="136"/>
        <v/>
      </c>
      <c r="U134" s="8" t="str">
        <f t="shared" si="136"/>
        <v/>
      </c>
      <c r="V134" s="8" t="str">
        <f t="shared" si="136"/>
        <v/>
      </c>
      <c r="W134" s="8" t="str">
        <f t="shared" si="136"/>
        <v/>
      </c>
      <c r="X134" s="8" t="str">
        <f t="shared" si="136"/>
        <v/>
      </c>
      <c r="Y134" s="8" t="str">
        <f t="shared" si="136"/>
        <v/>
      </c>
      <c r="Z134" s="8" t="str">
        <f t="shared" si="136"/>
        <v/>
      </c>
      <c r="AA134" s="8" t="str">
        <f t="shared" si="136"/>
        <v/>
      </c>
      <c r="AB134" s="8" t="str">
        <f t="shared" si="136"/>
        <v/>
      </c>
      <c r="AC134" s="8" t="str">
        <f t="shared" si="136"/>
        <v/>
      </c>
      <c r="AD134" s="8" t="str">
        <f t="shared" si="136"/>
        <v/>
      </c>
      <c r="AE134" s="8">
        <f t="shared" si="136"/>
        <v>39.9522188</v>
      </c>
      <c r="AF134" s="8" t="str">
        <f t="shared" si="136"/>
        <v/>
      </c>
      <c r="AG134" s="8" t="str">
        <f t="shared" si="136"/>
        <v/>
      </c>
      <c r="AH134" s="8" t="str">
        <f t="shared" si="136"/>
        <v/>
      </c>
      <c r="AI134" s="8" t="str">
        <f t="shared" si="136"/>
        <v/>
      </c>
      <c r="AJ134" s="8" t="str">
        <f t="shared" si="136"/>
        <v/>
      </c>
    </row>
    <row r="135">
      <c r="A135" s="17">
        <v>134.0</v>
      </c>
      <c r="B135" s="17" t="s">
        <v>239</v>
      </c>
      <c r="C135" s="17">
        <v>-0.390235671</v>
      </c>
      <c r="D135" s="17">
        <v>1.243550977</v>
      </c>
      <c r="E135" s="17">
        <v>1.69870291</v>
      </c>
      <c r="F135" s="17">
        <v>18.0</v>
      </c>
      <c r="G135" s="3">
        <v>40.7982133</v>
      </c>
      <c r="H135" s="3">
        <v>-77.8599084</v>
      </c>
      <c r="J135" s="8">
        <f t="shared" si="2"/>
        <v>-77.8599084</v>
      </c>
      <c r="K135" s="8">
        <f t="shared" si="3"/>
        <v>40.7982133</v>
      </c>
      <c r="L135" s="8">
        <f t="shared" si="4"/>
        <v>18</v>
      </c>
      <c r="M135" s="8" t="str">
        <f t="shared" ref="M135:AJ135" si="137">if(Mod($L135, 24)=M$1, $K135, "")</f>
        <v/>
      </c>
      <c r="N135" s="8" t="str">
        <f t="shared" si="137"/>
        <v/>
      </c>
      <c r="O135" s="8" t="str">
        <f t="shared" si="137"/>
        <v/>
      </c>
      <c r="P135" s="8" t="str">
        <f t="shared" si="137"/>
        <v/>
      </c>
      <c r="Q135" s="8" t="str">
        <f t="shared" si="137"/>
        <v/>
      </c>
      <c r="R135" s="8" t="str">
        <f t="shared" si="137"/>
        <v/>
      </c>
      <c r="S135" s="8" t="str">
        <f t="shared" si="137"/>
        <v/>
      </c>
      <c r="T135" s="8" t="str">
        <f t="shared" si="137"/>
        <v/>
      </c>
      <c r="U135" s="8" t="str">
        <f t="shared" si="137"/>
        <v/>
      </c>
      <c r="V135" s="8" t="str">
        <f t="shared" si="137"/>
        <v/>
      </c>
      <c r="W135" s="8" t="str">
        <f t="shared" si="137"/>
        <v/>
      </c>
      <c r="X135" s="8" t="str">
        <f t="shared" si="137"/>
        <v/>
      </c>
      <c r="Y135" s="8" t="str">
        <f t="shared" si="137"/>
        <v/>
      </c>
      <c r="Z135" s="8" t="str">
        <f t="shared" si="137"/>
        <v/>
      </c>
      <c r="AA135" s="8" t="str">
        <f t="shared" si="137"/>
        <v/>
      </c>
      <c r="AB135" s="8" t="str">
        <f t="shared" si="137"/>
        <v/>
      </c>
      <c r="AC135" s="8" t="str">
        <f t="shared" si="137"/>
        <v/>
      </c>
      <c r="AD135" s="8" t="str">
        <f t="shared" si="137"/>
        <v/>
      </c>
      <c r="AE135" s="8">
        <f t="shared" si="137"/>
        <v>40.7982133</v>
      </c>
      <c r="AF135" s="8" t="str">
        <f t="shared" si="137"/>
        <v/>
      </c>
      <c r="AG135" s="8" t="str">
        <f t="shared" si="137"/>
        <v/>
      </c>
      <c r="AH135" s="8" t="str">
        <f t="shared" si="137"/>
        <v/>
      </c>
      <c r="AI135" s="8" t="str">
        <f t="shared" si="137"/>
        <v/>
      </c>
      <c r="AJ135" s="8" t="str">
        <f t="shared" si="137"/>
        <v/>
      </c>
    </row>
    <row r="136">
      <c r="A136" s="17">
        <v>135.0</v>
      </c>
      <c r="B136" s="17" t="s">
        <v>240</v>
      </c>
      <c r="C136" s="17">
        <v>0.022806666</v>
      </c>
      <c r="D136" s="17">
        <v>-2.59592904</v>
      </c>
      <c r="E136" s="17">
        <v>6.73936773</v>
      </c>
      <c r="F136" s="17">
        <v>22.0</v>
      </c>
      <c r="G136" s="3">
        <v>34.0414045</v>
      </c>
      <c r="H136" s="3">
        <v>-118.7095814</v>
      </c>
      <c r="J136" s="8">
        <f t="shared" si="2"/>
        <v>-118.7095814</v>
      </c>
      <c r="K136" s="8">
        <f t="shared" si="3"/>
        <v>34.0414045</v>
      </c>
      <c r="L136" s="8">
        <f t="shared" si="4"/>
        <v>22</v>
      </c>
      <c r="M136" s="8" t="str">
        <f t="shared" ref="M136:AJ136" si="138">if(Mod($L136, 24)=M$1, $K136, "")</f>
        <v/>
      </c>
      <c r="N136" s="8" t="str">
        <f t="shared" si="138"/>
        <v/>
      </c>
      <c r="O136" s="8" t="str">
        <f t="shared" si="138"/>
        <v/>
      </c>
      <c r="P136" s="8" t="str">
        <f t="shared" si="138"/>
        <v/>
      </c>
      <c r="Q136" s="8" t="str">
        <f t="shared" si="138"/>
        <v/>
      </c>
      <c r="R136" s="8" t="str">
        <f t="shared" si="138"/>
        <v/>
      </c>
      <c r="S136" s="8" t="str">
        <f t="shared" si="138"/>
        <v/>
      </c>
      <c r="T136" s="8" t="str">
        <f t="shared" si="138"/>
        <v/>
      </c>
      <c r="U136" s="8" t="str">
        <f t="shared" si="138"/>
        <v/>
      </c>
      <c r="V136" s="8" t="str">
        <f t="shared" si="138"/>
        <v/>
      </c>
      <c r="W136" s="8" t="str">
        <f t="shared" si="138"/>
        <v/>
      </c>
      <c r="X136" s="8" t="str">
        <f t="shared" si="138"/>
        <v/>
      </c>
      <c r="Y136" s="8" t="str">
        <f t="shared" si="138"/>
        <v/>
      </c>
      <c r="Z136" s="8" t="str">
        <f t="shared" si="138"/>
        <v/>
      </c>
      <c r="AA136" s="8" t="str">
        <f t="shared" si="138"/>
        <v/>
      </c>
      <c r="AB136" s="8" t="str">
        <f t="shared" si="138"/>
        <v/>
      </c>
      <c r="AC136" s="8" t="str">
        <f t="shared" si="138"/>
        <v/>
      </c>
      <c r="AD136" s="8" t="str">
        <f t="shared" si="138"/>
        <v/>
      </c>
      <c r="AE136" s="8" t="str">
        <f t="shared" si="138"/>
        <v/>
      </c>
      <c r="AF136" s="8" t="str">
        <f t="shared" si="138"/>
        <v/>
      </c>
      <c r="AG136" s="8" t="str">
        <f t="shared" si="138"/>
        <v/>
      </c>
      <c r="AH136" s="8" t="str">
        <f t="shared" si="138"/>
        <v/>
      </c>
      <c r="AI136" s="8">
        <f t="shared" si="138"/>
        <v>34.0414045</v>
      </c>
      <c r="AJ136" s="8" t="str">
        <f t="shared" si="138"/>
        <v/>
      </c>
    </row>
    <row r="137">
      <c r="A137" s="17">
        <v>136.0</v>
      </c>
      <c r="B137" s="17" t="s">
        <v>241</v>
      </c>
      <c r="C137" s="17">
        <v>-0.500291178</v>
      </c>
      <c r="D137" s="17">
        <v>1.141219158</v>
      </c>
      <c r="E137" s="17">
        <v>1.55267243</v>
      </c>
      <c r="F137" s="17">
        <v>18.0</v>
      </c>
      <c r="G137" s="3">
        <v>40.4443533</v>
      </c>
      <c r="H137" s="3">
        <v>-79.960835</v>
      </c>
      <c r="J137" s="8">
        <f t="shared" si="2"/>
        <v>-79.960835</v>
      </c>
      <c r="K137" s="8">
        <f t="shared" si="3"/>
        <v>40.4443533</v>
      </c>
      <c r="L137" s="8">
        <f t="shared" si="4"/>
        <v>18</v>
      </c>
      <c r="M137" s="8" t="str">
        <f t="shared" ref="M137:AJ137" si="139">if(Mod($L137, 24)=M$1, $K137, "")</f>
        <v/>
      </c>
      <c r="N137" s="8" t="str">
        <f t="shared" si="139"/>
        <v/>
      </c>
      <c r="O137" s="8" t="str">
        <f t="shared" si="139"/>
        <v/>
      </c>
      <c r="P137" s="8" t="str">
        <f t="shared" si="139"/>
        <v/>
      </c>
      <c r="Q137" s="8" t="str">
        <f t="shared" si="139"/>
        <v/>
      </c>
      <c r="R137" s="8" t="str">
        <f t="shared" si="139"/>
        <v/>
      </c>
      <c r="S137" s="8" t="str">
        <f t="shared" si="139"/>
        <v/>
      </c>
      <c r="T137" s="8" t="str">
        <f t="shared" si="139"/>
        <v/>
      </c>
      <c r="U137" s="8" t="str">
        <f t="shared" si="139"/>
        <v/>
      </c>
      <c r="V137" s="8" t="str">
        <f t="shared" si="139"/>
        <v/>
      </c>
      <c r="W137" s="8" t="str">
        <f t="shared" si="139"/>
        <v/>
      </c>
      <c r="X137" s="8" t="str">
        <f t="shared" si="139"/>
        <v/>
      </c>
      <c r="Y137" s="8" t="str">
        <f t="shared" si="139"/>
        <v/>
      </c>
      <c r="Z137" s="8" t="str">
        <f t="shared" si="139"/>
        <v/>
      </c>
      <c r="AA137" s="8" t="str">
        <f t="shared" si="139"/>
        <v/>
      </c>
      <c r="AB137" s="8" t="str">
        <f t="shared" si="139"/>
        <v/>
      </c>
      <c r="AC137" s="8" t="str">
        <f t="shared" si="139"/>
        <v/>
      </c>
      <c r="AD137" s="8" t="str">
        <f t="shared" si="139"/>
        <v/>
      </c>
      <c r="AE137" s="8">
        <f t="shared" si="139"/>
        <v>40.4443533</v>
      </c>
      <c r="AF137" s="8" t="str">
        <f t="shared" si="139"/>
        <v/>
      </c>
      <c r="AG137" s="8" t="str">
        <f t="shared" si="139"/>
        <v/>
      </c>
      <c r="AH137" s="8" t="str">
        <f t="shared" si="139"/>
        <v/>
      </c>
      <c r="AI137" s="8" t="str">
        <f t="shared" si="139"/>
        <v/>
      </c>
      <c r="AJ137" s="8" t="str">
        <f t="shared" si="139"/>
        <v/>
      </c>
    </row>
    <row r="138">
      <c r="A138" s="17">
        <v>137.0</v>
      </c>
      <c r="B138" s="17" t="s">
        <v>246</v>
      </c>
      <c r="C138" s="17">
        <v>-0.192346317</v>
      </c>
      <c r="D138" s="17">
        <v>1.22224021</v>
      </c>
      <c r="E138" s="17">
        <v>1.53086824</v>
      </c>
      <c r="F138" s="17">
        <v>18.0</v>
      </c>
      <c r="G138" s="3">
        <v>40.3430942</v>
      </c>
      <c r="H138" s="3">
        <v>-74.65507389999999</v>
      </c>
      <c r="J138" s="8">
        <f t="shared" si="2"/>
        <v>-74.6550739</v>
      </c>
      <c r="K138" s="8">
        <f t="shared" si="3"/>
        <v>40.3430942</v>
      </c>
      <c r="L138" s="8">
        <f t="shared" si="4"/>
        <v>18</v>
      </c>
      <c r="M138" s="8" t="str">
        <f t="shared" ref="M138:AJ138" si="140">if(Mod($L138, 24)=M$1, $K138, "")</f>
        <v/>
      </c>
      <c r="N138" s="8" t="str">
        <f t="shared" si="140"/>
        <v/>
      </c>
      <c r="O138" s="8" t="str">
        <f t="shared" si="140"/>
        <v/>
      </c>
      <c r="P138" s="8" t="str">
        <f t="shared" si="140"/>
        <v/>
      </c>
      <c r="Q138" s="8" t="str">
        <f t="shared" si="140"/>
        <v/>
      </c>
      <c r="R138" s="8" t="str">
        <f t="shared" si="140"/>
        <v/>
      </c>
      <c r="S138" s="8" t="str">
        <f t="shared" si="140"/>
        <v/>
      </c>
      <c r="T138" s="8" t="str">
        <f t="shared" si="140"/>
        <v/>
      </c>
      <c r="U138" s="8" t="str">
        <f t="shared" si="140"/>
        <v/>
      </c>
      <c r="V138" s="8" t="str">
        <f t="shared" si="140"/>
        <v/>
      </c>
      <c r="W138" s="8" t="str">
        <f t="shared" si="140"/>
        <v/>
      </c>
      <c r="X138" s="8" t="str">
        <f t="shared" si="140"/>
        <v/>
      </c>
      <c r="Y138" s="8" t="str">
        <f t="shared" si="140"/>
        <v/>
      </c>
      <c r="Z138" s="8" t="str">
        <f t="shared" si="140"/>
        <v/>
      </c>
      <c r="AA138" s="8" t="str">
        <f t="shared" si="140"/>
        <v/>
      </c>
      <c r="AB138" s="8" t="str">
        <f t="shared" si="140"/>
        <v/>
      </c>
      <c r="AC138" s="8" t="str">
        <f t="shared" si="140"/>
        <v/>
      </c>
      <c r="AD138" s="8" t="str">
        <f t="shared" si="140"/>
        <v/>
      </c>
      <c r="AE138" s="8">
        <f t="shared" si="140"/>
        <v>40.3430942</v>
      </c>
      <c r="AF138" s="8" t="str">
        <f t="shared" si="140"/>
        <v/>
      </c>
      <c r="AG138" s="8" t="str">
        <f t="shared" si="140"/>
        <v/>
      </c>
      <c r="AH138" s="8" t="str">
        <f t="shared" si="140"/>
        <v/>
      </c>
      <c r="AI138" s="8" t="str">
        <f t="shared" si="140"/>
        <v/>
      </c>
      <c r="AJ138" s="8" t="str">
        <f t="shared" si="140"/>
        <v/>
      </c>
    </row>
    <row r="139">
      <c r="A139" s="17">
        <v>138.0</v>
      </c>
      <c r="B139" s="17" t="s">
        <v>247</v>
      </c>
      <c r="C139" s="17">
        <v>1.938769321</v>
      </c>
      <c r="D139" s="17">
        <v>0.28343295</v>
      </c>
      <c r="E139" s="17">
        <v>3.83916072</v>
      </c>
      <c r="F139" s="17">
        <v>12.0</v>
      </c>
      <c r="G139" s="3">
        <v>41.84387030000001</v>
      </c>
      <c r="H139" s="3">
        <v>-71.4349215</v>
      </c>
      <c r="J139" s="8">
        <f t="shared" si="2"/>
        <v>-71.4349215</v>
      </c>
      <c r="K139" s="8">
        <f t="shared" si="3"/>
        <v>41.8438703</v>
      </c>
      <c r="L139" s="8">
        <f t="shared" si="4"/>
        <v>12</v>
      </c>
      <c r="M139" s="8" t="str">
        <f t="shared" ref="M139:AJ139" si="141">if(Mod($L139, 24)=M$1, $K139, "")</f>
        <v/>
      </c>
      <c r="N139" s="8" t="str">
        <f t="shared" si="141"/>
        <v/>
      </c>
      <c r="O139" s="8" t="str">
        <f t="shared" si="141"/>
        <v/>
      </c>
      <c r="P139" s="8" t="str">
        <f t="shared" si="141"/>
        <v/>
      </c>
      <c r="Q139" s="8" t="str">
        <f t="shared" si="141"/>
        <v/>
      </c>
      <c r="R139" s="8" t="str">
        <f t="shared" si="141"/>
        <v/>
      </c>
      <c r="S139" s="8" t="str">
        <f t="shared" si="141"/>
        <v/>
      </c>
      <c r="T139" s="8" t="str">
        <f t="shared" si="141"/>
        <v/>
      </c>
      <c r="U139" s="8" t="str">
        <f t="shared" si="141"/>
        <v/>
      </c>
      <c r="V139" s="8" t="str">
        <f t="shared" si="141"/>
        <v/>
      </c>
      <c r="W139" s="8" t="str">
        <f t="shared" si="141"/>
        <v/>
      </c>
      <c r="X139" s="8" t="str">
        <f t="shared" si="141"/>
        <v/>
      </c>
      <c r="Y139" s="8">
        <f t="shared" si="141"/>
        <v>41.8438703</v>
      </c>
      <c r="Z139" s="8" t="str">
        <f t="shared" si="141"/>
        <v/>
      </c>
      <c r="AA139" s="8" t="str">
        <f t="shared" si="141"/>
        <v/>
      </c>
      <c r="AB139" s="8" t="str">
        <f t="shared" si="141"/>
        <v/>
      </c>
      <c r="AC139" s="8" t="str">
        <f t="shared" si="141"/>
        <v/>
      </c>
      <c r="AD139" s="8" t="str">
        <f t="shared" si="141"/>
        <v/>
      </c>
      <c r="AE139" s="8" t="str">
        <f t="shared" si="141"/>
        <v/>
      </c>
      <c r="AF139" s="8" t="str">
        <f t="shared" si="141"/>
        <v/>
      </c>
      <c r="AG139" s="8" t="str">
        <f t="shared" si="141"/>
        <v/>
      </c>
      <c r="AH139" s="8" t="str">
        <f t="shared" si="141"/>
        <v/>
      </c>
      <c r="AI139" s="8" t="str">
        <f t="shared" si="141"/>
        <v/>
      </c>
      <c r="AJ139" s="8" t="str">
        <f t="shared" si="141"/>
        <v/>
      </c>
    </row>
    <row r="140">
      <c r="A140" s="17">
        <v>139.0</v>
      </c>
      <c r="B140" s="17" t="s">
        <v>248</v>
      </c>
      <c r="C140" s="17">
        <v>-0.761636508</v>
      </c>
      <c r="D140" s="17">
        <v>0.913133581</v>
      </c>
      <c r="E140" s="17">
        <v>1.41390311</v>
      </c>
      <c r="F140" s="17">
        <v>11.0</v>
      </c>
      <c r="G140" s="3">
        <v>40.4237054</v>
      </c>
      <c r="H140" s="3">
        <v>-86.92119459999999</v>
      </c>
      <c r="J140" s="8">
        <f t="shared" si="2"/>
        <v>-86.9211946</v>
      </c>
      <c r="K140" s="8">
        <f t="shared" si="3"/>
        <v>40.4237054</v>
      </c>
      <c r="L140" s="8">
        <f t="shared" si="4"/>
        <v>11</v>
      </c>
      <c r="M140" s="8" t="str">
        <f t="shared" ref="M140:AJ140" si="142">if(Mod($L140, 24)=M$1, $K140, "")</f>
        <v/>
      </c>
      <c r="N140" s="8" t="str">
        <f t="shared" si="142"/>
        <v/>
      </c>
      <c r="O140" s="8" t="str">
        <f t="shared" si="142"/>
        <v/>
      </c>
      <c r="P140" s="8" t="str">
        <f t="shared" si="142"/>
        <v/>
      </c>
      <c r="Q140" s="8" t="str">
        <f t="shared" si="142"/>
        <v/>
      </c>
      <c r="R140" s="8" t="str">
        <f t="shared" si="142"/>
        <v/>
      </c>
      <c r="S140" s="8" t="str">
        <f t="shared" si="142"/>
        <v/>
      </c>
      <c r="T140" s="8" t="str">
        <f t="shared" si="142"/>
        <v/>
      </c>
      <c r="U140" s="8" t="str">
        <f t="shared" si="142"/>
        <v/>
      </c>
      <c r="V140" s="8" t="str">
        <f t="shared" si="142"/>
        <v/>
      </c>
      <c r="W140" s="8" t="str">
        <f t="shared" si="142"/>
        <v/>
      </c>
      <c r="X140" s="8">
        <f t="shared" si="142"/>
        <v>40.4237054</v>
      </c>
      <c r="Y140" s="8" t="str">
        <f t="shared" si="142"/>
        <v/>
      </c>
      <c r="Z140" s="8" t="str">
        <f t="shared" si="142"/>
        <v/>
      </c>
      <c r="AA140" s="8" t="str">
        <f t="shared" si="142"/>
        <v/>
      </c>
      <c r="AB140" s="8" t="str">
        <f t="shared" si="142"/>
        <v/>
      </c>
      <c r="AC140" s="8" t="str">
        <f t="shared" si="142"/>
        <v/>
      </c>
      <c r="AD140" s="8" t="str">
        <f t="shared" si="142"/>
        <v/>
      </c>
      <c r="AE140" s="8" t="str">
        <f t="shared" si="142"/>
        <v/>
      </c>
      <c r="AF140" s="8" t="str">
        <f t="shared" si="142"/>
        <v/>
      </c>
      <c r="AG140" s="8" t="str">
        <f t="shared" si="142"/>
        <v/>
      </c>
      <c r="AH140" s="8" t="str">
        <f t="shared" si="142"/>
        <v/>
      </c>
      <c r="AI140" s="8" t="str">
        <f t="shared" si="142"/>
        <v/>
      </c>
      <c r="AJ140" s="8" t="str">
        <f t="shared" si="142"/>
        <v/>
      </c>
    </row>
    <row r="141">
      <c r="A141" s="17">
        <v>140.0</v>
      </c>
      <c r="B141" s="17" t="s">
        <v>252</v>
      </c>
      <c r="C141" s="17">
        <v>1.71461165</v>
      </c>
      <c r="D141" s="17">
        <v>0.349007491</v>
      </c>
      <c r="E141" s="17">
        <v>3.06169934</v>
      </c>
      <c r="F141" s="17">
        <v>12.0</v>
      </c>
      <c r="G141" s="3">
        <v>41.4860647</v>
      </c>
      <c r="H141" s="3">
        <v>-71.5308537</v>
      </c>
      <c r="J141" s="8">
        <f t="shared" si="2"/>
        <v>-71.5308537</v>
      </c>
      <c r="K141" s="8">
        <f t="shared" si="3"/>
        <v>41.4860647</v>
      </c>
      <c r="L141" s="8">
        <f t="shared" si="4"/>
        <v>12</v>
      </c>
      <c r="M141" s="8" t="str">
        <f t="shared" ref="M141:AJ141" si="143">if(Mod($L141, 24)=M$1, $K141, "")</f>
        <v/>
      </c>
      <c r="N141" s="8" t="str">
        <f t="shared" si="143"/>
        <v/>
      </c>
      <c r="O141" s="8" t="str">
        <f t="shared" si="143"/>
        <v/>
      </c>
      <c r="P141" s="8" t="str">
        <f t="shared" si="143"/>
        <v/>
      </c>
      <c r="Q141" s="8" t="str">
        <f t="shared" si="143"/>
        <v/>
      </c>
      <c r="R141" s="8" t="str">
        <f t="shared" si="143"/>
        <v/>
      </c>
      <c r="S141" s="8" t="str">
        <f t="shared" si="143"/>
        <v/>
      </c>
      <c r="T141" s="8" t="str">
        <f t="shared" si="143"/>
        <v/>
      </c>
      <c r="U141" s="8" t="str">
        <f t="shared" si="143"/>
        <v/>
      </c>
      <c r="V141" s="8" t="str">
        <f t="shared" si="143"/>
        <v/>
      </c>
      <c r="W141" s="8" t="str">
        <f t="shared" si="143"/>
        <v/>
      </c>
      <c r="X141" s="8" t="str">
        <f t="shared" si="143"/>
        <v/>
      </c>
      <c r="Y141" s="8">
        <f t="shared" si="143"/>
        <v>41.4860647</v>
      </c>
      <c r="Z141" s="8" t="str">
        <f t="shared" si="143"/>
        <v/>
      </c>
      <c r="AA141" s="8" t="str">
        <f t="shared" si="143"/>
        <v/>
      </c>
      <c r="AB141" s="8" t="str">
        <f t="shared" si="143"/>
        <v/>
      </c>
      <c r="AC141" s="8" t="str">
        <f t="shared" si="143"/>
        <v/>
      </c>
      <c r="AD141" s="8" t="str">
        <f t="shared" si="143"/>
        <v/>
      </c>
      <c r="AE141" s="8" t="str">
        <f t="shared" si="143"/>
        <v/>
      </c>
      <c r="AF141" s="8" t="str">
        <f t="shared" si="143"/>
        <v/>
      </c>
      <c r="AG141" s="8" t="str">
        <f t="shared" si="143"/>
        <v/>
      </c>
      <c r="AH141" s="8" t="str">
        <f t="shared" si="143"/>
        <v/>
      </c>
      <c r="AI141" s="8" t="str">
        <f t="shared" si="143"/>
        <v/>
      </c>
      <c r="AJ141" s="8" t="str">
        <f t="shared" si="143"/>
        <v/>
      </c>
    </row>
    <row r="142">
      <c r="A142" s="17">
        <v>141.0</v>
      </c>
      <c r="B142" s="17" t="s">
        <v>253</v>
      </c>
      <c r="C142" s="17">
        <v>-1.684583717</v>
      </c>
      <c r="D142" s="17">
        <v>-0.988148594</v>
      </c>
      <c r="E142" s="17">
        <v>3.81425994</v>
      </c>
      <c r="F142" s="17">
        <v>1.0</v>
      </c>
      <c r="G142" s="3">
        <v>29.7173941</v>
      </c>
      <c r="H142" s="3">
        <v>-95.40183119999999</v>
      </c>
      <c r="J142" s="8">
        <f t="shared" si="2"/>
        <v>-95.4018312</v>
      </c>
      <c r="K142" s="8">
        <f t="shared" si="3"/>
        <v>29.7173941</v>
      </c>
      <c r="L142" s="8">
        <f t="shared" si="4"/>
        <v>1</v>
      </c>
      <c r="M142" s="8" t="str">
        <f t="shared" ref="M142:AJ142" si="144">if(Mod($L142, 24)=M$1, $K142, "")</f>
        <v/>
      </c>
      <c r="N142" s="8">
        <f t="shared" si="144"/>
        <v>29.7173941</v>
      </c>
      <c r="O142" s="8" t="str">
        <f t="shared" si="144"/>
        <v/>
      </c>
      <c r="P142" s="8" t="str">
        <f t="shared" si="144"/>
        <v/>
      </c>
      <c r="Q142" s="8" t="str">
        <f t="shared" si="144"/>
        <v/>
      </c>
      <c r="R142" s="8" t="str">
        <f t="shared" si="144"/>
        <v/>
      </c>
      <c r="S142" s="8" t="str">
        <f t="shared" si="144"/>
        <v/>
      </c>
      <c r="T142" s="8" t="str">
        <f t="shared" si="144"/>
        <v/>
      </c>
      <c r="U142" s="8" t="str">
        <f t="shared" si="144"/>
        <v/>
      </c>
      <c r="V142" s="8" t="str">
        <f t="shared" si="144"/>
        <v/>
      </c>
      <c r="W142" s="8" t="str">
        <f t="shared" si="144"/>
        <v/>
      </c>
      <c r="X142" s="8" t="str">
        <f t="shared" si="144"/>
        <v/>
      </c>
      <c r="Y142" s="8" t="str">
        <f t="shared" si="144"/>
        <v/>
      </c>
      <c r="Z142" s="8" t="str">
        <f t="shared" si="144"/>
        <v/>
      </c>
      <c r="AA142" s="8" t="str">
        <f t="shared" si="144"/>
        <v/>
      </c>
      <c r="AB142" s="8" t="str">
        <f t="shared" si="144"/>
        <v/>
      </c>
      <c r="AC142" s="8" t="str">
        <f t="shared" si="144"/>
        <v/>
      </c>
      <c r="AD142" s="8" t="str">
        <f t="shared" si="144"/>
        <v/>
      </c>
      <c r="AE142" s="8" t="str">
        <f t="shared" si="144"/>
        <v/>
      </c>
      <c r="AF142" s="8" t="str">
        <f t="shared" si="144"/>
        <v/>
      </c>
      <c r="AG142" s="8" t="str">
        <f t="shared" si="144"/>
        <v/>
      </c>
      <c r="AH142" s="8" t="str">
        <f t="shared" si="144"/>
        <v/>
      </c>
      <c r="AI142" s="8" t="str">
        <f t="shared" si="144"/>
        <v/>
      </c>
      <c r="AJ142" s="8" t="str">
        <f t="shared" si="144"/>
        <v/>
      </c>
    </row>
    <row r="143">
      <c r="A143" s="17">
        <v>142.0</v>
      </c>
      <c r="B143" s="17" t="s">
        <v>254</v>
      </c>
      <c r="C143" s="17">
        <v>0.228444827</v>
      </c>
      <c r="D143" s="17">
        <v>0.245276218</v>
      </c>
      <c r="E143" s="17">
        <v>0.11234746</v>
      </c>
      <c r="F143" s="17">
        <v>17.0</v>
      </c>
      <c r="G143" s="3">
        <v>37.5751669</v>
      </c>
      <c r="H143" s="3">
        <v>-77.5407146</v>
      </c>
      <c r="J143" s="8">
        <f t="shared" si="2"/>
        <v>-77.5407146</v>
      </c>
      <c r="K143" s="8">
        <f t="shared" si="3"/>
        <v>37.5751669</v>
      </c>
      <c r="L143" s="8">
        <f t="shared" si="4"/>
        <v>17</v>
      </c>
      <c r="M143" s="8" t="str">
        <f t="shared" ref="M143:AJ143" si="145">if(Mod($L143, 24)=M$1, $K143, "")</f>
        <v/>
      </c>
      <c r="N143" s="8" t="str">
        <f t="shared" si="145"/>
        <v/>
      </c>
      <c r="O143" s="8" t="str">
        <f t="shared" si="145"/>
        <v/>
      </c>
      <c r="P143" s="8" t="str">
        <f t="shared" si="145"/>
        <v/>
      </c>
      <c r="Q143" s="8" t="str">
        <f t="shared" si="145"/>
        <v/>
      </c>
      <c r="R143" s="8" t="str">
        <f t="shared" si="145"/>
        <v/>
      </c>
      <c r="S143" s="8" t="str">
        <f t="shared" si="145"/>
        <v/>
      </c>
      <c r="T143" s="8" t="str">
        <f t="shared" si="145"/>
        <v/>
      </c>
      <c r="U143" s="8" t="str">
        <f t="shared" si="145"/>
        <v/>
      </c>
      <c r="V143" s="8" t="str">
        <f t="shared" si="145"/>
        <v/>
      </c>
      <c r="W143" s="8" t="str">
        <f t="shared" si="145"/>
        <v/>
      </c>
      <c r="X143" s="8" t="str">
        <f t="shared" si="145"/>
        <v/>
      </c>
      <c r="Y143" s="8" t="str">
        <f t="shared" si="145"/>
        <v/>
      </c>
      <c r="Z143" s="8" t="str">
        <f t="shared" si="145"/>
        <v/>
      </c>
      <c r="AA143" s="8" t="str">
        <f t="shared" si="145"/>
        <v/>
      </c>
      <c r="AB143" s="8" t="str">
        <f t="shared" si="145"/>
        <v/>
      </c>
      <c r="AC143" s="8" t="str">
        <f t="shared" si="145"/>
        <v/>
      </c>
      <c r="AD143" s="8">
        <f t="shared" si="145"/>
        <v>37.5751669</v>
      </c>
      <c r="AE143" s="8" t="str">
        <f t="shared" si="145"/>
        <v/>
      </c>
      <c r="AF143" s="8" t="str">
        <f t="shared" si="145"/>
        <v/>
      </c>
      <c r="AG143" s="8" t="str">
        <f t="shared" si="145"/>
        <v/>
      </c>
      <c r="AH143" s="8" t="str">
        <f t="shared" si="145"/>
        <v/>
      </c>
      <c r="AI143" s="8" t="str">
        <f t="shared" si="145"/>
        <v/>
      </c>
      <c r="AJ143" s="8" t="str">
        <f t="shared" si="145"/>
        <v/>
      </c>
    </row>
    <row r="144">
      <c r="A144" s="17">
        <v>143.0</v>
      </c>
      <c r="B144" s="17" t="s">
        <v>255</v>
      </c>
      <c r="C144" s="17">
        <v>1.152491363</v>
      </c>
      <c r="D144" s="17">
        <v>0.341164504</v>
      </c>
      <c r="E144" s="17">
        <v>1.44462956</v>
      </c>
      <c r="F144" s="17">
        <v>15.0</v>
      </c>
      <c r="G144" s="3">
        <v>40.2788009</v>
      </c>
      <c r="H144" s="3">
        <v>-74.73798839999999</v>
      </c>
      <c r="J144" s="8">
        <f t="shared" si="2"/>
        <v>-74.7379884</v>
      </c>
      <c r="K144" s="8">
        <f t="shared" si="3"/>
        <v>40.2788009</v>
      </c>
      <c r="L144" s="8">
        <f t="shared" si="4"/>
        <v>15</v>
      </c>
      <c r="M144" s="8" t="str">
        <f t="shared" ref="M144:AJ144" si="146">if(Mod($L144, 24)=M$1, $K144, "")</f>
        <v/>
      </c>
      <c r="N144" s="8" t="str">
        <f t="shared" si="146"/>
        <v/>
      </c>
      <c r="O144" s="8" t="str">
        <f t="shared" si="146"/>
        <v/>
      </c>
      <c r="P144" s="8" t="str">
        <f t="shared" si="146"/>
        <v/>
      </c>
      <c r="Q144" s="8" t="str">
        <f t="shared" si="146"/>
        <v/>
      </c>
      <c r="R144" s="8" t="str">
        <f t="shared" si="146"/>
        <v/>
      </c>
      <c r="S144" s="8" t="str">
        <f t="shared" si="146"/>
        <v/>
      </c>
      <c r="T144" s="8" t="str">
        <f t="shared" si="146"/>
        <v/>
      </c>
      <c r="U144" s="8" t="str">
        <f t="shared" si="146"/>
        <v/>
      </c>
      <c r="V144" s="8" t="str">
        <f t="shared" si="146"/>
        <v/>
      </c>
      <c r="W144" s="8" t="str">
        <f t="shared" si="146"/>
        <v/>
      </c>
      <c r="X144" s="8" t="str">
        <f t="shared" si="146"/>
        <v/>
      </c>
      <c r="Y144" s="8" t="str">
        <f t="shared" si="146"/>
        <v/>
      </c>
      <c r="Z144" s="8" t="str">
        <f t="shared" si="146"/>
        <v/>
      </c>
      <c r="AA144" s="8" t="str">
        <f t="shared" si="146"/>
        <v/>
      </c>
      <c r="AB144" s="8">
        <f t="shared" si="146"/>
        <v>40.2788009</v>
      </c>
      <c r="AC144" s="8" t="str">
        <f t="shared" si="146"/>
        <v/>
      </c>
      <c r="AD144" s="8" t="str">
        <f t="shared" si="146"/>
        <v/>
      </c>
      <c r="AE144" s="8" t="str">
        <f t="shared" si="146"/>
        <v/>
      </c>
      <c r="AF144" s="8" t="str">
        <f t="shared" si="146"/>
        <v/>
      </c>
      <c r="AG144" s="8" t="str">
        <f t="shared" si="146"/>
        <v/>
      </c>
      <c r="AH144" s="8" t="str">
        <f t="shared" si="146"/>
        <v/>
      </c>
      <c r="AI144" s="8" t="str">
        <f t="shared" si="146"/>
        <v/>
      </c>
      <c r="AJ144" s="8" t="str">
        <f t="shared" si="146"/>
        <v/>
      </c>
    </row>
    <row r="145">
      <c r="A145" s="17">
        <v>144.0</v>
      </c>
      <c r="B145" s="17" t="s">
        <v>257</v>
      </c>
      <c r="C145" s="17">
        <v>0.1183175</v>
      </c>
      <c r="D145" s="17">
        <v>1.041754761</v>
      </c>
      <c r="E145" s="17">
        <v>1.09925201</v>
      </c>
      <c r="F145" s="17">
        <v>18.0</v>
      </c>
      <c r="G145" s="3">
        <v>40.5008186</v>
      </c>
      <c r="H145" s="3">
        <v>-74.44739910000001</v>
      </c>
      <c r="J145" s="8">
        <f t="shared" si="2"/>
        <v>-74.4473991</v>
      </c>
      <c r="K145" s="8">
        <f t="shared" si="3"/>
        <v>40.5008186</v>
      </c>
      <c r="L145" s="8">
        <f t="shared" si="4"/>
        <v>18</v>
      </c>
      <c r="M145" s="8" t="str">
        <f t="shared" ref="M145:AJ145" si="147">if(Mod($L145, 24)=M$1, $K145, "")</f>
        <v/>
      </c>
      <c r="N145" s="8" t="str">
        <f t="shared" si="147"/>
        <v/>
      </c>
      <c r="O145" s="8" t="str">
        <f t="shared" si="147"/>
        <v/>
      </c>
      <c r="P145" s="8" t="str">
        <f t="shared" si="147"/>
        <v/>
      </c>
      <c r="Q145" s="8" t="str">
        <f t="shared" si="147"/>
        <v/>
      </c>
      <c r="R145" s="8" t="str">
        <f t="shared" si="147"/>
        <v/>
      </c>
      <c r="S145" s="8" t="str">
        <f t="shared" si="147"/>
        <v/>
      </c>
      <c r="T145" s="8" t="str">
        <f t="shared" si="147"/>
        <v/>
      </c>
      <c r="U145" s="8" t="str">
        <f t="shared" si="147"/>
        <v/>
      </c>
      <c r="V145" s="8" t="str">
        <f t="shared" si="147"/>
        <v/>
      </c>
      <c r="W145" s="8" t="str">
        <f t="shared" si="147"/>
        <v/>
      </c>
      <c r="X145" s="8" t="str">
        <f t="shared" si="147"/>
        <v/>
      </c>
      <c r="Y145" s="8" t="str">
        <f t="shared" si="147"/>
        <v/>
      </c>
      <c r="Z145" s="8" t="str">
        <f t="shared" si="147"/>
        <v/>
      </c>
      <c r="AA145" s="8" t="str">
        <f t="shared" si="147"/>
        <v/>
      </c>
      <c r="AB145" s="8" t="str">
        <f t="shared" si="147"/>
        <v/>
      </c>
      <c r="AC145" s="8" t="str">
        <f t="shared" si="147"/>
        <v/>
      </c>
      <c r="AD145" s="8" t="str">
        <f t="shared" si="147"/>
        <v/>
      </c>
      <c r="AE145" s="8">
        <f t="shared" si="147"/>
        <v>40.5008186</v>
      </c>
      <c r="AF145" s="8" t="str">
        <f t="shared" si="147"/>
        <v/>
      </c>
      <c r="AG145" s="8" t="str">
        <f t="shared" si="147"/>
        <v/>
      </c>
      <c r="AH145" s="8" t="str">
        <f t="shared" si="147"/>
        <v/>
      </c>
      <c r="AI145" s="8" t="str">
        <f t="shared" si="147"/>
        <v/>
      </c>
      <c r="AJ145" s="8" t="str">
        <f t="shared" si="147"/>
        <v/>
      </c>
    </row>
    <row r="146">
      <c r="A146" s="17">
        <v>145.0</v>
      </c>
      <c r="B146" s="17" t="s">
        <v>258</v>
      </c>
      <c r="C146" s="17">
        <v>1.926590836</v>
      </c>
      <c r="D146" s="17">
        <v>0.064543519</v>
      </c>
      <c r="E146" s="17">
        <v>3.71591812</v>
      </c>
      <c r="F146" s="17">
        <v>12.0</v>
      </c>
      <c r="G146" s="3">
        <v>41.22046539999999</v>
      </c>
      <c r="H146" s="3">
        <v>-73.2431786</v>
      </c>
      <c r="J146" s="8">
        <f t="shared" si="2"/>
        <v>-73.2431786</v>
      </c>
      <c r="K146" s="8">
        <f t="shared" si="3"/>
        <v>41.2204654</v>
      </c>
      <c r="L146" s="8">
        <f t="shared" si="4"/>
        <v>12</v>
      </c>
      <c r="M146" s="8" t="str">
        <f t="shared" ref="M146:AJ146" si="148">if(Mod($L146, 24)=M$1, $K146, "")</f>
        <v/>
      </c>
      <c r="N146" s="8" t="str">
        <f t="shared" si="148"/>
        <v/>
      </c>
      <c r="O146" s="8" t="str">
        <f t="shared" si="148"/>
        <v/>
      </c>
      <c r="P146" s="8" t="str">
        <f t="shared" si="148"/>
        <v/>
      </c>
      <c r="Q146" s="8" t="str">
        <f t="shared" si="148"/>
        <v/>
      </c>
      <c r="R146" s="8" t="str">
        <f t="shared" si="148"/>
        <v/>
      </c>
      <c r="S146" s="8" t="str">
        <f t="shared" si="148"/>
        <v/>
      </c>
      <c r="T146" s="8" t="str">
        <f t="shared" si="148"/>
        <v/>
      </c>
      <c r="U146" s="8" t="str">
        <f t="shared" si="148"/>
        <v/>
      </c>
      <c r="V146" s="8" t="str">
        <f t="shared" si="148"/>
        <v/>
      </c>
      <c r="W146" s="8" t="str">
        <f t="shared" si="148"/>
        <v/>
      </c>
      <c r="X146" s="8" t="str">
        <f t="shared" si="148"/>
        <v/>
      </c>
      <c r="Y146" s="8">
        <f t="shared" si="148"/>
        <v>41.2204654</v>
      </c>
      <c r="Z146" s="8" t="str">
        <f t="shared" si="148"/>
        <v/>
      </c>
      <c r="AA146" s="8" t="str">
        <f t="shared" si="148"/>
        <v/>
      </c>
      <c r="AB146" s="8" t="str">
        <f t="shared" si="148"/>
        <v/>
      </c>
      <c r="AC146" s="8" t="str">
        <f t="shared" si="148"/>
        <v/>
      </c>
      <c r="AD146" s="8" t="str">
        <f t="shared" si="148"/>
        <v/>
      </c>
      <c r="AE146" s="8" t="str">
        <f t="shared" si="148"/>
        <v/>
      </c>
      <c r="AF146" s="8" t="str">
        <f t="shared" si="148"/>
        <v/>
      </c>
      <c r="AG146" s="8" t="str">
        <f t="shared" si="148"/>
        <v/>
      </c>
      <c r="AH146" s="8" t="str">
        <f t="shared" si="148"/>
        <v/>
      </c>
      <c r="AI146" s="8" t="str">
        <f t="shared" si="148"/>
        <v/>
      </c>
      <c r="AJ146" s="8" t="str">
        <f t="shared" si="148"/>
        <v/>
      </c>
    </row>
    <row r="147">
      <c r="A147" s="17">
        <v>146.0</v>
      </c>
      <c r="B147" s="17" t="s">
        <v>259</v>
      </c>
      <c r="C147" s="17">
        <v>1.092239505</v>
      </c>
      <c r="D147" s="17">
        <v>0.489965007</v>
      </c>
      <c r="E147" s="17">
        <v>1.43305285</v>
      </c>
      <c r="F147" s="17">
        <v>15.0</v>
      </c>
      <c r="G147" s="3">
        <v>42.0794875</v>
      </c>
      <c r="H147" s="3">
        <v>-78.48427029999999</v>
      </c>
      <c r="J147" s="8">
        <f t="shared" si="2"/>
        <v>-78.4842703</v>
      </c>
      <c r="K147" s="8">
        <f t="shared" si="3"/>
        <v>42.0794875</v>
      </c>
      <c r="L147" s="8">
        <f t="shared" si="4"/>
        <v>15</v>
      </c>
      <c r="M147" s="8" t="str">
        <f t="shared" ref="M147:AJ147" si="149">if(Mod($L147, 24)=M$1, $K147, "")</f>
        <v/>
      </c>
      <c r="N147" s="8" t="str">
        <f t="shared" si="149"/>
        <v/>
      </c>
      <c r="O147" s="8" t="str">
        <f t="shared" si="149"/>
        <v/>
      </c>
      <c r="P147" s="8" t="str">
        <f t="shared" si="149"/>
        <v/>
      </c>
      <c r="Q147" s="8" t="str">
        <f t="shared" si="149"/>
        <v/>
      </c>
      <c r="R147" s="8" t="str">
        <f t="shared" si="149"/>
        <v/>
      </c>
      <c r="S147" s="8" t="str">
        <f t="shared" si="149"/>
        <v/>
      </c>
      <c r="T147" s="8" t="str">
        <f t="shared" si="149"/>
        <v/>
      </c>
      <c r="U147" s="8" t="str">
        <f t="shared" si="149"/>
        <v/>
      </c>
      <c r="V147" s="8" t="str">
        <f t="shared" si="149"/>
        <v/>
      </c>
      <c r="W147" s="8" t="str">
        <f t="shared" si="149"/>
        <v/>
      </c>
      <c r="X147" s="8" t="str">
        <f t="shared" si="149"/>
        <v/>
      </c>
      <c r="Y147" s="8" t="str">
        <f t="shared" si="149"/>
        <v/>
      </c>
      <c r="Z147" s="8" t="str">
        <f t="shared" si="149"/>
        <v/>
      </c>
      <c r="AA147" s="8" t="str">
        <f t="shared" si="149"/>
        <v/>
      </c>
      <c r="AB147" s="8">
        <f t="shared" si="149"/>
        <v>42.0794875</v>
      </c>
      <c r="AC147" s="8" t="str">
        <f t="shared" si="149"/>
        <v/>
      </c>
      <c r="AD147" s="8" t="str">
        <f t="shared" si="149"/>
        <v/>
      </c>
      <c r="AE147" s="8" t="str">
        <f t="shared" si="149"/>
        <v/>
      </c>
      <c r="AF147" s="8" t="str">
        <f t="shared" si="149"/>
        <v/>
      </c>
      <c r="AG147" s="8" t="str">
        <f t="shared" si="149"/>
        <v/>
      </c>
      <c r="AH147" s="8" t="str">
        <f t="shared" si="149"/>
        <v/>
      </c>
      <c r="AI147" s="8" t="str">
        <f t="shared" si="149"/>
        <v/>
      </c>
      <c r="AJ147" s="8" t="str">
        <f t="shared" si="149"/>
        <v/>
      </c>
    </row>
    <row r="148">
      <c r="A148" s="17">
        <v>147.0</v>
      </c>
      <c r="B148" s="17" t="s">
        <v>260</v>
      </c>
      <c r="C148" s="17">
        <v>2.139532167</v>
      </c>
      <c r="D148" s="17">
        <v>-0.234414761</v>
      </c>
      <c r="E148" s="17">
        <v>4.63254817</v>
      </c>
      <c r="F148" s="17">
        <v>12.0</v>
      </c>
      <c r="G148" s="3">
        <v>40.6932296</v>
      </c>
      <c r="H148" s="3">
        <v>-73.9921646</v>
      </c>
      <c r="J148" s="8">
        <f t="shared" si="2"/>
        <v>-73.9921646</v>
      </c>
      <c r="K148" s="8">
        <f t="shared" si="3"/>
        <v>40.6932296</v>
      </c>
      <c r="L148" s="8">
        <f t="shared" si="4"/>
        <v>12</v>
      </c>
      <c r="M148" s="8" t="str">
        <f t="shared" ref="M148:AJ148" si="150">if(Mod($L148, 24)=M$1, $K148, "")</f>
        <v/>
      </c>
      <c r="N148" s="8" t="str">
        <f t="shared" si="150"/>
        <v/>
      </c>
      <c r="O148" s="8" t="str">
        <f t="shared" si="150"/>
        <v/>
      </c>
      <c r="P148" s="8" t="str">
        <f t="shared" si="150"/>
        <v/>
      </c>
      <c r="Q148" s="8" t="str">
        <f t="shared" si="150"/>
        <v/>
      </c>
      <c r="R148" s="8" t="str">
        <f t="shared" si="150"/>
        <v/>
      </c>
      <c r="S148" s="8" t="str">
        <f t="shared" si="150"/>
        <v/>
      </c>
      <c r="T148" s="8" t="str">
        <f t="shared" si="150"/>
        <v/>
      </c>
      <c r="U148" s="8" t="str">
        <f t="shared" si="150"/>
        <v/>
      </c>
      <c r="V148" s="8" t="str">
        <f t="shared" si="150"/>
        <v/>
      </c>
      <c r="W148" s="8" t="str">
        <f t="shared" si="150"/>
        <v/>
      </c>
      <c r="X148" s="8" t="str">
        <f t="shared" si="150"/>
        <v/>
      </c>
      <c r="Y148" s="8">
        <f t="shared" si="150"/>
        <v>40.6932296</v>
      </c>
      <c r="Z148" s="8" t="str">
        <f t="shared" si="150"/>
        <v/>
      </c>
      <c r="AA148" s="8" t="str">
        <f t="shared" si="150"/>
        <v/>
      </c>
      <c r="AB148" s="8" t="str">
        <f t="shared" si="150"/>
        <v/>
      </c>
      <c r="AC148" s="8" t="str">
        <f t="shared" si="150"/>
        <v/>
      </c>
      <c r="AD148" s="8" t="str">
        <f t="shared" si="150"/>
        <v/>
      </c>
      <c r="AE148" s="8" t="str">
        <f t="shared" si="150"/>
        <v/>
      </c>
      <c r="AF148" s="8" t="str">
        <f t="shared" si="150"/>
        <v/>
      </c>
      <c r="AG148" s="8" t="str">
        <f t="shared" si="150"/>
        <v/>
      </c>
      <c r="AH148" s="8" t="str">
        <f t="shared" si="150"/>
        <v/>
      </c>
      <c r="AI148" s="8" t="str">
        <f t="shared" si="150"/>
        <v/>
      </c>
      <c r="AJ148" s="8" t="str">
        <f t="shared" si="150"/>
        <v/>
      </c>
    </row>
    <row r="149">
      <c r="A149" s="17">
        <v>148.0</v>
      </c>
      <c r="B149" s="17" t="s">
        <v>261</v>
      </c>
      <c r="C149" s="17">
        <v>1.27956579</v>
      </c>
      <c r="D149" s="17">
        <v>0.049234624</v>
      </c>
      <c r="E149" s="17">
        <v>1.63971266</v>
      </c>
      <c r="F149" s="17">
        <v>15.0</v>
      </c>
      <c r="G149" s="3">
        <v>40.50382</v>
      </c>
      <c r="H149" s="3">
        <v>-78.6376191</v>
      </c>
      <c r="J149" s="8">
        <f t="shared" si="2"/>
        <v>-78.6376191</v>
      </c>
      <c r="K149" s="8">
        <f t="shared" si="3"/>
        <v>40.50382</v>
      </c>
      <c r="L149" s="8">
        <f t="shared" si="4"/>
        <v>15</v>
      </c>
      <c r="M149" s="8" t="str">
        <f t="shared" ref="M149:AJ149" si="151">if(Mod($L149, 24)=M$1, $K149, "")</f>
        <v/>
      </c>
      <c r="N149" s="8" t="str">
        <f t="shared" si="151"/>
        <v/>
      </c>
      <c r="O149" s="8" t="str">
        <f t="shared" si="151"/>
        <v/>
      </c>
      <c r="P149" s="8" t="str">
        <f t="shared" si="151"/>
        <v/>
      </c>
      <c r="Q149" s="8" t="str">
        <f t="shared" si="151"/>
        <v/>
      </c>
      <c r="R149" s="8" t="str">
        <f t="shared" si="151"/>
        <v/>
      </c>
      <c r="S149" s="8" t="str">
        <f t="shared" si="151"/>
        <v/>
      </c>
      <c r="T149" s="8" t="str">
        <f t="shared" si="151"/>
        <v/>
      </c>
      <c r="U149" s="8" t="str">
        <f t="shared" si="151"/>
        <v/>
      </c>
      <c r="V149" s="8" t="str">
        <f t="shared" si="151"/>
        <v/>
      </c>
      <c r="W149" s="8" t="str">
        <f t="shared" si="151"/>
        <v/>
      </c>
      <c r="X149" s="8" t="str">
        <f t="shared" si="151"/>
        <v/>
      </c>
      <c r="Y149" s="8" t="str">
        <f t="shared" si="151"/>
        <v/>
      </c>
      <c r="Z149" s="8" t="str">
        <f t="shared" si="151"/>
        <v/>
      </c>
      <c r="AA149" s="8" t="str">
        <f t="shared" si="151"/>
        <v/>
      </c>
      <c r="AB149" s="8">
        <f t="shared" si="151"/>
        <v>40.50382</v>
      </c>
      <c r="AC149" s="8" t="str">
        <f t="shared" si="151"/>
        <v/>
      </c>
      <c r="AD149" s="8" t="str">
        <f t="shared" si="151"/>
        <v/>
      </c>
      <c r="AE149" s="8" t="str">
        <f t="shared" si="151"/>
        <v/>
      </c>
      <c r="AF149" s="8" t="str">
        <f t="shared" si="151"/>
        <v/>
      </c>
      <c r="AG149" s="8" t="str">
        <f t="shared" si="151"/>
        <v/>
      </c>
      <c r="AH149" s="8" t="str">
        <f t="shared" si="151"/>
        <v/>
      </c>
      <c r="AI149" s="8" t="str">
        <f t="shared" si="151"/>
        <v/>
      </c>
      <c r="AJ149" s="8" t="str">
        <f t="shared" si="151"/>
        <v/>
      </c>
    </row>
    <row r="150">
      <c r="A150" s="17">
        <v>149.0</v>
      </c>
      <c r="B150" s="17" t="s">
        <v>264</v>
      </c>
      <c r="C150" s="17">
        <v>0.454572059</v>
      </c>
      <c r="D150" s="17">
        <v>-0.404759841</v>
      </c>
      <c r="E150" s="17">
        <v>0.37046629</v>
      </c>
      <c r="F150" s="17">
        <v>9.0</v>
      </c>
      <c r="G150" s="3">
        <v>38.6346955</v>
      </c>
      <c r="H150" s="3">
        <v>-90.23405869999999</v>
      </c>
      <c r="J150" s="8">
        <f t="shared" si="2"/>
        <v>-90.2340587</v>
      </c>
      <c r="K150" s="8">
        <f t="shared" si="3"/>
        <v>38.6346955</v>
      </c>
      <c r="L150" s="8">
        <f t="shared" si="4"/>
        <v>9</v>
      </c>
      <c r="M150" s="8" t="str">
        <f t="shared" ref="M150:AJ150" si="152">if(Mod($L150, 24)=M$1, $K150, "")</f>
        <v/>
      </c>
      <c r="N150" s="8" t="str">
        <f t="shared" si="152"/>
        <v/>
      </c>
      <c r="O150" s="8" t="str">
        <f t="shared" si="152"/>
        <v/>
      </c>
      <c r="P150" s="8" t="str">
        <f t="shared" si="152"/>
        <v/>
      </c>
      <c r="Q150" s="8" t="str">
        <f t="shared" si="152"/>
        <v/>
      </c>
      <c r="R150" s="8" t="str">
        <f t="shared" si="152"/>
        <v/>
      </c>
      <c r="S150" s="8" t="str">
        <f t="shared" si="152"/>
        <v/>
      </c>
      <c r="T150" s="8" t="str">
        <f t="shared" si="152"/>
        <v/>
      </c>
      <c r="U150" s="8" t="str">
        <f t="shared" si="152"/>
        <v/>
      </c>
      <c r="V150" s="8">
        <f t="shared" si="152"/>
        <v>38.6346955</v>
      </c>
      <c r="W150" s="8" t="str">
        <f t="shared" si="152"/>
        <v/>
      </c>
      <c r="X150" s="8" t="str">
        <f t="shared" si="152"/>
        <v/>
      </c>
      <c r="Y150" s="8" t="str">
        <f t="shared" si="152"/>
        <v/>
      </c>
      <c r="Z150" s="8" t="str">
        <f t="shared" si="152"/>
        <v/>
      </c>
      <c r="AA150" s="8" t="str">
        <f t="shared" si="152"/>
        <v/>
      </c>
      <c r="AB150" s="8" t="str">
        <f t="shared" si="152"/>
        <v/>
      </c>
      <c r="AC150" s="8" t="str">
        <f t="shared" si="152"/>
        <v/>
      </c>
      <c r="AD150" s="8" t="str">
        <f t="shared" si="152"/>
        <v/>
      </c>
      <c r="AE150" s="8" t="str">
        <f t="shared" si="152"/>
        <v/>
      </c>
      <c r="AF150" s="8" t="str">
        <f t="shared" si="152"/>
        <v/>
      </c>
      <c r="AG150" s="8" t="str">
        <f t="shared" si="152"/>
        <v/>
      </c>
      <c r="AH150" s="8" t="str">
        <f t="shared" si="152"/>
        <v/>
      </c>
      <c r="AI150" s="8" t="str">
        <f t="shared" si="152"/>
        <v/>
      </c>
      <c r="AJ150" s="8" t="str">
        <f t="shared" si="152"/>
        <v/>
      </c>
    </row>
    <row r="151">
      <c r="A151" s="17">
        <v>150.0</v>
      </c>
      <c r="B151" s="17" t="s">
        <v>266</v>
      </c>
      <c r="C151" s="17">
        <v>2.93795268</v>
      </c>
      <c r="D151" s="17">
        <v>-0.673988159</v>
      </c>
      <c r="E151" s="17">
        <v>9.08582599</v>
      </c>
      <c r="F151" s="17">
        <v>20.0</v>
      </c>
      <c r="G151" s="3">
        <v>40.7272231</v>
      </c>
      <c r="H151" s="3">
        <v>-74.0715029</v>
      </c>
      <c r="J151" s="8">
        <f t="shared" si="2"/>
        <v>-74.0715029</v>
      </c>
      <c r="K151" s="8">
        <f t="shared" si="3"/>
        <v>40.7272231</v>
      </c>
      <c r="L151" s="8">
        <f t="shared" si="4"/>
        <v>20</v>
      </c>
      <c r="M151" s="8" t="str">
        <f t="shared" ref="M151:AJ151" si="153">if(Mod($L151, 24)=M$1, $K151, "")</f>
        <v/>
      </c>
      <c r="N151" s="8" t="str">
        <f t="shared" si="153"/>
        <v/>
      </c>
      <c r="O151" s="8" t="str">
        <f t="shared" si="153"/>
        <v/>
      </c>
      <c r="P151" s="8" t="str">
        <f t="shared" si="153"/>
        <v/>
      </c>
      <c r="Q151" s="8" t="str">
        <f t="shared" si="153"/>
        <v/>
      </c>
      <c r="R151" s="8" t="str">
        <f t="shared" si="153"/>
        <v/>
      </c>
      <c r="S151" s="8" t="str">
        <f t="shared" si="153"/>
        <v/>
      </c>
      <c r="T151" s="8" t="str">
        <f t="shared" si="153"/>
        <v/>
      </c>
      <c r="U151" s="8" t="str">
        <f t="shared" si="153"/>
        <v/>
      </c>
      <c r="V151" s="8" t="str">
        <f t="shared" si="153"/>
        <v/>
      </c>
      <c r="W151" s="8" t="str">
        <f t="shared" si="153"/>
        <v/>
      </c>
      <c r="X151" s="8" t="str">
        <f t="shared" si="153"/>
        <v/>
      </c>
      <c r="Y151" s="8" t="str">
        <f t="shared" si="153"/>
        <v/>
      </c>
      <c r="Z151" s="8" t="str">
        <f t="shared" si="153"/>
        <v/>
      </c>
      <c r="AA151" s="8" t="str">
        <f t="shared" si="153"/>
        <v/>
      </c>
      <c r="AB151" s="8" t="str">
        <f t="shared" si="153"/>
        <v/>
      </c>
      <c r="AC151" s="8" t="str">
        <f t="shared" si="153"/>
        <v/>
      </c>
      <c r="AD151" s="8" t="str">
        <f t="shared" si="153"/>
        <v/>
      </c>
      <c r="AE151" s="8" t="str">
        <f t="shared" si="153"/>
        <v/>
      </c>
      <c r="AF151" s="8" t="str">
        <f t="shared" si="153"/>
        <v/>
      </c>
      <c r="AG151" s="8">
        <f t="shared" si="153"/>
        <v>40.7272231</v>
      </c>
      <c r="AH151" s="8" t="str">
        <f t="shared" si="153"/>
        <v/>
      </c>
      <c r="AI151" s="8" t="str">
        <f t="shared" si="153"/>
        <v/>
      </c>
      <c r="AJ151" s="8" t="str">
        <f t="shared" si="153"/>
        <v/>
      </c>
    </row>
    <row r="152">
      <c r="A152" s="17">
        <v>151.0</v>
      </c>
      <c r="B152" s="17" t="s">
        <v>269</v>
      </c>
      <c r="C152" s="17">
        <v>-1.066699506</v>
      </c>
      <c r="D152" s="17">
        <v>-2.03851713</v>
      </c>
      <c r="E152" s="17">
        <v>5.29339993</v>
      </c>
      <c r="F152" s="17">
        <v>19.0</v>
      </c>
      <c r="G152" s="3">
        <v>32.7719191</v>
      </c>
      <c r="H152" s="3">
        <v>-117.188213</v>
      </c>
      <c r="J152" s="8">
        <f t="shared" si="2"/>
        <v>-117.188213</v>
      </c>
      <c r="K152" s="8">
        <f t="shared" si="3"/>
        <v>32.7719191</v>
      </c>
      <c r="L152" s="8">
        <f t="shared" si="4"/>
        <v>19</v>
      </c>
      <c r="M152" s="8" t="str">
        <f t="shared" ref="M152:AJ152" si="154">if(Mod($L152, 24)=M$1, $K152, "")</f>
        <v/>
      </c>
      <c r="N152" s="8" t="str">
        <f t="shared" si="154"/>
        <v/>
      </c>
      <c r="O152" s="8" t="str">
        <f t="shared" si="154"/>
        <v/>
      </c>
      <c r="P152" s="8" t="str">
        <f t="shared" si="154"/>
        <v/>
      </c>
      <c r="Q152" s="8" t="str">
        <f t="shared" si="154"/>
        <v/>
      </c>
      <c r="R152" s="8" t="str">
        <f t="shared" si="154"/>
        <v/>
      </c>
      <c r="S152" s="8" t="str">
        <f t="shared" si="154"/>
        <v/>
      </c>
      <c r="T152" s="8" t="str">
        <f t="shared" si="154"/>
        <v/>
      </c>
      <c r="U152" s="8" t="str">
        <f t="shared" si="154"/>
        <v/>
      </c>
      <c r="V152" s="8" t="str">
        <f t="shared" si="154"/>
        <v/>
      </c>
      <c r="W152" s="8" t="str">
        <f t="shared" si="154"/>
        <v/>
      </c>
      <c r="X152" s="8" t="str">
        <f t="shared" si="154"/>
        <v/>
      </c>
      <c r="Y152" s="8" t="str">
        <f t="shared" si="154"/>
        <v/>
      </c>
      <c r="Z152" s="8" t="str">
        <f t="shared" si="154"/>
        <v/>
      </c>
      <c r="AA152" s="8" t="str">
        <f t="shared" si="154"/>
        <v/>
      </c>
      <c r="AB152" s="8" t="str">
        <f t="shared" si="154"/>
        <v/>
      </c>
      <c r="AC152" s="8" t="str">
        <f t="shared" si="154"/>
        <v/>
      </c>
      <c r="AD152" s="8" t="str">
        <f t="shared" si="154"/>
        <v/>
      </c>
      <c r="AE152" s="8" t="str">
        <f t="shared" si="154"/>
        <v/>
      </c>
      <c r="AF152" s="8">
        <f t="shared" si="154"/>
        <v>32.7719191</v>
      </c>
      <c r="AG152" s="8" t="str">
        <f t="shared" si="154"/>
        <v/>
      </c>
      <c r="AH152" s="8" t="str">
        <f t="shared" si="154"/>
        <v/>
      </c>
      <c r="AI152" s="8" t="str">
        <f t="shared" si="154"/>
        <v/>
      </c>
      <c r="AJ152" s="8" t="str">
        <f t="shared" si="154"/>
        <v/>
      </c>
    </row>
    <row r="153">
      <c r="A153" s="17">
        <v>152.0</v>
      </c>
      <c r="B153" s="17" t="s">
        <v>270</v>
      </c>
      <c r="C153" s="17">
        <v>-2.053513628</v>
      </c>
      <c r="D153" s="17">
        <v>-1.387062036</v>
      </c>
      <c r="E153" s="17">
        <v>6.14085931</v>
      </c>
      <c r="F153" s="17">
        <v>19.0</v>
      </c>
      <c r="G153" s="3">
        <v>32.7759894</v>
      </c>
      <c r="H153" s="3">
        <v>-117.0712533</v>
      </c>
      <c r="J153" s="8">
        <f t="shared" si="2"/>
        <v>-117.0712533</v>
      </c>
      <c r="K153" s="8">
        <f t="shared" si="3"/>
        <v>32.7759894</v>
      </c>
      <c r="L153" s="8">
        <f t="shared" si="4"/>
        <v>19</v>
      </c>
      <c r="M153" s="8" t="str">
        <f t="shared" ref="M153:AJ153" si="155">if(Mod($L153, 24)=M$1, $K153, "")</f>
        <v/>
      </c>
      <c r="N153" s="8" t="str">
        <f t="shared" si="155"/>
        <v/>
      </c>
      <c r="O153" s="8" t="str">
        <f t="shared" si="155"/>
        <v/>
      </c>
      <c r="P153" s="8" t="str">
        <f t="shared" si="155"/>
        <v/>
      </c>
      <c r="Q153" s="8" t="str">
        <f t="shared" si="155"/>
        <v/>
      </c>
      <c r="R153" s="8" t="str">
        <f t="shared" si="155"/>
        <v/>
      </c>
      <c r="S153" s="8" t="str">
        <f t="shared" si="155"/>
        <v/>
      </c>
      <c r="T153" s="8" t="str">
        <f t="shared" si="155"/>
        <v/>
      </c>
      <c r="U153" s="8" t="str">
        <f t="shared" si="155"/>
        <v/>
      </c>
      <c r="V153" s="8" t="str">
        <f t="shared" si="155"/>
        <v/>
      </c>
      <c r="W153" s="8" t="str">
        <f t="shared" si="155"/>
        <v/>
      </c>
      <c r="X153" s="8" t="str">
        <f t="shared" si="155"/>
        <v/>
      </c>
      <c r="Y153" s="8" t="str">
        <f t="shared" si="155"/>
        <v/>
      </c>
      <c r="Z153" s="8" t="str">
        <f t="shared" si="155"/>
        <v/>
      </c>
      <c r="AA153" s="8" t="str">
        <f t="shared" si="155"/>
        <v/>
      </c>
      <c r="AB153" s="8" t="str">
        <f t="shared" si="155"/>
        <v/>
      </c>
      <c r="AC153" s="8" t="str">
        <f t="shared" si="155"/>
        <v/>
      </c>
      <c r="AD153" s="8" t="str">
        <f t="shared" si="155"/>
        <v/>
      </c>
      <c r="AE153" s="8" t="str">
        <f t="shared" si="155"/>
        <v/>
      </c>
      <c r="AF153" s="8">
        <f t="shared" si="155"/>
        <v>32.7759894</v>
      </c>
      <c r="AG153" s="8" t="str">
        <f t="shared" si="155"/>
        <v/>
      </c>
      <c r="AH153" s="8" t="str">
        <f t="shared" si="155"/>
        <v/>
      </c>
      <c r="AI153" s="8" t="str">
        <f t="shared" si="155"/>
        <v/>
      </c>
      <c r="AJ153" s="8" t="str">
        <f t="shared" si="155"/>
        <v/>
      </c>
    </row>
    <row r="154">
      <c r="A154" s="17">
        <v>153.0</v>
      </c>
      <c r="B154" s="17" t="s">
        <v>272</v>
      </c>
      <c r="C154" s="17">
        <v>-0.800124986</v>
      </c>
      <c r="D154" s="17">
        <v>-1.616341889</v>
      </c>
      <c r="E154" s="17">
        <v>3.2527611</v>
      </c>
      <c r="F154" s="17">
        <v>19.0</v>
      </c>
      <c r="G154" s="3">
        <v>37.3351874</v>
      </c>
      <c r="H154" s="3">
        <v>-121.8810715</v>
      </c>
      <c r="J154" s="8">
        <f t="shared" si="2"/>
        <v>-121.8810715</v>
      </c>
      <c r="K154" s="8">
        <f t="shared" si="3"/>
        <v>37.3351874</v>
      </c>
      <c r="L154" s="8">
        <f t="shared" si="4"/>
        <v>19</v>
      </c>
      <c r="M154" s="8" t="str">
        <f t="shared" ref="M154:AJ154" si="156">if(Mod($L154, 24)=M$1, $K154, "")</f>
        <v/>
      </c>
      <c r="N154" s="8" t="str">
        <f t="shared" si="156"/>
        <v/>
      </c>
      <c r="O154" s="8" t="str">
        <f t="shared" si="156"/>
        <v/>
      </c>
      <c r="P154" s="8" t="str">
        <f t="shared" si="156"/>
        <v/>
      </c>
      <c r="Q154" s="8" t="str">
        <f t="shared" si="156"/>
        <v/>
      </c>
      <c r="R154" s="8" t="str">
        <f t="shared" si="156"/>
        <v/>
      </c>
      <c r="S154" s="8" t="str">
        <f t="shared" si="156"/>
        <v/>
      </c>
      <c r="T154" s="8" t="str">
        <f t="shared" si="156"/>
        <v/>
      </c>
      <c r="U154" s="8" t="str">
        <f t="shared" si="156"/>
        <v/>
      </c>
      <c r="V154" s="8" t="str">
        <f t="shared" si="156"/>
        <v/>
      </c>
      <c r="W154" s="8" t="str">
        <f t="shared" si="156"/>
        <v/>
      </c>
      <c r="X154" s="8" t="str">
        <f t="shared" si="156"/>
        <v/>
      </c>
      <c r="Y154" s="8" t="str">
        <f t="shared" si="156"/>
        <v/>
      </c>
      <c r="Z154" s="8" t="str">
        <f t="shared" si="156"/>
        <v/>
      </c>
      <c r="AA154" s="8" t="str">
        <f t="shared" si="156"/>
        <v/>
      </c>
      <c r="AB154" s="8" t="str">
        <f t="shared" si="156"/>
        <v/>
      </c>
      <c r="AC154" s="8" t="str">
        <f t="shared" si="156"/>
        <v/>
      </c>
      <c r="AD154" s="8" t="str">
        <f t="shared" si="156"/>
        <v/>
      </c>
      <c r="AE154" s="8" t="str">
        <f t="shared" si="156"/>
        <v/>
      </c>
      <c r="AF154" s="8">
        <f t="shared" si="156"/>
        <v>37.3351874</v>
      </c>
      <c r="AG154" s="8" t="str">
        <f t="shared" si="156"/>
        <v/>
      </c>
      <c r="AH154" s="8" t="str">
        <f t="shared" si="156"/>
        <v/>
      </c>
      <c r="AI154" s="8" t="str">
        <f t="shared" si="156"/>
        <v/>
      </c>
      <c r="AJ154" s="8" t="str">
        <f t="shared" si="156"/>
        <v/>
      </c>
    </row>
    <row r="155">
      <c r="A155" s="17">
        <v>154.0</v>
      </c>
      <c r="B155" s="17" t="s">
        <v>274</v>
      </c>
      <c r="C155" s="17">
        <v>0.942456928</v>
      </c>
      <c r="D155" s="17">
        <v>-0.82588895</v>
      </c>
      <c r="E155" s="17">
        <v>1.57031762</v>
      </c>
      <c r="F155" s="17">
        <v>23.0</v>
      </c>
      <c r="G155" s="3">
        <v>47.6091765</v>
      </c>
      <c r="H155" s="3">
        <v>-122.3178465</v>
      </c>
      <c r="J155" s="8">
        <f t="shared" si="2"/>
        <v>-122.3178465</v>
      </c>
      <c r="K155" s="8">
        <f t="shared" si="3"/>
        <v>47.6091765</v>
      </c>
      <c r="L155" s="8">
        <f t="shared" si="4"/>
        <v>23</v>
      </c>
      <c r="M155" s="8" t="str">
        <f t="shared" ref="M155:AJ155" si="157">if(Mod($L155, 24)=M$1, $K155, "")</f>
        <v/>
      </c>
      <c r="N155" s="8" t="str">
        <f t="shared" si="157"/>
        <v/>
      </c>
      <c r="O155" s="8" t="str">
        <f t="shared" si="157"/>
        <v/>
      </c>
      <c r="P155" s="8" t="str">
        <f t="shared" si="157"/>
        <v/>
      </c>
      <c r="Q155" s="8" t="str">
        <f t="shared" si="157"/>
        <v/>
      </c>
      <c r="R155" s="8" t="str">
        <f t="shared" si="157"/>
        <v/>
      </c>
      <c r="S155" s="8" t="str">
        <f t="shared" si="157"/>
        <v/>
      </c>
      <c r="T155" s="8" t="str">
        <f t="shared" si="157"/>
        <v/>
      </c>
      <c r="U155" s="8" t="str">
        <f t="shared" si="157"/>
        <v/>
      </c>
      <c r="V155" s="8" t="str">
        <f t="shared" si="157"/>
        <v/>
      </c>
      <c r="W155" s="8" t="str">
        <f t="shared" si="157"/>
        <v/>
      </c>
      <c r="X155" s="8" t="str">
        <f t="shared" si="157"/>
        <v/>
      </c>
      <c r="Y155" s="8" t="str">
        <f t="shared" si="157"/>
        <v/>
      </c>
      <c r="Z155" s="8" t="str">
        <f t="shared" si="157"/>
        <v/>
      </c>
      <c r="AA155" s="8" t="str">
        <f t="shared" si="157"/>
        <v/>
      </c>
      <c r="AB155" s="8" t="str">
        <f t="shared" si="157"/>
        <v/>
      </c>
      <c r="AC155" s="8" t="str">
        <f t="shared" si="157"/>
        <v/>
      </c>
      <c r="AD155" s="8" t="str">
        <f t="shared" si="157"/>
        <v/>
      </c>
      <c r="AE155" s="8" t="str">
        <f t="shared" si="157"/>
        <v/>
      </c>
      <c r="AF155" s="8" t="str">
        <f t="shared" si="157"/>
        <v/>
      </c>
      <c r="AG155" s="8" t="str">
        <f t="shared" si="157"/>
        <v/>
      </c>
      <c r="AH155" s="8" t="str">
        <f t="shared" si="157"/>
        <v/>
      </c>
      <c r="AI155" s="8" t="str">
        <f t="shared" si="157"/>
        <v/>
      </c>
      <c r="AJ155" s="8">
        <f t="shared" si="157"/>
        <v>47.6091765</v>
      </c>
    </row>
    <row r="156">
      <c r="A156" s="17">
        <v>155.0</v>
      </c>
      <c r="B156" s="17" t="s">
        <v>275</v>
      </c>
      <c r="C156" s="17">
        <v>0.992609127</v>
      </c>
      <c r="D156" s="17">
        <v>0.537904949</v>
      </c>
      <c r="E156" s="17">
        <v>1.27461461</v>
      </c>
      <c r="F156" s="17">
        <v>15.0</v>
      </c>
      <c r="G156" s="3">
        <v>40.7433773</v>
      </c>
      <c r="H156" s="3">
        <v>-74.2465446</v>
      </c>
      <c r="J156" s="8">
        <f t="shared" si="2"/>
        <v>-74.2465446</v>
      </c>
      <c r="K156" s="8">
        <f t="shared" si="3"/>
        <v>40.7433773</v>
      </c>
      <c r="L156" s="8">
        <f t="shared" si="4"/>
        <v>15</v>
      </c>
      <c r="M156" s="8" t="str">
        <f t="shared" ref="M156:AJ156" si="158">if(Mod($L156, 24)=M$1, $K156, "")</f>
        <v/>
      </c>
      <c r="N156" s="8" t="str">
        <f t="shared" si="158"/>
        <v/>
      </c>
      <c r="O156" s="8" t="str">
        <f t="shared" si="158"/>
        <v/>
      </c>
      <c r="P156" s="8" t="str">
        <f t="shared" si="158"/>
        <v/>
      </c>
      <c r="Q156" s="8" t="str">
        <f t="shared" si="158"/>
        <v/>
      </c>
      <c r="R156" s="8" t="str">
        <f t="shared" si="158"/>
        <v/>
      </c>
      <c r="S156" s="8" t="str">
        <f t="shared" si="158"/>
        <v/>
      </c>
      <c r="T156" s="8" t="str">
        <f t="shared" si="158"/>
        <v/>
      </c>
      <c r="U156" s="8" t="str">
        <f t="shared" si="158"/>
        <v/>
      </c>
      <c r="V156" s="8" t="str">
        <f t="shared" si="158"/>
        <v/>
      </c>
      <c r="W156" s="8" t="str">
        <f t="shared" si="158"/>
        <v/>
      </c>
      <c r="X156" s="8" t="str">
        <f t="shared" si="158"/>
        <v/>
      </c>
      <c r="Y156" s="8" t="str">
        <f t="shared" si="158"/>
        <v/>
      </c>
      <c r="Z156" s="8" t="str">
        <f t="shared" si="158"/>
        <v/>
      </c>
      <c r="AA156" s="8" t="str">
        <f t="shared" si="158"/>
        <v/>
      </c>
      <c r="AB156" s="8">
        <f t="shared" si="158"/>
        <v>40.7433773</v>
      </c>
      <c r="AC156" s="8" t="str">
        <f t="shared" si="158"/>
        <v/>
      </c>
      <c r="AD156" s="8" t="str">
        <f t="shared" si="158"/>
        <v/>
      </c>
      <c r="AE156" s="8" t="str">
        <f t="shared" si="158"/>
        <v/>
      </c>
      <c r="AF156" s="8" t="str">
        <f t="shared" si="158"/>
        <v/>
      </c>
      <c r="AG156" s="8" t="str">
        <f t="shared" si="158"/>
        <v/>
      </c>
      <c r="AH156" s="8" t="str">
        <f t="shared" si="158"/>
        <v/>
      </c>
      <c r="AI156" s="8" t="str">
        <f t="shared" si="158"/>
        <v/>
      </c>
      <c r="AJ156" s="8" t="str">
        <f t="shared" si="158"/>
        <v/>
      </c>
    </row>
    <row r="157">
      <c r="A157" s="17">
        <v>156.0</v>
      </c>
      <c r="B157" s="17" t="s">
        <v>276</v>
      </c>
      <c r="C157" s="17">
        <v>2.60275242</v>
      </c>
      <c r="D157" s="17">
        <v>-0.123577364</v>
      </c>
      <c r="E157" s="17">
        <v>6.78959153</v>
      </c>
      <c r="F157" s="17">
        <v>12.0</v>
      </c>
      <c r="G157" s="3">
        <v>42.716635</v>
      </c>
      <c r="H157" s="3">
        <v>-73.7523365</v>
      </c>
      <c r="J157" s="8">
        <f t="shared" si="2"/>
        <v>-73.7523365</v>
      </c>
      <c r="K157" s="8">
        <f t="shared" si="3"/>
        <v>42.716635</v>
      </c>
      <c r="L157" s="8">
        <f t="shared" si="4"/>
        <v>12</v>
      </c>
      <c r="M157" s="8" t="str">
        <f t="shared" ref="M157:AJ157" si="159">if(Mod($L157, 24)=M$1, $K157, "")</f>
        <v/>
      </c>
      <c r="N157" s="8" t="str">
        <f t="shared" si="159"/>
        <v/>
      </c>
      <c r="O157" s="8" t="str">
        <f t="shared" si="159"/>
        <v/>
      </c>
      <c r="P157" s="8" t="str">
        <f t="shared" si="159"/>
        <v/>
      </c>
      <c r="Q157" s="8" t="str">
        <f t="shared" si="159"/>
        <v/>
      </c>
      <c r="R157" s="8" t="str">
        <f t="shared" si="159"/>
        <v/>
      </c>
      <c r="S157" s="8" t="str">
        <f t="shared" si="159"/>
        <v/>
      </c>
      <c r="T157" s="8" t="str">
        <f t="shared" si="159"/>
        <v/>
      </c>
      <c r="U157" s="8" t="str">
        <f t="shared" si="159"/>
        <v/>
      </c>
      <c r="V157" s="8" t="str">
        <f t="shared" si="159"/>
        <v/>
      </c>
      <c r="W157" s="8" t="str">
        <f t="shared" si="159"/>
        <v/>
      </c>
      <c r="X157" s="8" t="str">
        <f t="shared" si="159"/>
        <v/>
      </c>
      <c r="Y157" s="8">
        <f t="shared" si="159"/>
        <v>42.716635</v>
      </c>
      <c r="Z157" s="8" t="str">
        <f t="shared" si="159"/>
        <v/>
      </c>
      <c r="AA157" s="8" t="str">
        <f t="shared" si="159"/>
        <v/>
      </c>
      <c r="AB157" s="8" t="str">
        <f t="shared" si="159"/>
        <v/>
      </c>
      <c r="AC157" s="8" t="str">
        <f t="shared" si="159"/>
        <v/>
      </c>
      <c r="AD157" s="8" t="str">
        <f t="shared" si="159"/>
        <v/>
      </c>
      <c r="AE157" s="8" t="str">
        <f t="shared" si="159"/>
        <v/>
      </c>
      <c r="AF157" s="8" t="str">
        <f t="shared" si="159"/>
        <v/>
      </c>
      <c r="AG157" s="8" t="str">
        <f t="shared" si="159"/>
        <v/>
      </c>
      <c r="AH157" s="8" t="str">
        <f t="shared" si="159"/>
        <v/>
      </c>
      <c r="AI157" s="8" t="str">
        <f t="shared" si="159"/>
        <v/>
      </c>
      <c r="AJ157" s="8" t="str">
        <f t="shared" si="159"/>
        <v/>
      </c>
    </row>
    <row r="158">
      <c r="A158" s="17">
        <v>157.0</v>
      </c>
      <c r="B158" s="17" t="s">
        <v>278</v>
      </c>
      <c r="C158" s="17">
        <v>-1.581621906</v>
      </c>
      <c r="D158" s="17">
        <v>0.561507373</v>
      </c>
      <c r="E158" s="17">
        <v>2.81681839</v>
      </c>
      <c r="F158" s="17">
        <v>13.0</v>
      </c>
      <c r="G158" s="3">
        <v>33.9937575</v>
      </c>
      <c r="H158" s="3">
        <v>-81.0299186</v>
      </c>
      <c r="J158" s="8">
        <f t="shared" si="2"/>
        <v>-81.0299186</v>
      </c>
      <c r="K158" s="8">
        <f t="shared" si="3"/>
        <v>33.9937575</v>
      </c>
      <c r="L158" s="8">
        <f t="shared" si="4"/>
        <v>13</v>
      </c>
      <c r="M158" s="8" t="str">
        <f t="shared" ref="M158:AJ158" si="160">if(Mod($L158, 24)=M$1, $K158, "")</f>
        <v/>
      </c>
      <c r="N158" s="8" t="str">
        <f t="shared" si="160"/>
        <v/>
      </c>
      <c r="O158" s="8" t="str">
        <f t="shared" si="160"/>
        <v/>
      </c>
      <c r="P158" s="8" t="str">
        <f t="shared" si="160"/>
        <v/>
      </c>
      <c r="Q158" s="8" t="str">
        <f t="shared" si="160"/>
        <v/>
      </c>
      <c r="R158" s="8" t="str">
        <f t="shared" si="160"/>
        <v/>
      </c>
      <c r="S158" s="8" t="str">
        <f t="shared" si="160"/>
        <v/>
      </c>
      <c r="T158" s="8" t="str">
        <f t="shared" si="160"/>
        <v/>
      </c>
      <c r="U158" s="8" t="str">
        <f t="shared" si="160"/>
        <v/>
      </c>
      <c r="V158" s="8" t="str">
        <f t="shared" si="160"/>
        <v/>
      </c>
      <c r="W158" s="8" t="str">
        <f t="shared" si="160"/>
        <v/>
      </c>
      <c r="X158" s="8" t="str">
        <f t="shared" si="160"/>
        <v/>
      </c>
      <c r="Y158" s="8" t="str">
        <f t="shared" si="160"/>
        <v/>
      </c>
      <c r="Z158" s="8">
        <f t="shared" si="160"/>
        <v>33.9937575</v>
      </c>
      <c r="AA158" s="8" t="str">
        <f t="shared" si="160"/>
        <v/>
      </c>
      <c r="AB158" s="8" t="str">
        <f t="shared" si="160"/>
        <v/>
      </c>
      <c r="AC158" s="8" t="str">
        <f t="shared" si="160"/>
        <v/>
      </c>
      <c r="AD158" s="8" t="str">
        <f t="shared" si="160"/>
        <v/>
      </c>
      <c r="AE158" s="8" t="str">
        <f t="shared" si="160"/>
        <v/>
      </c>
      <c r="AF158" s="8" t="str">
        <f t="shared" si="160"/>
        <v/>
      </c>
      <c r="AG158" s="8" t="str">
        <f t="shared" si="160"/>
        <v/>
      </c>
      <c r="AH158" s="8" t="str">
        <f t="shared" si="160"/>
        <v/>
      </c>
      <c r="AI158" s="8" t="str">
        <f t="shared" si="160"/>
        <v/>
      </c>
      <c r="AJ158" s="8" t="str">
        <f t="shared" si="160"/>
        <v/>
      </c>
    </row>
    <row r="159">
      <c r="A159" s="17">
        <v>158.0</v>
      </c>
      <c r="B159" s="17" t="s">
        <v>281</v>
      </c>
      <c r="C159" s="17">
        <v>0.816784661</v>
      </c>
      <c r="D159" s="17">
        <v>-0.239667423</v>
      </c>
      <c r="E159" s="17">
        <v>0.72457766</v>
      </c>
      <c r="F159" s="17">
        <v>2.0</v>
      </c>
      <c r="G159" s="3">
        <v>42.7883015</v>
      </c>
      <c r="H159" s="3">
        <v>-96.92533809999999</v>
      </c>
      <c r="J159" s="8">
        <f t="shared" si="2"/>
        <v>-96.9253381</v>
      </c>
      <c r="K159" s="8">
        <f t="shared" si="3"/>
        <v>42.7883015</v>
      </c>
      <c r="L159" s="8">
        <f t="shared" si="4"/>
        <v>2</v>
      </c>
      <c r="M159" s="8" t="str">
        <f t="shared" ref="M159:AJ159" si="161">if(Mod($L159, 24)=M$1, $K159, "")</f>
        <v/>
      </c>
      <c r="N159" s="8" t="str">
        <f t="shared" si="161"/>
        <v/>
      </c>
      <c r="O159" s="8">
        <f t="shared" si="161"/>
        <v>42.7883015</v>
      </c>
      <c r="P159" s="8" t="str">
        <f t="shared" si="161"/>
        <v/>
      </c>
      <c r="Q159" s="8" t="str">
        <f t="shared" si="161"/>
        <v/>
      </c>
      <c r="R159" s="8" t="str">
        <f t="shared" si="161"/>
        <v/>
      </c>
      <c r="S159" s="8" t="str">
        <f t="shared" si="161"/>
        <v/>
      </c>
      <c r="T159" s="8" t="str">
        <f t="shared" si="161"/>
        <v/>
      </c>
      <c r="U159" s="8" t="str">
        <f t="shared" si="161"/>
        <v/>
      </c>
      <c r="V159" s="8" t="str">
        <f t="shared" si="161"/>
        <v/>
      </c>
      <c r="W159" s="8" t="str">
        <f t="shared" si="161"/>
        <v/>
      </c>
      <c r="X159" s="8" t="str">
        <f t="shared" si="161"/>
        <v/>
      </c>
      <c r="Y159" s="8" t="str">
        <f t="shared" si="161"/>
        <v/>
      </c>
      <c r="Z159" s="8" t="str">
        <f t="shared" si="161"/>
        <v/>
      </c>
      <c r="AA159" s="8" t="str">
        <f t="shared" si="161"/>
        <v/>
      </c>
      <c r="AB159" s="8" t="str">
        <f t="shared" si="161"/>
        <v/>
      </c>
      <c r="AC159" s="8" t="str">
        <f t="shared" si="161"/>
        <v/>
      </c>
      <c r="AD159" s="8" t="str">
        <f t="shared" si="161"/>
        <v/>
      </c>
      <c r="AE159" s="8" t="str">
        <f t="shared" si="161"/>
        <v/>
      </c>
      <c r="AF159" s="8" t="str">
        <f t="shared" si="161"/>
        <v/>
      </c>
      <c r="AG159" s="8" t="str">
        <f t="shared" si="161"/>
        <v/>
      </c>
      <c r="AH159" s="8" t="str">
        <f t="shared" si="161"/>
        <v/>
      </c>
      <c r="AI159" s="8" t="str">
        <f t="shared" si="161"/>
        <v/>
      </c>
      <c r="AJ159" s="8" t="str">
        <f t="shared" si="161"/>
        <v/>
      </c>
    </row>
    <row r="160">
      <c r="A160" s="17">
        <v>159.0</v>
      </c>
      <c r="B160" s="17" t="s">
        <v>282</v>
      </c>
      <c r="C160" s="17">
        <v>1.326932751</v>
      </c>
      <c r="D160" s="17">
        <v>-0.274152581</v>
      </c>
      <c r="E160" s="17">
        <v>1.83591016</v>
      </c>
      <c r="F160" s="17">
        <v>2.0</v>
      </c>
      <c r="G160" s="3">
        <v>44.3219388</v>
      </c>
      <c r="H160" s="3">
        <v>-96.7837411</v>
      </c>
      <c r="J160" s="8">
        <f t="shared" si="2"/>
        <v>-96.7837411</v>
      </c>
      <c r="K160" s="8">
        <f t="shared" si="3"/>
        <v>44.3219388</v>
      </c>
      <c r="L160" s="8">
        <f t="shared" si="4"/>
        <v>2</v>
      </c>
      <c r="M160" s="8" t="str">
        <f t="shared" ref="M160:AJ160" si="162">if(Mod($L160, 24)=M$1, $K160, "")</f>
        <v/>
      </c>
      <c r="N160" s="8" t="str">
        <f t="shared" si="162"/>
        <v/>
      </c>
      <c r="O160" s="8">
        <f t="shared" si="162"/>
        <v>44.3219388</v>
      </c>
      <c r="P160" s="8" t="str">
        <f t="shared" si="162"/>
        <v/>
      </c>
      <c r="Q160" s="8" t="str">
        <f t="shared" si="162"/>
        <v/>
      </c>
      <c r="R160" s="8" t="str">
        <f t="shared" si="162"/>
        <v/>
      </c>
      <c r="S160" s="8" t="str">
        <f t="shared" si="162"/>
        <v/>
      </c>
      <c r="T160" s="8" t="str">
        <f t="shared" si="162"/>
        <v/>
      </c>
      <c r="U160" s="8" t="str">
        <f t="shared" si="162"/>
        <v/>
      </c>
      <c r="V160" s="8" t="str">
        <f t="shared" si="162"/>
        <v/>
      </c>
      <c r="W160" s="8" t="str">
        <f t="shared" si="162"/>
        <v/>
      </c>
      <c r="X160" s="8" t="str">
        <f t="shared" si="162"/>
        <v/>
      </c>
      <c r="Y160" s="8" t="str">
        <f t="shared" si="162"/>
        <v/>
      </c>
      <c r="Z160" s="8" t="str">
        <f t="shared" si="162"/>
        <v/>
      </c>
      <c r="AA160" s="8" t="str">
        <f t="shared" si="162"/>
        <v/>
      </c>
      <c r="AB160" s="8" t="str">
        <f t="shared" si="162"/>
        <v/>
      </c>
      <c r="AC160" s="8" t="str">
        <f t="shared" si="162"/>
        <v/>
      </c>
      <c r="AD160" s="8" t="str">
        <f t="shared" si="162"/>
        <v/>
      </c>
      <c r="AE160" s="8" t="str">
        <f t="shared" si="162"/>
        <v/>
      </c>
      <c r="AF160" s="8" t="str">
        <f t="shared" si="162"/>
        <v/>
      </c>
      <c r="AG160" s="8" t="str">
        <f t="shared" si="162"/>
        <v/>
      </c>
      <c r="AH160" s="8" t="str">
        <f t="shared" si="162"/>
        <v/>
      </c>
      <c r="AI160" s="8" t="str">
        <f t="shared" si="162"/>
        <v/>
      </c>
      <c r="AJ160" s="8" t="str">
        <f t="shared" si="162"/>
        <v/>
      </c>
    </row>
    <row r="161">
      <c r="A161" s="17">
        <v>160.0</v>
      </c>
      <c r="B161" s="17" t="s">
        <v>287</v>
      </c>
      <c r="C161" s="17">
        <v>-2.94918093</v>
      </c>
      <c r="D161" s="17">
        <v>-0.645236107</v>
      </c>
      <c r="E161" s="17">
        <v>9.11399779</v>
      </c>
      <c r="F161" s="17">
        <v>7.0</v>
      </c>
      <c r="G161" s="3">
        <v>34.0223519</v>
      </c>
      <c r="H161" s="3">
        <v>-118.285117</v>
      </c>
      <c r="J161" s="8">
        <f t="shared" si="2"/>
        <v>-118.285117</v>
      </c>
      <c r="K161" s="8">
        <f t="shared" si="3"/>
        <v>34.0223519</v>
      </c>
      <c r="L161" s="8">
        <f t="shared" si="4"/>
        <v>7</v>
      </c>
      <c r="M161" s="8" t="str">
        <f t="shared" ref="M161:AJ161" si="163">if(Mod($L161, 24)=M$1, $K161, "")</f>
        <v/>
      </c>
      <c r="N161" s="8" t="str">
        <f t="shared" si="163"/>
        <v/>
      </c>
      <c r="O161" s="8" t="str">
        <f t="shared" si="163"/>
        <v/>
      </c>
      <c r="P161" s="8" t="str">
        <f t="shared" si="163"/>
        <v/>
      </c>
      <c r="Q161" s="8" t="str">
        <f t="shared" si="163"/>
        <v/>
      </c>
      <c r="R161" s="8" t="str">
        <f t="shared" si="163"/>
        <v/>
      </c>
      <c r="S161" s="8" t="str">
        <f t="shared" si="163"/>
        <v/>
      </c>
      <c r="T161" s="8">
        <f t="shared" si="163"/>
        <v>34.0223519</v>
      </c>
      <c r="U161" s="8" t="str">
        <f t="shared" si="163"/>
        <v/>
      </c>
      <c r="V161" s="8" t="str">
        <f t="shared" si="163"/>
        <v/>
      </c>
      <c r="W161" s="8" t="str">
        <f t="shared" si="163"/>
        <v/>
      </c>
      <c r="X161" s="8" t="str">
        <f t="shared" si="163"/>
        <v/>
      </c>
      <c r="Y161" s="8" t="str">
        <f t="shared" si="163"/>
        <v/>
      </c>
      <c r="Z161" s="8" t="str">
        <f t="shared" si="163"/>
        <v/>
      </c>
      <c r="AA161" s="8" t="str">
        <f t="shared" si="163"/>
        <v/>
      </c>
      <c r="AB161" s="8" t="str">
        <f t="shared" si="163"/>
        <v/>
      </c>
      <c r="AC161" s="8" t="str">
        <f t="shared" si="163"/>
        <v/>
      </c>
      <c r="AD161" s="8" t="str">
        <f t="shared" si="163"/>
        <v/>
      </c>
      <c r="AE161" s="8" t="str">
        <f t="shared" si="163"/>
        <v/>
      </c>
      <c r="AF161" s="8" t="str">
        <f t="shared" si="163"/>
        <v/>
      </c>
      <c r="AG161" s="8" t="str">
        <f t="shared" si="163"/>
        <v/>
      </c>
      <c r="AH161" s="8" t="str">
        <f t="shared" si="163"/>
        <v/>
      </c>
      <c r="AI161" s="8" t="str">
        <f t="shared" si="163"/>
        <v/>
      </c>
      <c r="AJ161" s="8" t="str">
        <f t="shared" si="163"/>
        <v/>
      </c>
    </row>
    <row r="162">
      <c r="A162" s="17">
        <v>161.0</v>
      </c>
      <c r="B162" s="17" t="s">
        <v>288</v>
      </c>
      <c r="C162" s="17">
        <v>0.115257227</v>
      </c>
      <c r="D162" s="17">
        <v>-0.306672731</v>
      </c>
      <c r="E162" s="17">
        <v>0.10733239</v>
      </c>
      <c r="F162" s="17">
        <v>9.0</v>
      </c>
      <c r="G162" s="3">
        <v>37.7079717</v>
      </c>
      <c r="H162" s="3">
        <v>-89.2229983</v>
      </c>
      <c r="J162" s="8">
        <f t="shared" si="2"/>
        <v>-89.2229983</v>
      </c>
      <c r="K162" s="8">
        <f t="shared" si="3"/>
        <v>37.7079717</v>
      </c>
      <c r="L162" s="8">
        <f t="shared" si="4"/>
        <v>9</v>
      </c>
      <c r="M162" s="8" t="str">
        <f t="shared" ref="M162:AJ162" si="164">if(Mod($L162, 24)=M$1, $K162, "")</f>
        <v/>
      </c>
      <c r="N162" s="8" t="str">
        <f t="shared" si="164"/>
        <v/>
      </c>
      <c r="O162" s="8" t="str">
        <f t="shared" si="164"/>
        <v/>
      </c>
      <c r="P162" s="8" t="str">
        <f t="shared" si="164"/>
        <v/>
      </c>
      <c r="Q162" s="8" t="str">
        <f t="shared" si="164"/>
        <v/>
      </c>
      <c r="R162" s="8" t="str">
        <f t="shared" si="164"/>
        <v/>
      </c>
      <c r="S162" s="8" t="str">
        <f t="shared" si="164"/>
        <v/>
      </c>
      <c r="T162" s="8" t="str">
        <f t="shared" si="164"/>
        <v/>
      </c>
      <c r="U162" s="8" t="str">
        <f t="shared" si="164"/>
        <v/>
      </c>
      <c r="V162" s="8">
        <f t="shared" si="164"/>
        <v>37.7079717</v>
      </c>
      <c r="W162" s="8" t="str">
        <f t="shared" si="164"/>
        <v/>
      </c>
      <c r="X162" s="8" t="str">
        <f t="shared" si="164"/>
        <v/>
      </c>
      <c r="Y162" s="8" t="str">
        <f t="shared" si="164"/>
        <v/>
      </c>
      <c r="Z162" s="8" t="str">
        <f t="shared" si="164"/>
        <v/>
      </c>
      <c r="AA162" s="8" t="str">
        <f t="shared" si="164"/>
        <v/>
      </c>
      <c r="AB162" s="8" t="str">
        <f t="shared" si="164"/>
        <v/>
      </c>
      <c r="AC162" s="8" t="str">
        <f t="shared" si="164"/>
        <v/>
      </c>
      <c r="AD162" s="8" t="str">
        <f t="shared" si="164"/>
        <v/>
      </c>
      <c r="AE162" s="8" t="str">
        <f t="shared" si="164"/>
        <v/>
      </c>
      <c r="AF162" s="8" t="str">
        <f t="shared" si="164"/>
        <v/>
      </c>
      <c r="AG162" s="8" t="str">
        <f t="shared" si="164"/>
        <v/>
      </c>
      <c r="AH162" s="8" t="str">
        <f t="shared" si="164"/>
        <v/>
      </c>
      <c r="AI162" s="8" t="str">
        <f t="shared" si="164"/>
        <v/>
      </c>
      <c r="AJ162" s="8" t="str">
        <f t="shared" si="164"/>
        <v/>
      </c>
    </row>
    <row r="163">
      <c r="A163" s="17">
        <v>162.0</v>
      </c>
      <c r="B163" s="17" t="s">
        <v>290</v>
      </c>
      <c r="C163" s="17">
        <v>-1.156039488</v>
      </c>
      <c r="D163" s="17">
        <v>-0.829549867</v>
      </c>
      <c r="E163" s="17">
        <v>2.02458028</v>
      </c>
      <c r="F163" s="17">
        <v>1.0</v>
      </c>
      <c r="G163" s="3">
        <v>32.8412178</v>
      </c>
      <c r="H163" s="3">
        <v>-96.78451749999999</v>
      </c>
      <c r="J163" s="8">
        <f t="shared" si="2"/>
        <v>-96.7845175</v>
      </c>
      <c r="K163" s="8">
        <f t="shared" si="3"/>
        <v>32.8412178</v>
      </c>
      <c r="L163" s="8">
        <f t="shared" si="4"/>
        <v>1</v>
      </c>
      <c r="M163" s="8" t="str">
        <f t="shared" ref="M163:AJ163" si="165">if(Mod($L163, 24)=M$1, $K163, "")</f>
        <v/>
      </c>
      <c r="N163" s="8">
        <f t="shared" si="165"/>
        <v>32.8412178</v>
      </c>
      <c r="O163" s="8" t="str">
        <f t="shared" si="165"/>
        <v/>
      </c>
      <c r="P163" s="8" t="str">
        <f t="shared" si="165"/>
        <v/>
      </c>
      <c r="Q163" s="8" t="str">
        <f t="shared" si="165"/>
        <v/>
      </c>
      <c r="R163" s="8" t="str">
        <f t="shared" si="165"/>
        <v/>
      </c>
      <c r="S163" s="8" t="str">
        <f t="shared" si="165"/>
        <v/>
      </c>
      <c r="T163" s="8" t="str">
        <f t="shared" si="165"/>
        <v/>
      </c>
      <c r="U163" s="8" t="str">
        <f t="shared" si="165"/>
        <v/>
      </c>
      <c r="V163" s="8" t="str">
        <f t="shared" si="165"/>
        <v/>
      </c>
      <c r="W163" s="8" t="str">
        <f t="shared" si="165"/>
        <v/>
      </c>
      <c r="X163" s="8" t="str">
        <f t="shared" si="165"/>
        <v/>
      </c>
      <c r="Y163" s="8" t="str">
        <f t="shared" si="165"/>
        <v/>
      </c>
      <c r="Z163" s="8" t="str">
        <f t="shared" si="165"/>
        <v/>
      </c>
      <c r="AA163" s="8" t="str">
        <f t="shared" si="165"/>
        <v/>
      </c>
      <c r="AB163" s="8" t="str">
        <f t="shared" si="165"/>
        <v/>
      </c>
      <c r="AC163" s="8" t="str">
        <f t="shared" si="165"/>
        <v/>
      </c>
      <c r="AD163" s="8" t="str">
        <f t="shared" si="165"/>
        <v/>
      </c>
      <c r="AE163" s="8" t="str">
        <f t="shared" si="165"/>
        <v/>
      </c>
      <c r="AF163" s="8" t="str">
        <f t="shared" si="165"/>
        <v/>
      </c>
      <c r="AG163" s="8" t="str">
        <f t="shared" si="165"/>
        <v/>
      </c>
      <c r="AH163" s="8" t="str">
        <f t="shared" si="165"/>
        <v/>
      </c>
      <c r="AI163" s="8" t="str">
        <f t="shared" si="165"/>
        <v/>
      </c>
      <c r="AJ163" s="8" t="str">
        <f t="shared" si="165"/>
        <v/>
      </c>
    </row>
    <row r="164">
      <c r="A164" s="17">
        <v>163.0</v>
      </c>
      <c r="B164" s="17" t="s">
        <v>293</v>
      </c>
      <c r="C164" s="17">
        <v>-3.217587675</v>
      </c>
      <c r="D164" s="17">
        <v>-0.055316118</v>
      </c>
      <c r="E164" s="17">
        <v>10.35593032</v>
      </c>
      <c r="F164" s="17">
        <v>7.0</v>
      </c>
      <c r="G164" s="3">
        <v>37.4274745</v>
      </c>
      <c r="H164" s="3">
        <v>-122.169719</v>
      </c>
      <c r="J164" s="8">
        <f t="shared" si="2"/>
        <v>-122.169719</v>
      </c>
      <c r="K164" s="8">
        <f t="shared" si="3"/>
        <v>37.4274745</v>
      </c>
      <c r="L164" s="8">
        <f t="shared" si="4"/>
        <v>7</v>
      </c>
      <c r="M164" s="8" t="str">
        <f t="shared" ref="M164:AJ164" si="166">if(Mod($L164, 24)=M$1, $K164, "")</f>
        <v/>
      </c>
      <c r="N164" s="8" t="str">
        <f t="shared" si="166"/>
        <v/>
      </c>
      <c r="O164" s="8" t="str">
        <f t="shared" si="166"/>
        <v/>
      </c>
      <c r="P164" s="8" t="str">
        <f t="shared" si="166"/>
        <v/>
      </c>
      <c r="Q164" s="8" t="str">
        <f t="shared" si="166"/>
        <v/>
      </c>
      <c r="R164" s="8" t="str">
        <f t="shared" si="166"/>
        <v/>
      </c>
      <c r="S164" s="8" t="str">
        <f t="shared" si="166"/>
        <v/>
      </c>
      <c r="T164" s="8">
        <f t="shared" si="166"/>
        <v>37.4274745</v>
      </c>
      <c r="U164" s="8" t="str">
        <f t="shared" si="166"/>
        <v/>
      </c>
      <c r="V164" s="8" t="str">
        <f t="shared" si="166"/>
        <v/>
      </c>
      <c r="W164" s="8" t="str">
        <f t="shared" si="166"/>
        <v/>
      </c>
      <c r="X164" s="8" t="str">
        <f t="shared" si="166"/>
        <v/>
      </c>
      <c r="Y164" s="8" t="str">
        <f t="shared" si="166"/>
        <v/>
      </c>
      <c r="Z164" s="8" t="str">
        <f t="shared" si="166"/>
        <v/>
      </c>
      <c r="AA164" s="8" t="str">
        <f t="shared" si="166"/>
        <v/>
      </c>
      <c r="AB164" s="8" t="str">
        <f t="shared" si="166"/>
        <v/>
      </c>
      <c r="AC164" s="8" t="str">
        <f t="shared" si="166"/>
        <v/>
      </c>
      <c r="AD164" s="8" t="str">
        <f t="shared" si="166"/>
        <v/>
      </c>
      <c r="AE164" s="8" t="str">
        <f t="shared" si="166"/>
        <v/>
      </c>
      <c r="AF164" s="8" t="str">
        <f t="shared" si="166"/>
        <v/>
      </c>
      <c r="AG164" s="8" t="str">
        <f t="shared" si="166"/>
        <v/>
      </c>
      <c r="AH164" s="8" t="str">
        <f t="shared" si="166"/>
        <v/>
      </c>
      <c r="AI164" s="8" t="str">
        <f t="shared" si="166"/>
        <v/>
      </c>
      <c r="AJ164" s="8" t="str">
        <f t="shared" si="166"/>
        <v/>
      </c>
    </row>
    <row r="165">
      <c r="A165" s="17">
        <v>164.0</v>
      </c>
      <c r="B165" s="17" t="s">
        <v>296</v>
      </c>
      <c r="C165" s="17">
        <v>2.493487375</v>
      </c>
      <c r="D165" s="17">
        <v>-0.356795344</v>
      </c>
      <c r="E165" s="17">
        <v>6.34478221</v>
      </c>
      <c r="F165" s="17">
        <v>20.0</v>
      </c>
      <c r="G165" s="3">
        <v>40.9123761</v>
      </c>
      <c r="H165" s="3">
        <v>-73.1233889</v>
      </c>
      <c r="J165" s="8">
        <f t="shared" si="2"/>
        <v>-73.1233889</v>
      </c>
      <c r="K165" s="8">
        <f t="shared" si="3"/>
        <v>40.9123761</v>
      </c>
      <c r="L165" s="8">
        <f t="shared" si="4"/>
        <v>20</v>
      </c>
      <c r="M165" s="8" t="str">
        <f t="shared" ref="M165:AJ165" si="167">if(Mod($L165, 24)=M$1, $K165, "")</f>
        <v/>
      </c>
      <c r="N165" s="8" t="str">
        <f t="shared" si="167"/>
        <v/>
      </c>
      <c r="O165" s="8" t="str">
        <f t="shared" si="167"/>
        <v/>
      </c>
      <c r="P165" s="8" t="str">
        <f t="shared" si="167"/>
        <v/>
      </c>
      <c r="Q165" s="8" t="str">
        <f t="shared" si="167"/>
        <v/>
      </c>
      <c r="R165" s="8" t="str">
        <f t="shared" si="167"/>
        <v/>
      </c>
      <c r="S165" s="8" t="str">
        <f t="shared" si="167"/>
        <v/>
      </c>
      <c r="T165" s="8" t="str">
        <f t="shared" si="167"/>
        <v/>
      </c>
      <c r="U165" s="8" t="str">
        <f t="shared" si="167"/>
        <v/>
      </c>
      <c r="V165" s="8" t="str">
        <f t="shared" si="167"/>
        <v/>
      </c>
      <c r="W165" s="8" t="str">
        <f t="shared" si="167"/>
        <v/>
      </c>
      <c r="X165" s="8" t="str">
        <f t="shared" si="167"/>
        <v/>
      </c>
      <c r="Y165" s="8" t="str">
        <f t="shared" si="167"/>
        <v/>
      </c>
      <c r="Z165" s="8" t="str">
        <f t="shared" si="167"/>
        <v/>
      </c>
      <c r="AA165" s="8" t="str">
        <f t="shared" si="167"/>
        <v/>
      </c>
      <c r="AB165" s="8" t="str">
        <f t="shared" si="167"/>
        <v/>
      </c>
      <c r="AC165" s="8" t="str">
        <f t="shared" si="167"/>
        <v/>
      </c>
      <c r="AD165" s="8" t="str">
        <f t="shared" si="167"/>
        <v/>
      </c>
      <c r="AE165" s="8" t="str">
        <f t="shared" si="167"/>
        <v/>
      </c>
      <c r="AF165" s="8" t="str">
        <f t="shared" si="167"/>
        <v/>
      </c>
      <c r="AG165" s="8">
        <f t="shared" si="167"/>
        <v>40.9123761</v>
      </c>
      <c r="AH165" s="8" t="str">
        <f t="shared" si="167"/>
        <v/>
      </c>
      <c r="AI165" s="8" t="str">
        <f t="shared" si="167"/>
        <v/>
      </c>
      <c r="AJ165" s="8" t="str">
        <f t="shared" si="167"/>
        <v/>
      </c>
    </row>
    <row r="166">
      <c r="A166" s="17">
        <v>165.0</v>
      </c>
      <c r="B166" s="17" t="s">
        <v>299</v>
      </c>
      <c r="C166" s="17">
        <v>-2.148878316</v>
      </c>
      <c r="D166" s="17">
        <v>1.124495757</v>
      </c>
      <c r="E166" s="17">
        <v>5.88216872</v>
      </c>
      <c r="F166" s="17">
        <v>3.0</v>
      </c>
      <c r="G166" s="3">
        <v>35.9544013</v>
      </c>
      <c r="H166" s="3">
        <v>-83.92945639999999</v>
      </c>
      <c r="J166" s="8">
        <f t="shared" si="2"/>
        <v>-83.9294564</v>
      </c>
      <c r="K166" s="8">
        <f t="shared" si="3"/>
        <v>35.9544013</v>
      </c>
      <c r="L166" s="8">
        <f t="shared" si="4"/>
        <v>3</v>
      </c>
      <c r="M166" s="8" t="str">
        <f t="shared" ref="M166:AJ166" si="168">if(Mod($L166, 24)=M$1, $K166, "")</f>
        <v/>
      </c>
      <c r="N166" s="8" t="str">
        <f t="shared" si="168"/>
        <v/>
      </c>
      <c r="O166" s="8" t="str">
        <f t="shared" si="168"/>
        <v/>
      </c>
      <c r="P166" s="8">
        <f t="shared" si="168"/>
        <v>35.9544013</v>
      </c>
      <c r="Q166" s="8" t="str">
        <f t="shared" si="168"/>
        <v/>
      </c>
      <c r="R166" s="8" t="str">
        <f t="shared" si="168"/>
        <v/>
      </c>
      <c r="S166" s="8" t="str">
        <f t="shared" si="168"/>
        <v/>
      </c>
      <c r="T166" s="8" t="str">
        <f t="shared" si="168"/>
        <v/>
      </c>
      <c r="U166" s="8" t="str">
        <f t="shared" si="168"/>
        <v/>
      </c>
      <c r="V166" s="8" t="str">
        <f t="shared" si="168"/>
        <v/>
      </c>
      <c r="W166" s="8" t="str">
        <f t="shared" si="168"/>
        <v/>
      </c>
      <c r="X166" s="8" t="str">
        <f t="shared" si="168"/>
        <v/>
      </c>
      <c r="Y166" s="8" t="str">
        <f t="shared" si="168"/>
        <v/>
      </c>
      <c r="Z166" s="8" t="str">
        <f t="shared" si="168"/>
        <v/>
      </c>
      <c r="AA166" s="8" t="str">
        <f t="shared" si="168"/>
        <v/>
      </c>
      <c r="AB166" s="8" t="str">
        <f t="shared" si="168"/>
        <v/>
      </c>
      <c r="AC166" s="8" t="str">
        <f t="shared" si="168"/>
        <v/>
      </c>
      <c r="AD166" s="8" t="str">
        <f t="shared" si="168"/>
        <v/>
      </c>
      <c r="AE166" s="8" t="str">
        <f t="shared" si="168"/>
        <v/>
      </c>
      <c r="AF166" s="8" t="str">
        <f t="shared" si="168"/>
        <v/>
      </c>
      <c r="AG166" s="8" t="str">
        <f t="shared" si="168"/>
        <v/>
      </c>
      <c r="AH166" s="8" t="str">
        <f t="shared" si="168"/>
        <v/>
      </c>
      <c r="AI166" s="8" t="str">
        <f t="shared" si="168"/>
        <v/>
      </c>
      <c r="AJ166" s="8" t="str">
        <f t="shared" si="168"/>
        <v/>
      </c>
    </row>
    <row r="167">
      <c r="A167" s="17">
        <v>166.0</v>
      </c>
      <c r="B167" s="17" t="s">
        <v>304</v>
      </c>
      <c r="C167" s="17">
        <v>-2.820061525</v>
      </c>
      <c r="D167" s="17">
        <v>-0.131045265</v>
      </c>
      <c r="E167" s="17">
        <v>7.96991987</v>
      </c>
      <c r="F167" s="17">
        <v>14.0</v>
      </c>
      <c r="G167" s="3">
        <v>30.6187558</v>
      </c>
      <c r="H167" s="3">
        <v>-96.33647719999999</v>
      </c>
      <c r="J167" s="8">
        <f t="shared" si="2"/>
        <v>-96.3364772</v>
      </c>
      <c r="K167" s="8">
        <f t="shared" si="3"/>
        <v>30.6187558</v>
      </c>
      <c r="L167" s="8">
        <f t="shared" si="4"/>
        <v>14</v>
      </c>
      <c r="M167" s="8" t="str">
        <f t="shared" ref="M167:AJ167" si="169">if(Mod($L167, 24)=M$1, $K167, "")</f>
        <v/>
      </c>
      <c r="N167" s="8" t="str">
        <f t="shared" si="169"/>
        <v/>
      </c>
      <c r="O167" s="8" t="str">
        <f t="shared" si="169"/>
        <v/>
      </c>
      <c r="P167" s="8" t="str">
        <f t="shared" si="169"/>
        <v/>
      </c>
      <c r="Q167" s="8" t="str">
        <f t="shared" si="169"/>
        <v/>
      </c>
      <c r="R167" s="8" t="str">
        <f t="shared" si="169"/>
        <v/>
      </c>
      <c r="S167" s="8" t="str">
        <f t="shared" si="169"/>
        <v/>
      </c>
      <c r="T167" s="8" t="str">
        <f t="shared" si="169"/>
        <v/>
      </c>
      <c r="U167" s="8" t="str">
        <f t="shared" si="169"/>
        <v/>
      </c>
      <c r="V167" s="8" t="str">
        <f t="shared" si="169"/>
        <v/>
      </c>
      <c r="W167" s="8" t="str">
        <f t="shared" si="169"/>
        <v/>
      </c>
      <c r="X167" s="8" t="str">
        <f t="shared" si="169"/>
        <v/>
      </c>
      <c r="Y167" s="8" t="str">
        <f t="shared" si="169"/>
        <v/>
      </c>
      <c r="Z167" s="8" t="str">
        <f t="shared" si="169"/>
        <v/>
      </c>
      <c r="AA167" s="8">
        <f t="shared" si="169"/>
        <v>30.6187558</v>
      </c>
      <c r="AB167" s="8" t="str">
        <f t="shared" si="169"/>
        <v/>
      </c>
      <c r="AC167" s="8" t="str">
        <f t="shared" si="169"/>
        <v/>
      </c>
      <c r="AD167" s="8" t="str">
        <f t="shared" si="169"/>
        <v/>
      </c>
      <c r="AE167" s="8" t="str">
        <f t="shared" si="169"/>
        <v/>
      </c>
      <c r="AF167" s="8" t="str">
        <f t="shared" si="169"/>
        <v/>
      </c>
      <c r="AG167" s="8" t="str">
        <f t="shared" si="169"/>
        <v/>
      </c>
      <c r="AH167" s="8" t="str">
        <f t="shared" si="169"/>
        <v/>
      </c>
      <c r="AI167" s="8" t="str">
        <f t="shared" si="169"/>
        <v/>
      </c>
      <c r="AJ167" s="8" t="str">
        <f t="shared" si="169"/>
        <v/>
      </c>
    </row>
    <row r="168">
      <c r="A168" s="17">
        <v>167.0</v>
      </c>
      <c r="B168" s="17" t="s">
        <v>307</v>
      </c>
      <c r="C168" s="17">
        <v>-3.300672066</v>
      </c>
      <c r="D168" s="17">
        <v>0.061882856</v>
      </c>
      <c r="E168" s="17">
        <v>10.89826557</v>
      </c>
      <c r="F168" s="17">
        <v>14.0</v>
      </c>
      <c r="G168" s="3">
        <v>30.2849185</v>
      </c>
      <c r="H168" s="3">
        <v>-97.7340567</v>
      </c>
      <c r="J168" s="8">
        <f t="shared" si="2"/>
        <v>-97.7340567</v>
      </c>
      <c r="K168" s="8">
        <f t="shared" si="3"/>
        <v>30.2849185</v>
      </c>
      <c r="L168" s="8">
        <f t="shared" si="4"/>
        <v>14</v>
      </c>
      <c r="M168" s="8" t="str">
        <f t="shared" ref="M168:AJ168" si="170">if(Mod($L168, 24)=M$1, $K168, "")</f>
        <v/>
      </c>
      <c r="N168" s="8" t="str">
        <f t="shared" si="170"/>
        <v/>
      </c>
      <c r="O168" s="8" t="str">
        <f t="shared" si="170"/>
        <v/>
      </c>
      <c r="P168" s="8" t="str">
        <f t="shared" si="170"/>
        <v/>
      </c>
      <c r="Q168" s="8" t="str">
        <f t="shared" si="170"/>
        <v/>
      </c>
      <c r="R168" s="8" t="str">
        <f t="shared" si="170"/>
        <v/>
      </c>
      <c r="S168" s="8" t="str">
        <f t="shared" si="170"/>
        <v/>
      </c>
      <c r="T168" s="8" t="str">
        <f t="shared" si="170"/>
        <v/>
      </c>
      <c r="U168" s="8" t="str">
        <f t="shared" si="170"/>
        <v/>
      </c>
      <c r="V168" s="8" t="str">
        <f t="shared" si="170"/>
        <v/>
      </c>
      <c r="W168" s="8" t="str">
        <f t="shared" si="170"/>
        <v/>
      </c>
      <c r="X168" s="8" t="str">
        <f t="shared" si="170"/>
        <v/>
      </c>
      <c r="Y168" s="8" t="str">
        <f t="shared" si="170"/>
        <v/>
      </c>
      <c r="Z168" s="8" t="str">
        <f t="shared" si="170"/>
        <v/>
      </c>
      <c r="AA168" s="8">
        <f t="shared" si="170"/>
        <v>30.2849185</v>
      </c>
      <c r="AB168" s="8" t="str">
        <f t="shared" si="170"/>
        <v/>
      </c>
      <c r="AC168" s="8" t="str">
        <f t="shared" si="170"/>
        <v/>
      </c>
      <c r="AD168" s="8" t="str">
        <f t="shared" si="170"/>
        <v/>
      </c>
      <c r="AE168" s="8" t="str">
        <f t="shared" si="170"/>
        <v/>
      </c>
      <c r="AF168" s="8" t="str">
        <f t="shared" si="170"/>
        <v/>
      </c>
      <c r="AG168" s="8" t="str">
        <f t="shared" si="170"/>
        <v/>
      </c>
      <c r="AH168" s="8" t="str">
        <f t="shared" si="170"/>
        <v/>
      </c>
      <c r="AI168" s="8" t="str">
        <f t="shared" si="170"/>
        <v/>
      </c>
      <c r="AJ168" s="8" t="str">
        <f t="shared" si="170"/>
        <v/>
      </c>
    </row>
    <row r="169">
      <c r="A169" s="17">
        <v>168.0</v>
      </c>
      <c r="B169" s="17" t="s">
        <v>308</v>
      </c>
      <c r="C169" s="17">
        <v>-0.921567804</v>
      </c>
      <c r="D169" s="17">
        <v>-1.027945525</v>
      </c>
      <c r="E169" s="17">
        <v>1.90595922</v>
      </c>
      <c r="F169" s="17">
        <v>1.0</v>
      </c>
      <c r="G169" s="3">
        <v>32.7095936</v>
      </c>
      <c r="H169" s="3">
        <v>-97.3635602</v>
      </c>
      <c r="J169" s="8">
        <f t="shared" si="2"/>
        <v>-97.3635602</v>
      </c>
      <c r="K169" s="8">
        <f t="shared" si="3"/>
        <v>32.7095936</v>
      </c>
      <c r="L169" s="8">
        <f t="shared" si="4"/>
        <v>1</v>
      </c>
      <c r="M169" s="8" t="str">
        <f t="shared" ref="M169:AJ169" si="171">if(Mod($L169, 24)=M$1, $K169, "")</f>
        <v/>
      </c>
      <c r="N169" s="8">
        <f t="shared" si="171"/>
        <v>32.7095936</v>
      </c>
      <c r="O169" s="8" t="str">
        <f t="shared" si="171"/>
        <v/>
      </c>
      <c r="P169" s="8" t="str">
        <f t="shared" si="171"/>
        <v/>
      </c>
      <c r="Q169" s="8" t="str">
        <f t="shared" si="171"/>
        <v/>
      </c>
      <c r="R169" s="8" t="str">
        <f t="shared" si="171"/>
        <v/>
      </c>
      <c r="S169" s="8" t="str">
        <f t="shared" si="171"/>
        <v/>
      </c>
      <c r="T169" s="8" t="str">
        <f t="shared" si="171"/>
        <v/>
      </c>
      <c r="U169" s="8" t="str">
        <f t="shared" si="171"/>
        <v/>
      </c>
      <c r="V169" s="8" t="str">
        <f t="shared" si="171"/>
        <v/>
      </c>
      <c r="W169" s="8" t="str">
        <f t="shared" si="171"/>
        <v/>
      </c>
      <c r="X169" s="8" t="str">
        <f t="shared" si="171"/>
        <v/>
      </c>
      <c r="Y169" s="8" t="str">
        <f t="shared" si="171"/>
        <v/>
      </c>
      <c r="Z169" s="8" t="str">
        <f t="shared" si="171"/>
        <v/>
      </c>
      <c r="AA169" s="8" t="str">
        <f t="shared" si="171"/>
        <v/>
      </c>
      <c r="AB169" s="8" t="str">
        <f t="shared" si="171"/>
        <v/>
      </c>
      <c r="AC169" s="8" t="str">
        <f t="shared" si="171"/>
        <v/>
      </c>
      <c r="AD169" s="8" t="str">
        <f t="shared" si="171"/>
        <v/>
      </c>
      <c r="AE169" s="8" t="str">
        <f t="shared" si="171"/>
        <v/>
      </c>
      <c r="AF169" s="8" t="str">
        <f t="shared" si="171"/>
        <v/>
      </c>
      <c r="AG169" s="8" t="str">
        <f t="shared" si="171"/>
        <v/>
      </c>
      <c r="AH169" s="8" t="str">
        <f t="shared" si="171"/>
        <v/>
      </c>
      <c r="AI169" s="8" t="str">
        <f t="shared" si="171"/>
        <v/>
      </c>
      <c r="AJ169" s="8" t="str">
        <f t="shared" si="171"/>
        <v/>
      </c>
    </row>
    <row r="170">
      <c r="A170" s="17">
        <v>169.0</v>
      </c>
      <c r="B170" s="17" t="s">
        <v>315</v>
      </c>
      <c r="C170" s="17">
        <v>0.697975658</v>
      </c>
      <c r="D170" s="17">
        <v>0.36699919</v>
      </c>
      <c r="E170" s="17">
        <v>0.62185842</v>
      </c>
      <c r="F170" s="17">
        <v>10.0</v>
      </c>
      <c r="G170" s="3">
        <v>41.6578804</v>
      </c>
      <c r="H170" s="3">
        <v>-83.6142374</v>
      </c>
      <c r="J170" s="8">
        <f t="shared" si="2"/>
        <v>-83.6142374</v>
      </c>
      <c r="K170" s="8">
        <f t="shared" si="3"/>
        <v>41.6578804</v>
      </c>
      <c r="L170" s="8">
        <f t="shared" si="4"/>
        <v>10</v>
      </c>
      <c r="M170" s="8" t="str">
        <f t="shared" ref="M170:AJ170" si="172">if(Mod($L170, 24)=M$1, $K170, "")</f>
        <v/>
      </c>
      <c r="N170" s="8" t="str">
        <f t="shared" si="172"/>
        <v/>
      </c>
      <c r="O170" s="8" t="str">
        <f t="shared" si="172"/>
        <v/>
      </c>
      <c r="P170" s="8" t="str">
        <f t="shared" si="172"/>
        <v/>
      </c>
      <c r="Q170" s="8" t="str">
        <f t="shared" si="172"/>
        <v/>
      </c>
      <c r="R170" s="8" t="str">
        <f t="shared" si="172"/>
        <v/>
      </c>
      <c r="S170" s="8" t="str">
        <f t="shared" si="172"/>
        <v/>
      </c>
      <c r="T170" s="8" t="str">
        <f t="shared" si="172"/>
        <v/>
      </c>
      <c r="U170" s="8" t="str">
        <f t="shared" si="172"/>
        <v/>
      </c>
      <c r="V170" s="8" t="str">
        <f t="shared" si="172"/>
        <v/>
      </c>
      <c r="W170" s="8">
        <f t="shared" si="172"/>
        <v>41.6578804</v>
      </c>
      <c r="X170" s="8" t="str">
        <f t="shared" si="172"/>
        <v/>
      </c>
      <c r="Y170" s="8" t="str">
        <f t="shared" si="172"/>
        <v/>
      </c>
      <c r="Z170" s="8" t="str">
        <f t="shared" si="172"/>
        <v/>
      </c>
      <c r="AA170" s="8" t="str">
        <f t="shared" si="172"/>
        <v/>
      </c>
      <c r="AB170" s="8" t="str">
        <f t="shared" si="172"/>
        <v/>
      </c>
      <c r="AC170" s="8" t="str">
        <f t="shared" si="172"/>
        <v/>
      </c>
      <c r="AD170" s="8" t="str">
        <f t="shared" si="172"/>
        <v/>
      </c>
      <c r="AE170" s="8" t="str">
        <f t="shared" si="172"/>
        <v/>
      </c>
      <c r="AF170" s="8" t="str">
        <f t="shared" si="172"/>
        <v/>
      </c>
      <c r="AG170" s="8" t="str">
        <f t="shared" si="172"/>
        <v/>
      </c>
      <c r="AH170" s="8" t="str">
        <f t="shared" si="172"/>
        <v/>
      </c>
      <c r="AI170" s="8" t="str">
        <f t="shared" si="172"/>
        <v/>
      </c>
      <c r="AJ170" s="8" t="str">
        <f t="shared" si="172"/>
        <v/>
      </c>
    </row>
    <row r="171">
      <c r="A171" s="17">
        <v>170.0</v>
      </c>
      <c r="B171" s="17" t="s">
        <v>316</v>
      </c>
      <c r="C171" s="17">
        <v>0.305191938</v>
      </c>
      <c r="D171" s="17">
        <v>0.591026365</v>
      </c>
      <c r="E171" s="17">
        <v>0.44245428</v>
      </c>
      <c r="F171" s="17">
        <v>17.0</v>
      </c>
      <c r="G171" s="3">
        <v>39.3925121</v>
      </c>
      <c r="H171" s="3">
        <v>-76.61263919999999</v>
      </c>
      <c r="J171" s="8">
        <f t="shared" si="2"/>
        <v>-76.6126392</v>
      </c>
      <c r="K171" s="8">
        <f t="shared" si="3"/>
        <v>39.3925121</v>
      </c>
      <c r="L171" s="8">
        <f t="shared" si="4"/>
        <v>17</v>
      </c>
      <c r="M171" s="8" t="str">
        <f t="shared" ref="M171:AJ171" si="173">if(Mod($L171, 24)=M$1, $K171, "")</f>
        <v/>
      </c>
      <c r="N171" s="8" t="str">
        <f t="shared" si="173"/>
        <v/>
      </c>
      <c r="O171" s="8" t="str">
        <f t="shared" si="173"/>
        <v/>
      </c>
      <c r="P171" s="8" t="str">
        <f t="shared" si="173"/>
        <v/>
      </c>
      <c r="Q171" s="8" t="str">
        <f t="shared" si="173"/>
        <v/>
      </c>
      <c r="R171" s="8" t="str">
        <f t="shared" si="173"/>
        <v/>
      </c>
      <c r="S171" s="8" t="str">
        <f t="shared" si="173"/>
        <v/>
      </c>
      <c r="T171" s="8" t="str">
        <f t="shared" si="173"/>
        <v/>
      </c>
      <c r="U171" s="8" t="str">
        <f t="shared" si="173"/>
        <v/>
      </c>
      <c r="V171" s="8" t="str">
        <f t="shared" si="173"/>
        <v/>
      </c>
      <c r="W171" s="8" t="str">
        <f t="shared" si="173"/>
        <v/>
      </c>
      <c r="X171" s="8" t="str">
        <f t="shared" si="173"/>
        <v/>
      </c>
      <c r="Y171" s="8" t="str">
        <f t="shared" si="173"/>
        <v/>
      </c>
      <c r="Z171" s="8" t="str">
        <f t="shared" si="173"/>
        <v/>
      </c>
      <c r="AA171" s="8" t="str">
        <f t="shared" si="173"/>
        <v/>
      </c>
      <c r="AB171" s="8" t="str">
        <f t="shared" si="173"/>
        <v/>
      </c>
      <c r="AC171" s="8" t="str">
        <f t="shared" si="173"/>
        <v/>
      </c>
      <c r="AD171" s="8">
        <f t="shared" si="173"/>
        <v>39.3925121</v>
      </c>
      <c r="AE171" s="8" t="str">
        <f t="shared" si="173"/>
        <v/>
      </c>
      <c r="AF171" s="8" t="str">
        <f t="shared" si="173"/>
        <v/>
      </c>
      <c r="AG171" s="8" t="str">
        <f t="shared" si="173"/>
        <v/>
      </c>
      <c r="AH171" s="8" t="str">
        <f t="shared" si="173"/>
        <v/>
      </c>
      <c r="AI171" s="8" t="str">
        <f t="shared" si="173"/>
        <v/>
      </c>
      <c r="AJ171" s="8" t="str">
        <f t="shared" si="173"/>
        <v/>
      </c>
    </row>
    <row r="172">
      <c r="A172" s="17">
        <v>171.0</v>
      </c>
      <c r="B172" s="17" t="s">
        <v>318</v>
      </c>
      <c r="C172" s="17">
        <v>-1.152009632</v>
      </c>
      <c r="D172" s="17">
        <v>-0.997383523</v>
      </c>
      <c r="E172" s="17">
        <v>2.32190008</v>
      </c>
      <c r="F172" s="17">
        <v>1.0</v>
      </c>
      <c r="G172" s="3">
        <v>29.9407282</v>
      </c>
      <c r="H172" s="3">
        <v>-90.12031669999999</v>
      </c>
      <c r="J172" s="8">
        <f t="shared" si="2"/>
        <v>-90.1203167</v>
      </c>
      <c r="K172" s="8">
        <f t="shared" si="3"/>
        <v>29.9407282</v>
      </c>
      <c r="L172" s="8">
        <f t="shared" si="4"/>
        <v>1</v>
      </c>
      <c r="M172" s="8" t="str">
        <f t="shared" ref="M172:AJ172" si="174">if(Mod($L172, 24)=M$1, $K172, "")</f>
        <v/>
      </c>
      <c r="N172" s="8">
        <f t="shared" si="174"/>
        <v>29.9407282</v>
      </c>
      <c r="O172" s="8" t="str">
        <f t="shared" si="174"/>
        <v/>
      </c>
      <c r="P172" s="8" t="str">
        <f t="shared" si="174"/>
        <v/>
      </c>
      <c r="Q172" s="8" t="str">
        <f t="shared" si="174"/>
        <v/>
      </c>
      <c r="R172" s="8" t="str">
        <f t="shared" si="174"/>
        <v/>
      </c>
      <c r="S172" s="8" t="str">
        <f t="shared" si="174"/>
        <v/>
      </c>
      <c r="T172" s="8" t="str">
        <f t="shared" si="174"/>
        <v/>
      </c>
      <c r="U172" s="8" t="str">
        <f t="shared" si="174"/>
        <v/>
      </c>
      <c r="V172" s="8" t="str">
        <f t="shared" si="174"/>
        <v/>
      </c>
      <c r="W172" s="8" t="str">
        <f t="shared" si="174"/>
        <v/>
      </c>
      <c r="X172" s="8" t="str">
        <f t="shared" si="174"/>
        <v/>
      </c>
      <c r="Y172" s="8" t="str">
        <f t="shared" si="174"/>
        <v/>
      </c>
      <c r="Z172" s="8" t="str">
        <f t="shared" si="174"/>
        <v/>
      </c>
      <c r="AA172" s="8" t="str">
        <f t="shared" si="174"/>
        <v/>
      </c>
      <c r="AB172" s="8" t="str">
        <f t="shared" si="174"/>
        <v/>
      </c>
      <c r="AC172" s="8" t="str">
        <f t="shared" si="174"/>
        <v/>
      </c>
      <c r="AD172" s="8" t="str">
        <f t="shared" si="174"/>
        <v/>
      </c>
      <c r="AE172" s="8" t="str">
        <f t="shared" si="174"/>
        <v/>
      </c>
      <c r="AF172" s="8" t="str">
        <f t="shared" si="174"/>
        <v/>
      </c>
      <c r="AG172" s="8" t="str">
        <f t="shared" si="174"/>
        <v/>
      </c>
      <c r="AH172" s="8" t="str">
        <f t="shared" si="174"/>
        <v/>
      </c>
      <c r="AI172" s="8" t="str">
        <f t="shared" si="174"/>
        <v/>
      </c>
      <c r="AJ172" s="8" t="str">
        <f t="shared" si="174"/>
        <v/>
      </c>
    </row>
    <row r="173">
      <c r="A173" s="17">
        <v>172.0</v>
      </c>
      <c r="B173" s="17" t="s">
        <v>320</v>
      </c>
      <c r="C173" s="17">
        <v>-0.340411886</v>
      </c>
      <c r="D173" s="17">
        <v>-0.628659093</v>
      </c>
      <c r="E173" s="17">
        <v>0.51109251</v>
      </c>
      <c r="F173" s="17">
        <v>4.0</v>
      </c>
      <c r="G173" s="3">
        <v>38.9983094</v>
      </c>
      <c r="H173" s="3">
        <v>-104.8613176</v>
      </c>
      <c r="J173" s="8">
        <f t="shared" si="2"/>
        <v>-104.8613176</v>
      </c>
      <c r="K173" s="8">
        <f t="shared" si="3"/>
        <v>38.9983094</v>
      </c>
      <c r="L173" s="8">
        <f t="shared" si="4"/>
        <v>4</v>
      </c>
      <c r="M173" s="8" t="str">
        <f t="shared" ref="M173:AJ173" si="175">if(Mod($L173, 24)=M$1, $K173, "")</f>
        <v/>
      </c>
      <c r="N173" s="8" t="str">
        <f t="shared" si="175"/>
        <v/>
      </c>
      <c r="O173" s="8" t="str">
        <f t="shared" si="175"/>
        <v/>
      </c>
      <c r="P173" s="8" t="str">
        <f t="shared" si="175"/>
        <v/>
      </c>
      <c r="Q173" s="8">
        <f t="shared" si="175"/>
        <v>38.9983094</v>
      </c>
      <c r="R173" s="8" t="str">
        <f t="shared" si="175"/>
        <v/>
      </c>
      <c r="S173" s="8" t="str">
        <f t="shared" si="175"/>
        <v/>
      </c>
      <c r="T173" s="8" t="str">
        <f t="shared" si="175"/>
        <v/>
      </c>
      <c r="U173" s="8" t="str">
        <f t="shared" si="175"/>
        <v/>
      </c>
      <c r="V173" s="8" t="str">
        <f t="shared" si="175"/>
        <v/>
      </c>
      <c r="W173" s="8" t="str">
        <f t="shared" si="175"/>
        <v/>
      </c>
      <c r="X173" s="8" t="str">
        <f t="shared" si="175"/>
        <v/>
      </c>
      <c r="Y173" s="8" t="str">
        <f t="shared" si="175"/>
        <v/>
      </c>
      <c r="Z173" s="8" t="str">
        <f t="shared" si="175"/>
        <v/>
      </c>
      <c r="AA173" s="8" t="str">
        <f t="shared" si="175"/>
        <v/>
      </c>
      <c r="AB173" s="8" t="str">
        <f t="shared" si="175"/>
        <v/>
      </c>
      <c r="AC173" s="8" t="str">
        <f t="shared" si="175"/>
        <v/>
      </c>
      <c r="AD173" s="8" t="str">
        <f t="shared" si="175"/>
        <v/>
      </c>
      <c r="AE173" s="8" t="str">
        <f t="shared" si="175"/>
        <v/>
      </c>
      <c r="AF173" s="8" t="str">
        <f t="shared" si="175"/>
        <v/>
      </c>
      <c r="AG173" s="8" t="str">
        <f t="shared" si="175"/>
        <v/>
      </c>
      <c r="AH173" s="8" t="str">
        <f t="shared" si="175"/>
        <v/>
      </c>
      <c r="AI173" s="8" t="str">
        <f t="shared" si="175"/>
        <v/>
      </c>
      <c r="AJ173" s="8" t="str">
        <f t="shared" si="175"/>
        <v/>
      </c>
    </row>
    <row r="174">
      <c r="A174" s="17">
        <v>173.0</v>
      </c>
      <c r="B174" s="17" t="s">
        <v>321</v>
      </c>
      <c r="C174" s="17">
        <v>0.157898272</v>
      </c>
      <c r="D174" s="17">
        <v>1.229768983</v>
      </c>
      <c r="E174" s="17">
        <v>1.53726362</v>
      </c>
      <c r="F174" s="17">
        <v>18.0</v>
      </c>
      <c r="G174" s="3">
        <v>41.3918372</v>
      </c>
      <c r="H174" s="3">
        <v>-73.9625033</v>
      </c>
      <c r="J174" s="8">
        <f t="shared" si="2"/>
        <v>-73.9625033</v>
      </c>
      <c r="K174" s="8">
        <f t="shared" si="3"/>
        <v>41.3918372</v>
      </c>
      <c r="L174" s="8">
        <f t="shared" si="4"/>
        <v>18</v>
      </c>
      <c r="M174" s="8" t="str">
        <f t="shared" ref="M174:AJ174" si="176">if(Mod($L174, 24)=M$1, $K174, "")</f>
        <v/>
      </c>
      <c r="N174" s="8" t="str">
        <f t="shared" si="176"/>
        <v/>
      </c>
      <c r="O174" s="8" t="str">
        <f t="shared" si="176"/>
        <v/>
      </c>
      <c r="P174" s="8" t="str">
        <f t="shared" si="176"/>
        <v/>
      </c>
      <c r="Q174" s="8" t="str">
        <f t="shared" si="176"/>
        <v/>
      </c>
      <c r="R174" s="8" t="str">
        <f t="shared" si="176"/>
        <v/>
      </c>
      <c r="S174" s="8" t="str">
        <f t="shared" si="176"/>
        <v/>
      </c>
      <c r="T174" s="8" t="str">
        <f t="shared" si="176"/>
        <v/>
      </c>
      <c r="U174" s="8" t="str">
        <f t="shared" si="176"/>
        <v/>
      </c>
      <c r="V174" s="8" t="str">
        <f t="shared" si="176"/>
        <v/>
      </c>
      <c r="W174" s="8" t="str">
        <f t="shared" si="176"/>
        <v/>
      </c>
      <c r="X174" s="8" t="str">
        <f t="shared" si="176"/>
        <v/>
      </c>
      <c r="Y174" s="8" t="str">
        <f t="shared" si="176"/>
        <v/>
      </c>
      <c r="Z174" s="8" t="str">
        <f t="shared" si="176"/>
        <v/>
      </c>
      <c r="AA174" s="8" t="str">
        <f t="shared" si="176"/>
        <v/>
      </c>
      <c r="AB174" s="8" t="str">
        <f t="shared" si="176"/>
        <v/>
      </c>
      <c r="AC174" s="8" t="str">
        <f t="shared" si="176"/>
        <v/>
      </c>
      <c r="AD174" s="8" t="str">
        <f t="shared" si="176"/>
        <v/>
      </c>
      <c r="AE174" s="8">
        <f t="shared" si="176"/>
        <v>41.3918372</v>
      </c>
      <c r="AF174" s="8" t="str">
        <f t="shared" si="176"/>
        <v/>
      </c>
      <c r="AG174" s="8" t="str">
        <f t="shared" si="176"/>
        <v/>
      </c>
      <c r="AH174" s="8" t="str">
        <f t="shared" si="176"/>
        <v/>
      </c>
      <c r="AI174" s="8" t="str">
        <f t="shared" si="176"/>
        <v/>
      </c>
      <c r="AJ174" s="8" t="str">
        <f t="shared" si="176"/>
        <v/>
      </c>
    </row>
    <row r="175">
      <c r="A175" s="17">
        <v>174.0</v>
      </c>
      <c r="B175" s="17" t="s">
        <v>322</v>
      </c>
      <c r="C175" s="17">
        <v>-0.550798754</v>
      </c>
      <c r="D175" s="17">
        <v>1.082027134</v>
      </c>
      <c r="E175" s="17">
        <v>1.47416199</v>
      </c>
      <c r="F175" s="17">
        <v>18.0</v>
      </c>
      <c r="G175" s="3">
        <v>38.98206580000001</v>
      </c>
      <c r="H175" s="3">
        <v>-76.4839405</v>
      </c>
      <c r="J175" s="8">
        <f t="shared" si="2"/>
        <v>-76.4839405</v>
      </c>
      <c r="K175" s="8">
        <f t="shared" si="3"/>
        <v>38.9820658</v>
      </c>
      <c r="L175" s="8">
        <f t="shared" si="4"/>
        <v>18</v>
      </c>
      <c r="M175" s="8" t="str">
        <f t="shared" ref="M175:AJ175" si="177">if(Mod($L175, 24)=M$1, $K175, "")</f>
        <v/>
      </c>
      <c r="N175" s="8" t="str">
        <f t="shared" si="177"/>
        <v/>
      </c>
      <c r="O175" s="8" t="str">
        <f t="shared" si="177"/>
        <v/>
      </c>
      <c r="P175" s="8" t="str">
        <f t="shared" si="177"/>
        <v/>
      </c>
      <c r="Q175" s="8" t="str">
        <f t="shared" si="177"/>
        <v/>
      </c>
      <c r="R175" s="8" t="str">
        <f t="shared" si="177"/>
        <v/>
      </c>
      <c r="S175" s="8" t="str">
        <f t="shared" si="177"/>
        <v/>
      </c>
      <c r="T175" s="8" t="str">
        <f t="shared" si="177"/>
        <v/>
      </c>
      <c r="U175" s="8" t="str">
        <f t="shared" si="177"/>
        <v/>
      </c>
      <c r="V175" s="8" t="str">
        <f t="shared" si="177"/>
        <v/>
      </c>
      <c r="W175" s="8" t="str">
        <f t="shared" si="177"/>
        <v/>
      </c>
      <c r="X175" s="8" t="str">
        <f t="shared" si="177"/>
        <v/>
      </c>
      <c r="Y175" s="8" t="str">
        <f t="shared" si="177"/>
        <v/>
      </c>
      <c r="Z175" s="8" t="str">
        <f t="shared" si="177"/>
        <v/>
      </c>
      <c r="AA175" s="8" t="str">
        <f t="shared" si="177"/>
        <v/>
      </c>
      <c r="AB175" s="8" t="str">
        <f t="shared" si="177"/>
        <v/>
      </c>
      <c r="AC175" s="8" t="str">
        <f t="shared" si="177"/>
        <v/>
      </c>
      <c r="AD175" s="8" t="str">
        <f t="shared" si="177"/>
        <v/>
      </c>
      <c r="AE175" s="8">
        <f t="shared" si="177"/>
        <v>38.9820658</v>
      </c>
      <c r="AF175" s="8" t="str">
        <f t="shared" si="177"/>
        <v/>
      </c>
      <c r="AG175" s="8" t="str">
        <f t="shared" si="177"/>
        <v/>
      </c>
      <c r="AH175" s="8" t="str">
        <f t="shared" si="177"/>
        <v/>
      </c>
      <c r="AI175" s="8" t="str">
        <f t="shared" si="177"/>
        <v/>
      </c>
      <c r="AJ175" s="8" t="str">
        <f t="shared" si="177"/>
        <v/>
      </c>
    </row>
    <row r="176">
      <c r="A176" s="17">
        <v>175.0</v>
      </c>
      <c r="B176" s="17" t="s">
        <v>323</v>
      </c>
      <c r="C176" s="17">
        <v>-1.530414917</v>
      </c>
      <c r="D176" s="17">
        <v>0.085125647</v>
      </c>
      <c r="E176" s="17">
        <v>2.34941619</v>
      </c>
      <c r="F176" s="17">
        <v>4.0</v>
      </c>
      <c r="G176" s="3">
        <v>40.7649368</v>
      </c>
      <c r="H176" s="3">
        <v>-111.8421021</v>
      </c>
      <c r="J176" s="8">
        <f t="shared" si="2"/>
        <v>-111.8421021</v>
      </c>
      <c r="K176" s="8">
        <f t="shared" si="3"/>
        <v>40.7649368</v>
      </c>
      <c r="L176" s="8">
        <f t="shared" si="4"/>
        <v>4</v>
      </c>
      <c r="M176" s="8" t="str">
        <f t="shared" ref="M176:AJ176" si="178">if(Mod($L176, 24)=M$1, $K176, "")</f>
        <v/>
      </c>
      <c r="N176" s="8" t="str">
        <f t="shared" si="178"/>
        <v/>
      </c>
      <c r="O176" s="8" t="str">
        <f t="shared" si="178"/>
        <v/>
      </c>
      <c r="P176" s="8" t="str">
        <f t="shared" si="178"/>
        <v/>
      </c>
      <c r="Q176" s="8">
        <f t="shared" si="178"/>
        <v>40.7649368</v>
      </c>
      <c r="R176" s="8" t="str">
        <f t="shared" si="178"/>
        <v/>
      </c>
      <c r="S176" s="8" t="str">
        <f t="shared" si="178"/>
        <v/>
      </c>
      <c r="T176" s="8" t="str">
        <f t="shared" si="178"/>
        <v/>
      </c>
      <c r="U176" s="8" t="str">
        <f t="shared" si="178"/>
        <v/>
      </c>
      <c r="V176" s="8" t="str">
        <f t="shared" si="178"/>
        <v/>
      </c>
      <c r="W176" s="8" t="str">
        <f t="shared" si="178"/>
        <v/>
      </c>
      <c r="X176" s="8" t="str">
        <f t="shared" si="178"/>
        <v/>
      </c>
      <c r="Y176" s="8" t="str">
        <f t="shared" si="178"/>
        <v/>
      </c>
      <c r="Z176" s="8" t="str">
        <f t="shared" si="178"/>
        <v/>
      </c>
      <c r="AA176" s="8" t="str">
        <f t="shared" si="178"/>
        <v/>
      </c>
      <c r="AB176" s="8" t="str">
        <f t="shared" si="178"/>
        <v/>
      </c>
      <c r="AC176" s="8" t="str">
        <f t="shared" si="178"/>
        <v/>
      </c>
      <c r="AD176" s="8" t="str">
        <f t="shared" si="178"/>
        <v/>
      </c>
      <c r="AE176" s="8" t="str">
        <f t="shared" si="178"/>
        <v/>
      </c>
      <c r="AF176" s="8" t="str">
        <f t="shared" si="178"/>
        <v/>
      </c>
      <c r="AG176" s="8" t="str">
        <f t="shared" si="178"/>
        <v/>
      </c>
      <c r="AH176" s="8" t="str">
        <f t="shared" si="178"/>
        <v/>
      </c>
      <c r="AI176" s="8" t="str">
        <f t="shared" si="178"/>
        <v/>
      </c>
      <c r="AJ176" s="8" t="str">
        <f t="shared" si="178"/>
        <v/>
      </c>
    </row>
    <row r="177">
      <c r="A177" s="17">
        <v>176.0</v>
      </c>
      <c r="B177" s="17" t="s">
        <v>326</v>
      </c>
      <c r="C177" s="17">
        <v>2.156530627</v>
      </c>
      <c r="D177" s="17">
        <v>-0.802720603</v>
      </c>
      <c r="E177" s="17">
        <v>5.29498471</v>
      </c>
      <c r="F177" s="17">
        <v>20.0</v>
      </c>
      <c r="G177" s="3">
        <v>41.4639394</v>
      </c>
      <c r="H177" s="3">
        <v>-87.04388929999999</v>
      </c>
      <c r="J177" s="8">
        <f t="shared" si="2"/>
        <v>-87.0438893</v>
      </c>
      <c r="K177" s="8">
        <f t="shared" si="3"/>
        <v>41.4639394</v>
      </c>
      <c r="L177" s="8">
        <f t="shared" si="4"/>
        <v>20</v>
      </c>
      <c r="M177" s="8" t="str">
        <f t="shared" ref="M177:AJ177" si="179">if(Mod($L177, 24)=M$1, $K177, "")</f>
        <v/>
      </c>
      <c r="N177" s="8" t="str">
        <f t="shared" si="179"/>
        <v/>
      </c>
      <c r="O177" s="8" t="str">
        <f t="shared" si="179"/>
        <v/>
      </c>
      <c r="P177" s="8" t="str">
        <f t="shared" si="179"/>
        <v/>
      </c>
      <c r="Q177" s="8" t="str">
        <f t="shared" si="179"/>
        <v/>
      </c>
      <c r="R177" s="8" t="str">
        <f t="shared" si="179"/>
        <v/>
      </c>
      <c r="S177" s="8" t="str">
        <f t="shared" si="179"/>
        <v/>
      </c>
      <c r="T177" s="8" t="str">
        <f t="shared" si="179"/>
        <v/>
      </c>
      <c r="U177" s="8" t="str">
        <f t="shared" si="179"/>
        <v/>
      </c>
      <c r="V177" s="8" t="str">
        <f t="shared" si="179"/>
        <v/>
      </c>
      <c r="W177" s="8" t="str">
        <f t="shared" si="179"/>
        <v/>
      </c>
      <c r="X177" s="8" t="str">
        <f t="shared" si="179"/>
        <v/>
      </c>
      <c r="Y177" s="8" t="str">
        <f t="shared" si="179"/>
        <v/>
      </c>
      <c r="Z177" s="8" t="str">
        <f t="shared" si="179"/>
        <v/>
      </c>
      <c r="AA177" s="8" t="str">
        <f t="shared" si="179"/>
        <v/>
      </c>
      <c r="AB177" s="8" t="str">
        <f t="shared" si="179"/>
        <v/>
      </c>
      <c r="AC177" s="8" t="str">
        <f t="shared" si="179"/>
        <v/>
      </c>
      <c r="AD177" s="8" t="str">
        <f t="shared" si="179"/>
        <v/>
      </c>
      <c r="AE177" s="8" t="str">
        <f t="shared" si="179"/>
        <v/>
      </c>
      <c r="AF177" s="8" t="str">
        <f t="shared" si="179"/>
        <v/>
      </c>
      <c r="AG177" s="8">
        <f t="shared" si="179"/>
        <v>41.4639394</v>
      </c>
      <c r="AH177" s="8" t="str">
        <f t="shared" si="179"/>
        <v/>
      </c>
      <c r="AI177" s="8" t="str">
        <f t="shared" si="179"/>
        <v/>
      </c>
      <c r="AJ177" s="8" t="str">
        <f t="shared" si="179"/>
        <v/>
      </c>
    </row>
    <row r="178">
      <c r="A178" s="17">
        <v>177.0</v>
      </c>
      <c r="B178" s="17" t="s">
        <v>327</v>
      </c>
      <c r="C178" s="17">
        <v>-0.013058915</v>
      </c>
      <c r="D178" s="17">
        <v>-0.386168971</v>
      </c>
      <c r="E178" s="17">
        <v>0.14929701</v>
      </c>
      <c r="F178" s="17">
        <v>24.0</v>
      </c>
      <c r="G178" s="3">
        <v>36.1447034</v>
      </c>
      <c r="H178" s="3">
        <v>-86.8026551</v>
      </c>
      <c r="J178" s="8">
        <f t="shared" si="2"/>
        <v>-86.8026551</v>
      </c>
      <c r="K178" s="8">
        <f t="shared" si="3"/>
        <v>36.1447034</v>
      </c>
      <c r="L178" s="8">
        <f t="shared" si="4"/>
        <v>24</v>
      </c>
      <c r="M178" s="8">
        <f t="shared" ref="M178:AJ178" si="180">if(Mod($L178, 24)=M$1, $K178, "")</f>
        <v>36.1447034</v>
      </c>
      <c r="N178" s="8" t="str">
        <f t="shared" si="180"/>
        <v/>
      </c>
      <c r="O178" s="8" t="str">
        <f t="shared" si="180"/>
        <v/>
      </c>
      <c r="P178" s="8" t="str">
        <f t="shared" si="180"/>
        <v/>
      </c>
      <c r="Q178" s="8" t="str">
        <f t="shared" si="180"/>
        <v/>
      </c>
      <c r="R178" s="8" t="str">
        <f t="shared" si="180"/>
        <v/>
      </c>
      <c r="S178" s="8" t="str">
        <f t="shared" si="180"/>
        <v/>
      </c>
      <c r="T178" s="8" t="str">
        <f t="shared" si="180"/>
        <v/>
      </c>
      <c r="U178" s="8" t="str">
        <f t="shared" si="180"/>
        <v/>
      </c>
      <c r="V178" s="8" t="str">
        <f t="shared" si="180"/>
        <v/>
      </c>
      <c r="W178" s="8" t="str">
        <f t="shared" si="180"/>
        <v/>
      </c>
      <c r="X178" s="8" t="str">
        <f t="shared" si="180"/>
        <v/>
      </c>
      <c r="Y178" s="8" t="str">
        <f t="shared" si="180"/>
        <v/>
      </c>
      <c r="Z178" s="8" t="str">
        <f t="shared" si="180"/>
        <v/>
      </c>
      <c r="AA178" s="8" t="str">
        <f t="shared" si="180"/>
        <v/>
      </c>
      <c r="AB178" s="8" t="str">
        <f t="shared" si="180"/>
        <v/>
      </c>
      <c r="AC178" s="8" t="str">
        <f t="shared" si="180"/>
        <v/>
      </c>
      <c r="AD178" s="8" t="str">
        <f t="shared" si="180"/>
        <v/>
      </c>
      <c r="AE178" s="8" t="str">
        <f t="shared" si="180"/>
        <v/>
      </c>
      <c r="AF178" s="8" t="str">
        <f t="shared" si="180"/>
        <v/>
      </c>
      <c r="AG178" s="8" t="str">
        <f t="shared" si="180"/>
        <v/>
      </c>
      <c r="AH178" s="8" t="str">
        <f t="shared" si="180"/>
        <v/>
      </c>
      <c r="AI178" s="8" t="str">
        <f t="shared" si="180"/>
        <v/>
      </c>
      <c r="AJ178" s="8" t="str">
        <f t="shared" si="180"/>
        <v/>
      </c>
    </row>
    <row r="179">
      <c r="A179" s="17">
        <v>178.0</v>
      </c>
      <c r="B179" s="17" t="s">
        <v>328</v>
      </c>
      <c r="C179" s="17">
        <v>1.836746674</v>
      </c>
      <c r="D179" s="17">
        <v>0.739328746</v>
      </c>
      <c r="E179" s="17">
        <v>3.92024534</v>
      </c>
      <c r="F179" s="17">
        <v>12.0</v>
      </c>
      <c r="G179" s="3">
        <v>44.4778528</v>
      </c>
      <c r="H179" s="3">
        <v>-73.1964637</v>
      </c>
      <c r="J179" s="8">
        <f t="shared" si="2"/>
        <v>-73.1964637</v>
      </c>
      <c r="K179" s="8">
        <f t="shared" si="3"/>
        <v>44.4778528</v>
      </c>
      <c r="L179" s="8">
        <f t="shared" si="4"/>
        <v>12</v>
      </c>
      <c r="M179" s="8" t="str">
        <f t="shared" ref="M179:AJ179" si="181">if(Mod($L179, 24)=M$1, $K179, "")</f>
        <v/>
      </c>
      <c r="N179" s="8" t="str">
        <f t="shared" si="181"/>
        <v/>
      </c>
      <c r="O179" s="8" t="str">
        <f t="shared" si="181"/>
        <v/>
      </c>
      <c r="P179" s="8" t="str">
        <f t="shared" si="181"/>
        <v/>
      </c>
      <c r="Q179" s="8" t="str">
        <f t="shared" si="181"/>
        <v/>
      </c>
      <c r="R179" s="8" t="str">
        <f t="shared" si="181"/>
        <v/>
      </c>
      <c r="S179" s="8" t="str">
        <f t="shared" si="181"/>
        <v/>
      </c>
      <c r="T179" s="8" t="str">
        <f t="shared" si="181"/>
        <v/>
      </c>
      <c r="U179" s="8" t="str">
        <f t="shared" si="181"/>
        <v/>
      </c>
      <c r="V179" s="8" t="str">
        <f t="shared" si="181"/>
        <v/>
      </c>
      <c r="W179" s="8" t="str">
        <f t="shared" si="181"/>
        <v/>
      </c>
      <c r="X179" s="8" t="str">
        <f t="shared" si="181"/>
        <v/>
      </c>
      <c r="Y179" s="8">
        <f t="shared" si="181"/>
        <v>44.4778528</v>
      </c>
      <c r="Z179" s="8" t="str">
        <f t="shared" si="181"/>
        <v/>
      </c>
      <c r="AA179" s="8" t="str">
        <f t="shared" si="181"/>
        <v/>
      </c>
      <c r="AB179" s="8" t="str">
        <f t="shared" si="181"/>
        <v/>
      </c>
      <c r="AC179" s="8" t="str">
        <f t="shared" si="181"/>
        <v/>
      </c>
      <c r="AD179" s="8" t="str">
        <f t="shared" si="181"/>
        <v/>
      </c>
      <c r="AE179" s="8" t="str">
        <f t="shared" si="181"/>
        <v/>
      </c>
      <c r="AF179" s="8" t="str">
        <f t="shared" si="181"/>
        <v/>
      </c>
      <c r="AG179" s="8" t="str">
        <f t="shared" si="181"/>
        <v/>
      </c>
      <c r="AH179" s="8" t="str">
        <f t="shared" si="181"/>
        <v/>
      </c>
      <c r="AI179" s="8" t="str">
        <f t="shared" si="181"/>
        <v/>
      </c>
      <c r="AJ179" s="8" t="str">
        <f t="shared" si="181"/>
        <v/>
      </c>
    </row>
    <row r="180">
      <c r="A180" s="17">
        <v>179.0</v>
      </c>
      <c r="B180" s="17" t="s">
        <v>329</v>
      </c>
      <c r="C180" s="17">
        <v>0.448959777</v>
      </c>
      <c r="D180" s="17">
        <v>0.668762994</v>
      </c>
      <c r="E180" s="17">
        <v>0.64880882</v>
      </c>
      <c r="F180" s="17">
        <v>8.0</v>
      </c>
      <c r="G180" s="3">
        <v>40.0378952</v>
      </c>
      <c r="H180" s="3">
        <v>-75.34333149999999</v>
      </c>
      <c r="J180" s="8">
        <f t="shared" si="2"/>
        <v>-75.3433315</v>
      </c>
      <c r="K180" s="8">
        <f t="shared" si="3"/>
        <v>40.0378952</v>
      </c>
      <c r="L180" s="8">
        <f t="shared" si="4"/>
        <v>8</v>
      </c>
      <c r="M180" s="8" t="str">
        <f t="shared" ref="M180:AJ180" si="182">if(Mod($L180, 24)=M$1, $K180, "")</f>
        <v/>
      </c>
      <c r="N180" s="8" t="str">
        <f t="shared" si="182"/>
        <v/>
      </c>
      <c r="O180" s="8" t="str">
        <f t="shared" si="182"/>
        <v/>
      </c>
      <c r="P180" s="8" t="str">
        <f t="shared" si="182"/>
        <v/>
      </c>
      <c r="Q180" s="8" t="str">
        <f t="shared" si="182"/>
        <v/>
      </c>
      <c r="R180" s="8" t="str">
        <f t="shared" si="182"/>
        <v/>
      </c>
      <c r="S180" s="8" t="str">
        <f t="shared" si="182"/>
        <v/>
      </c>
      <c r="T180" s="8" t="str">
        <f t="shared" si="182"/>
        <v/>
      </c>
      <c r="U180" s="8">
        <f t="shared" si="182"/>
        <v>40.0378952</v>
      </c>
      <c r="V180" s="8" t="str">
        <f t="shared" si="182"/>
        <v/>
      </c>
      <c r="W180" s="8" t="str">
        <f t="shared" si="182"/>
        <v/>
      </c>
      <c r="X180" s="8" t="str">
        <f t="shared" si="182"/>
        <v/>
      </c>
      <c r="Y180" s="8" t="str">
        <f t="shared" si="182"/>
        <v/>
      </c>
      <c r="Z180" s="8" t="str">
        <f t="shared" si="182"/>
        <v/>
      </c>
      <c r="AA180" s="8" t="str">
        <f t="shared" si="182"/>
        <v/>
      </c>
      <c r="AB180" s="8" t="str">
        <f t="shared" si="182"/>
        <v/>
      </c>
      <c r="AC180" s="8" t="str">
        <f t="shared" si="182"/>
        <v/>
      </c>
      <c r="AD180" s="8" t="str">
        <f t="shared" si="182"/>
        <v/>
      </c>
      <c r="AE180" s="8" t="str">
        <f t="shared" si="182"/>
        <v/>
      </c>
      <c r="AF180" s="8" t="str">
        <f t="shared" si="182"/>
        <v/>
      </c>
      <c r="AG180" s="8" t="str">
        <f t="shared" si="182"/>
        <v/>
      </c>
      <c r="AH180" s="8" t="str">
        <f t="shared" si="182"/>
        <v/>
      </c>
      <c r="AI180" s="8" t="str">
        <f t="shared" si="182"/>
        <v/>
      </c>
      <c r="AJ180" s="8" t="str">
        <f t="shared" si="182"/>
        <v/>
      </c>
    </row>
    <row r="181">
      <c r="A181" s="17">
        <v>180.0</v>
      </c>
      <c r="B181" s="17" t="s">
        <v>330</v>
      </c>
      <c r="C181" s="17">
        <v>-1.687697706</v>
      </c>
      <c r="D181" s="17">
        <v>1.530350228</v>
      </c>
      <c r="E181" s="17">
        <v>5.19029537</v>
      </c>
      <c r="F181" s="17">
        <v>3.0</v>
      </c>
      <c r="G181" s="3">
        <v>38.0335529</v>
      </c>
      <c r="H181" s="3">
        <v>-78.5079772</v>
      </c>
      <c r="J181" s="8">
        <f t="shared" si="2"/>
        <v>-78.5079772</v>
      </c>
      <c r="K181" s="8">
        <f t="shared" si="3"/>
        <v>38.0335529</v>
      </c>
      <c r="L181" s="8">
        <f t="shared" si="4"/>
        <v>3</v>
      </c>
      <c r="M181" s="8" t="str">
        <f t="shared" ref="M181:AJ181" si="183">if(Mod($L181, 24)=M$1, $K181, "")</f>
        <v/>
      </c>
      <c r="N181" s="8" t="str">
        <f t="shared" si="183"/>
        <v/>
      </c>
      <c r="O181" s="8" t="str">
        <f t="shared" si="183"/>
        <v/>
      </c>
      <c r="P181" s="8">
        <f t="shared" si="183"/>
        <v>38.0335529</v>
      </c>
      <c r="Q181" s="8" t="str">
        <f t="shared" si="183"/>
        <v/>
      </c>
      <c r="R181" s="8" t="str">
        <f t="shared" si="183"/>
        <v/>
      </c>
      <c r="S181" s="8" t="str">
        <f t="shared" si="183"/>
        <v/>
      </c>
      <c r="T181" s="8" t="str">
        <f t="shared" si="183"/>
        <v/>
      </c>
      <c r="U181" s="8" t="str">
        <f t="shared" si="183"/>
        <v/>
      </c>
      <c r="V181" s="8" t="str">
        <f t="shared" si="183"/>
        <v/>
      </c>
      <c r="W181" s="8" t="str">
        <f t="shared" si="183"/>
        <v/>
      </c>
      <c r="X181" s="8" t="str">
        <f t="shared" si="183"/>
        <v/>
      </c>
      <c r="Y181" s="8" t="str">
        <f t="shared" si="183"/>
        <v/>
      </c>
      <c r="Z181" s="8" t="str">
        <f t="shared" si="183"/>
        <v/>
      </c>
      <c r="AA181" s="8" t="str">
        <f t="shared" si="183"/>
        <v/>
      </c>
      <c r="AB181" s="8" t="str">
        <f t="shared" si="183"/>
        <v/>
      </c>
      <c r="AC181" s="8" t="str">
        <f t="shared" si="183"/>
        <v/>
      </c>
      <c r="AD181" s="8" t="str">
        <f t="shared" si="183"/>
        <v/>
      </c>
      <c r="AE181" s="8" t="str">
        <f t="shared" si="183"/>
        <v/>
      </c>
      <c r="AF181" s="8" t="str">
        <f t="shared" si="183"/>
        <v/>
      </c>
      <c r="AG181" s="8" t="str">
        <f t="shared" si="183"/>
        <v/>
      </c>
      <c r="AH181" s="8" t="str">
        <f t="shared" si="183"/>
        <v/>
      </c>
      <c r="AI181" s="8" t="str">
        <f t="shared" si="183"/>
        <v/>
      </c>
      <c r="AJ181" s="8" t="str">
        <f t="shared" si="183"/>
        <v/>
      </c>
    </row>
    <row r="182">
      <c r="A182" s="17">
        <v>181.0</v>
      </c>
      <c r="B182" s="17" t="s">
        <v>332</v>
      </c>
      <c r="C182" s="17">
        <v>2.505911458</v>
      </c>
      <c r="D182" s="17">
        <v>-1.262244203</v>
      </c>
      <c r="E182" s="17">
        <v>7.87285266</v>
      </c>
      <c r="F182" s="17">
        <v>20.0</v>
      </c>
      <c r="G182" s="3">
        <v>37.79151</v>
      </c>
      <c r="H182" s="3">
        <v>-79.435352</v>
      </c>
      <c r="J182" s="8">
        <f t="shared" si="2"/>
        <v>-79.435352</v>
      </c>
      <c r="K182" s="8">
        <f t="shared" si="3"/>
        <v>37.79151</v>
      </c>
      <c r="L182" s="8">
        <f t="shared" si="4"/>
        <v>20</v>
      </c>
      <c r="M182" s="8" t="str">
        <f t="shared" ref="M182:AJ182" si="184">if(Mod($L182, 24)=M$1, $K182, "")</f>
        <v/>
      </c>
      <c r="N182" s="8" t="str">
        <f t="shared" si="184"/>
        <v/>
      </c>
      <c r="O182" s="8" t="str">
        <f t="shared" si="184"/>
        <v/>
      </c>
      <c r="P182" s="8" t="str">
        <f t="shared" si="184"/>
        <v/>
      </c>
      <c r="Q182" s="8" t="str">
        <f t="shared" si="184"/>
        <v/>
      </c>
      <c r="R182" s="8" t="str">
        <f t="shared" si="184"/>
        <v/>
      </c>
      <c r="S182" s="8" t="str">
        <f t="shared" si="184"/>
        <v/>
      </c>
      <c r="T182" s="8" t="str">
        <f t="shared" si="184"/>
        <v/>
      </c>
      <c r="U182" s="8" t="str">
        <f t="shared" si="184"/>
        <v/>
      </c>
      <c r="V182" s="8" t="str">
        <f t="shared" si="184"/>
        <v/>
      </c>
      <c r="W182" s="8" t="str">
        <f t="shared" si="184"/>
        <v/>
      </c>
      <c r="X182" s="8" t="str">
        <f t="shared" si="184"/>
        <v/>
      </c>
      <c r="Y182" s="8" t="str">
        <f t="shared" si="184"/>
        <v/>
      </c>
      <c r="Z182" s="8" t="str">
        <f t="shared" si="184"/>
        <v/>
      </c>
      <c r="AA182" s="8" t="str">
        <f t="shared" si="184"/>
        <v/>
      </c>
      <c r="AB182" s="8" t="str">
        <f t="shared" si="184"/>
        <v/>
      </c>
      <c r="AC182" s="8" t="str">
        <f t="shared" si="184"/>
        <v/>
      </c>
      <c r="AD182" s="8" t="str">
        <f t="shared" si="184"/>
        <v/>
      </c>
      <c r="AE182" s="8" t="str">
        <f t="shared" si="184"/>
        <v/>
      </c>
      <c r="AF182" s="8" t="str">
        <f t="shared" si="184"/>
        <v/>
      </c>
      <c r="AG182" s="8">
        <f t="shared" si="184"/>
        <v>37.79151</v>
      </c>
      <c r="AH182" s="8" t="str">
        <f t="shared" si="184"/>
        <v/>
      </c>
      <c r="AI182" s="8" t="str">
        <f t="shared" si="184"/>
        <v/>
      </c>
      <c r="AJ182" s="8" t="str">
        <f t="shared" si="184"/>
        <v/>
      </c>
    </row>
    <row r="183">
      <c r="A183" s="17">
        <v>182.0</v>
      </c>
      <c r="B183" s="17" t="s">
        <v>333</v>
      </c>
      <c r="C183" s="17">
        <v>-1.127595112</v>
      </c>
      <c r="D183" s="17">
        <v>0.920601543</v>
      </c>
      <c r="E183" s="17">
        <v>2.11897794</v>
      </c>
      <c r="F183" s="17">
        <v>13.0</v>
      </c>
      <c r="G183" s="3">
        <v>37.22838429999999</v>
      </c>
      <c r="H183" s="3">
        <v>-80.42341669999999</v>
      </c>
      <c r="J183" s="8">
        <f t="shared" si="2"/>
        <v>-80.4234167</v>
      </c>
      <c r="K183" s="8">
        <f t="shared" si="3"/>
        <v>37.2283843</v>
      </c>
      <c r="L183" s="8">
        <f t="shared" si="4"/>
        <v>13</v>
      </c>
      <c r="M183" s="8" t="str">
        <f t="shared" ref="M183:AJ183" si="185">if(Mod($L183, 24)=M$1, $K183, "")</f>
        <v/>
      </c>
      <c r="N183" s="8" t="str">
        <f t="shared" si="185"/>
        <v/>
      </c>
      <c r="O183" s="8" t="str">
        <f t="shared" si="185"/>
        <v/>
      </c>
      <c r="P183" s="8" t="str">
        <f t="shared" si="185"/>
        <v/>
      </c>
      <c r="Q183" s="8" t="str">
        <f t="shared" si="185"/>
        <v/>
      </c>
      <c r="R183" s="8" t="str">
        <f t="shared" si="185"/>
        <v/>
      </c>
      <c r="S183" s="8" t="str">
        <f t="shared" si="185"/>
        <v/>
      </c>
      <c r="T183" s="8" t="str">
        <f t="shared" si="185"/>
        <v/>
      </c>
      <c r="U183" s="8" t="str">
        <f t="shared" si="185"/>
        <v/>
      </c>
      <c r="V183" s="8" t="str">
        <f t="shared" si="185"/>
        <v/>
      </c>
      <c r="W183" s="8" t="str">
        <f t="shared" si="185"/>
        <v/>
      </c>
      <c r="X183" s="8" t="str">
        <f t="shared" si="185"/>
        <v/>
      </c>
      <c r="Y183" s="8" t="str">
        <f t="shared" si="185"/>
        <v/>
      </c>
      <c r="Z183" s="8">
        <f t="shared" si="185"/>
        <v>37.2283843</v>
      </c>
      <c r="AA183" s="8" t="str">
        <f t="shared" si="185"/>
        <v/>
      </c>
      <c r="AB183" s="8" t="str">
        <f t="shared" si="185"/>
        <v/>
      </c>
      <c r="AC183" s="8" t="str">
        <f t="shared" si="185"/>
        <v/>
      </c>
      <c r="AD183" s="8" t="str">
        <f t="shared" si="185"/>
        <v/>
      </c>
      <c r="AE183" s="8" t="str">
        <f t="shared" si="185"/>
        <v/>
      </c>
      <c r="AF183" s="8" t="str">
        <f t="shared" si="185"/>
        <v/>
      </c>
      <c r="AG183" s="8" t="str">
        <f t="shared" si="185"/>
        <v/>
      </c>
      <c r="AH183" s="8" t="str">
        <f t="shared" si="185"/>
        <v/>
      </c>
      <c r="AI183" s="8" t="str">
        <f t="shared" si="185"/>
        <v/>
      </c>
      <c r="AJ183" s="8" t="str">
        <f t="shared" si="185"/>
        <v/>
      </c>
    </row>
    <row r="184">
      <c r="A184" s="17">
        <v>183.0</v>
      </c>
      <c r="B184" s="17" t="s">
        <v>334</v>
      </c>
      <c r="C184" s="17">
        <v>1.404654608</v>
      </c>
      <c r="D184" s="17">
        <v>0.243424071</v>
      </c>
      <c r="E184" s="17">
        <v>2.03230985</v>
      </c>
      <c r="F184" s="17">
        <v>15.0</v>
      </c>
      <c r="G184" s="3">
        <v>40.6149557</v>
      </c>
      <c r="H184" s="3">
        <v>-74.09438229999999</v>
      </c>
      <c r="J184" s="8">
        <f t="shared" si="2"/>
        <v>-74.0943823</v>
      </c>
      <c r="K184" s="8">
        <f t="shared" si="3"/>
        <v>40.6149557</v>
      </c>
      <c r="L184" s="8">
        <f t="shared" si="4"/>
        <v>15</v>
      </c>
      <c r="M184" s="8" t="str">
        <f t="shared" ref="M184:AJ184" si="186">if(Mod($L184, 24)=M$1, $K184, "")</f>
        <v/>
      </c>
      <c r="N184" s="8" t="str">
        <f t="shared" si="186"/>
        <v/>
      </c>
      <c r="O184" s="8" t="str">
        <f t="shared" si="186"/>
        <v/>
      </c>
      <c r="P184" s="8" t="str">
        <f t="shared" si="186"/>
        <v/>
      </c>
      <c r="Q184" s="8" t="str">
        <f t="shared" si="186"/>
        <v/>
      </c>
      <c r="R184" s="8" t="str">
        <f t="shared" si="186"/>
        <v/>
      </c>
      <c r="S184" s="8" t="str">
        <f t="shared" si="186"/>
        <v/>
      </c>
      <c r="T184" s="8" t="str">
        <f t="shared" si="186"/>
        <v/>
      </c>
      <c r="U184" s="8" t="str">
        <f t="shared" si="186"/>
        <v/>
      </c>
      <c r="V184" s="8" t="str">
        <f t="shared" si="186"/>
        <v/>
      </c>
      <c r="W184" s="8" t="str">
        <f t="shared" si="186"/>
        <v/>
      </c>
      <c r="X184" s="8" t="str">
        <f t="shared" si="186"/>
        <v/>
      </c>
      <c r="Y184" s="8" t="str">
        <f t="shared" si="186"/>
        <v/>
      </c>
      <c r="Z184" s="8" t="str">
        <f t="shared" si="186"/>
        <v/>
      </c>
      <c r="AA184" s="8" t="str">
        <f t="shared" si="186"/>
        <v/>
      </c>
      <c r="AB184" s="8">
        <f t="shared" si="186"/>
        <v>40.6149557</v>
      </c>
      <c r="AC184" s="8" t="str">
        <f t="shared" si="186"/>
        <v/>
      </c>
      <c r="AD184" s="8" t="str">
        <f t="shared" si="186"/>
        <v/>
      </c>
      <c r="AE184" s="8" t="str">
        <f t="shared" si="186"/>
        <v/>
      </c>
      <c r="AF184" s="8" t="str">
        <f t="shared" si="186"/>
        <v/>
      </c>
      <c r="AG184" s="8" t="str">
        <f t="shared" si="186"/>
        <v/>
      </c>
      <c r="AH184" s="8" t="str">
        <f t="shared" si="186"/>
        <v/>
      </c>
      <c r="AI184" s="8" t="str">
        <f t="shared" si="186"/>
        <v/>
      </c>
      <c r="AJ184" s="8" t="str">
        <f t="shared" si="186"/>
        <v/>
      </c>
    </row>
    <row r="185">
      <c r="A185" s="17">
        <v>184.0</v>
      </c>
      <c r="B185" s="17" t="s">
        <v>337</v>
      </c>
      <c r="C185" s="17">
        <v>-0.259501449</v>
      </c>
      <c r="D185" s="17">
        <v>0.06583386</v>
      </c>
      <c r="E185" s="17">
        <v>0.0716751</v>
      </c>
      <c r="F185" s="17">
        <v>23.0</v>
      </c>
      <c r="G185" s="3">
        <v>46.7319225</v>
      </c>
      <c r="H185" s="3">
        <v>-117.1542121</v>
      </c>
      <c r="J185" s="8">
        <f t="shared" si="2"/>
        <v>-117.1542121</v>
      </c>
      <c r="K185" s="8">
        <f t="shared" si="3"/>
        <v>46.7319225</v>
      </c>
      <c r="L185" s="8">
        <f t="shared" si="4"/>
        <v>23</v>
      </c>
      <c r="M185" s="8" t="str">
        <f t="shared" ref="M185:AJ185" si="187">if(Mod($L185, 24)=M$1, $K185, "")</f>
        <v/>
      </c>
      <c r="N185" s="8" t="str">
        <f t="shared" si="187"/>
        <v/>
      </c>
      <c r="O185" s="8" t="str">
        <f t="shared" si="187"/>
        <v/>
      </c>
      <c r="P185" s="8" t="str">
        <f t="shared" si="187"/>
        <v/>
      </c>
      <c r="Q185" s="8" t="str">
        <f t="shared" si="187"/>
        <v/>
      </c>
      <c r="R185" s="8" t="str">
        <f t="shared" si="187"/>
        <v/>
      </c>
      <c r="S185" s="8" t="str">
        <f t="shared" si="187"/>
        <v/>
      </c>
      <c r="T185" s="8" t="str">
        <f t="shared" si="187"/>
        <v/>
      </c>
      <c r="U185" s="8" t="str">
        <f t="shared" si="187"/>
        <v/>
      </c>
      <c r="V185" s="8" t="str">
        <f t="shared" si="187"/>
        <v/>
      </c>
      <c r="W185" s="8" t="str">
        <f t="shared" si="187"/>
        <v/>
      </c>
      <c r="X185" s="8" t="str">
        <f t="shared" si="187"/>
        <v/>
      </c>
      <c r="Y185" s="8" t="str">
        <f t="shared" si="187"/>
        <v/>
      </c>
      <c r="Z185" s="8" t="str">
        <f t="shared" si="187"/>
        <v/>
      </c>
      <c r="AA185" s="8" t="str">
        <f t="shared" si="187"/>
        <v/>
      </c>
      <c r="AB185" s="8" t="str">
        <f t="shared" si="187"/>
        <v/>
      </c>
      <c r="AC185" s="8" t="str">
        <f t="shared" si="187"/>
        <v/>
      </c>
      <c r="AD185" s="8" t="str">
        <f t="shared" si="187"/>
        <v/>
      </c>
      <c r="AE185" s="8" t="str">
        <f t="shared" si="187"/>
        <v/>
      </c>
      <c r="AF185" s="8" t="str">
        <f t="shared" si="187"/>
        <v/>
      </c>
      <c r="AG185" s="8" t="str">
        <f t="shared" si="187"/>
        <v/>
      </c>
      <c r="AH185" s="8" t="str">
        <f t="shared" si="187"/>
        <v/>
      </c>
      <c r="AI185" s="8" t="str">
        <f t="shared" si="187"/>
        <v/>
      </c>
      <c r="AJ185" s="8">
        <f t="shared" si="187"/>
        <v>46.7319225</v>
      </c>
    </row>
    <row r="186">
      <c r="A186" s="17">
        <v>185.0</v>
      </c>
      <c r="B186" s="17" t="s">
        <v>339</v>
      </c>
      <c r="C186" s="17">
        <v>-0.207600122</v>
      </c>
      <c r="D186" s="17">
        <v>0.794722502</v>
      </c>
      <c r="E186" s="17">
        <v>0.67468167</v>
      </c>
      <c r="F186" s="17">
        <v>17.0</v>
      </c>
      <c r="G186" s="3">
        <v>39.6480359</v>
      </c>
      <c r="H186" s="3">
        <v>-79.9697147</v>
      </c>
      <c r="J186" s="8">
        <f t="shared" si="2"/>
        <v>-79.9697147</v>
      </c>
      <c r="K186" s="8">
        <f t="shared" si="3"/>
        <v>39.6480359</v>
      </c>
      <c r="L186" s="8">
        <f t="shared" si="4"/>
        <v>17</v>
      </c>
      <c r="M186" s="8" t="str">
        <f t="shared" ref="M186:AJ186" si="188">if(Mod($L186, 24)=M$1, $K186, "")</f>
        <v/>
      </c>
      <c r="N186" s="8" t="str">
        <f t="shared" si="188"/>
        <v/>
      </c>
      <c r="O186" s="8" t="str">
        <f t="shared" si="188"/>
        <v/>
      </c>
      <c r="P186" s="8" t="str">
        <f t="shared" si="188"/>
        <v/>
      </c>
      <c r="Q186" s="8" t="str">
        <f t="shared" si="188"/>
        <v/>
      </c>
      <c r="R186" s="8" t="str">
        <f t="shared" si="188"/>
        <v/>
      </c>
      <c r="S186" s="8" t="str">
        <f t="shared" si="188"/>
        <v/>
      </c>
      <c r="T186" s="8" t="str">
        <f t="shared" si="188"/>
        <v/>
      </c>
      <c r="U186" s="8" t="str">
        <f t="shared" si="188"/>
        <v/>
      </c>
      <c r="V186" s="8" t="str">
        <f t="shared" si="188"/>
        <v/>
      </c>
      <c r="W186" s="8" t="str">
        <f t="shared" si="188"/>
        <v/>
      </c>
      <c r="X186" s="8" t="str">
        <f t="shared" si="188"/>
        <v/>
      </c>
      <c r="Y186" s="8" t="str">
        <f t="shared" si="188"/>
        <v/>
      </c>
      <c r="Z186" s="8" t="str">
        <f t="shared" si="188"/>
        <v/>
      </c>
      <c r="AA186" s="8" t="str">
        <f t="shared" si="188"/>
        <v/>
      </c>
      <c r="AB186" s="8" t="str">
        <f t="shared" si="188"/>
        <v/>
      </c>
      <c r="AC186" s="8" t="str">
        <f t="shared" si="188"/>
        <v/>
      </c>
      <c r="AD186" s="8">
        <f t="shared" si="188"/>
        <v>39.6480359</v>
      </c>
      <c r="AE186" s="8" t="str">
        <f t="shared" si="188"/>
        <v/>
      </c>
      <c r="AF186" s="8" t="str">
        <f t="shared" si="188"/>
        <v/>
      </c>
      <c r="AG186" s="8" t="str">
        <f t="shared" si="188"/>
        <v/>
      </c>
      <c r="AH186" s="8" t="str">
        <f t="shared" si="188"/>
        <v/>
      </c>
      <c r="AI186" s="8" t="str">
        <f t="shared" si="188"/>
        <v/>
      </c>
      <c r="AJ186" s="8" t="str">
        <f t="shared" si="188"/>
        <v/>
      </c>
    </row>
    <row r="187">
      <c r="A187" s="17">
        <v>186.0</v>
      </c>
      <c r="B187" s="17" t="s">
        <v>341</v>
      </c>
      <c r="C187" s="17">
        <v>1.406163692</v>
      </c>
      <c r="D187" s="17">
        <v>-0.698459466</v>
      </c>
      <c r="E187" s="17">
        <v>2.46514195</v>
      </c>
      <c r="F187" s="17">
        <v>2.0</v>
      </c>
      <c r="G187" s="3">
        <v>40.4766148</v>
      </c>
      <c r="H187" s="3">
        <v>-90.68435989999999</v>
      </c>
      <c r="J187" s="8">
        <f t="shared" si="2"/>
        <v>-90.6843599</v>
      </c>
      <c r="K187" s="8">
        <f t="shared" si="3"/>
        <v>40.4766148</v>
      </c>
      <c r="L187" s="8">
        <f t="shared" si="4"/>
        <v>2</v>
      </c>
      <c r="M187" s="8" t="str">
        <f t="shared" ref="M187:AJ187" si="189">if(Mod($L187, 24)=M$1, $K187, "")</f>
        <v/>
      </c>
      <c r="N187" s="8" t="str">
        <f t="shared" si="189"/>
        <v/>
      </c>
      <c r="O187" s="8">
        <f t="shared" si="189"/>
        <v>40.4766148</v>
      </c>
      <c r="P187" s="8" t="str">
        <f t="shared" si="189"/>
        <v/>
      </c>
      <c r="Q187" s="8" t="str">
        <f t="shared" si="189"/>
        <v/>
      </c>
      <c r="R187" s="8" t="str">
        <f t="shared" si="189"/>
        <v/>
      </c>
      <c r="S187" s="8" t="str">
        <f t="shared" si="189"/>
        <v/>
      </c>
      <c r="T187" s="8" t="str">
        <f t="shared" si="189"/>
        <v/>
      </c>
      <c r="U187" s="8" t="str">
        <f t="shared" si="189"/>
        <v/>
      </c>
      <c r="V187" s="8" t="str">
        <f t="shared" si="189"/>
        <v/>
      </c>
      <c r="W187" s="8" t="str">
        <f t="shared" si="189"/>
        <v/>
      </c>
      <c r="X187" s="8" t="str">
        <f t="shared" si="189"/>
        <v/>
      </c>
      <c r="Y187" s="8" t="str">
        <f t="shared" si="189"/>
        <v/>
      </c>
      <c r="Z187" s="8" t="str">
        <f t="shared" si="189"/>
        <v/>
      </c>
      <c r="AA187" s="8" t="str">
        <f t="shared" si="189"/>
        <v/>
      </c>
      <c r="AB187" s="8" t="str">
        <f t="shared" si="189"/>
        <v/>
      </c>
      <c r="AC187" s="8" t="str">
        <f t="shared" si="189"/>
        <v/>
      </c>
      <c r="AD187" s="8" t="str">
        <f t="shared" si="189"/>
        <v/>
      </c>
      <c r="AE187" s="8" t="str">
        <f t="shared" si="189"/>
        <v/>
      </c>
      <c r="AF187" s="8" t="str">
        <f t="shared" si="189"/>
        <v/>
      </c>
      <c r="AG187" s="8" t="str">
        <f t="shared" si="189"/>
        <v/>
      </c>
      <c r="AH187" s="8" t="str">
        <f t="shared" si="189"/>
        <v/>
      </c>
      <c r="AI187" s="8" t="str">
        <f t="shared" si="189"/>
        <v/>
      </c>
      <c r="AJ187" s="8" t="str">
        <f t="shared" si="189"/>
        <v/>
      </c>
    </row>
    <row r="188">
      <c r="A188" s="17">
        <v>187.0</v>
      </c>
      <c r="B188" s="17" t="s">
        <v>345</v>
      </c>
      <c r="C188" s="17">
        <v>-0.178742041</v>
      </c>
      <c r="D188" s="17">
        <v>0.512918615</v>
      </c>
      <c r="E188" s="17">
        <v>0.29503422</v>
      </c>
      <c r="F188" s="17">
        <v>17.0</v>
      </c>
      <c r="G188" s="3">
        <v>37.2710803</v>
      </c>
      <c r="H188" s="3">
        <v>-76.71628910000001</v>
      </c>
      <c r="J188" s="8">
        <f t="shared" si="2"/>
        <v>-76.7162891</v>
      </c>
      <c r="K188" s="8">
        <f t="shared" si="3"/>
        <v>37.2710803</v>
      </c>
      <c r="L188" s="8">
        <f t="shared" si="4"/>
        <v>17</v>
      </c>
      <c r="M188" s="8" t="str">
        <f t="shared" ref="M188:AJ188" si="190">if(Mod($L188, 24)=M$1, $K188, "")</f>
        <v/>
      </c>
      <c r="N188" s="8" t="str">
        <f t="shared" si="190"/>
        <v/>
      </c>
      <c r="O188" s="8" t="str">
        <f t="shared" si="190"/>
        <v/>
      </c>
      <c r="P188" s="8" t="str">
        <f t="shared" si="190"/>
        <v/>
      </c>
      <c r="Q188" s="8" t="str">
        <f t="shared" si="190"/>
        <v/>
      </c>
      <c r="R188" s="8" t="str">
        <f t="shared" si="190"/>
        <v/>
      </c>
      <c r="S188" s="8" t="str">
        <f t="shared" si="190"/>
        <v/>
      </c>
      <c r="T188" s="8" t="str">
        <f t="shared" si="190"/>
        <v/>
      </c>
      <c r="U188" s="8" t="str">
        <f t="shared" si="190"/>
        <v/>
      </c>
      <c r="V188" s="8" t="str">
        <f t="shared" si="190"/>
        <v/>
      </c>
      <c r="W188" s="8" t="str">
        <f t="shared" si="190"/>
        <v/>
      </c>
      <c r="X188" s="8" t="str">
        <f t="shared" si="190"/>
        <v/>
      </c>
      <c r="Y188" s="8" t="str">
        <f t="shared" si="190"/>
        <v/>
      </c>
      <c r="Z188" s="8" t="str">
        <f t="shared" si="190"/>
        <v/>
      </c>
      <c r="AA188" s="8" t="str">
        <f t="shared" si="190"/>
        <v/>
      </c>
      <c r="AB188" s="8" t="str">
        <f t="shared" si="190"/>
        <v/>
      </c>
      <c r="AC188" s="8" t="str">
        <f t="shared" si="190"/>
        <v/>
      </c>
      <c r="AD188" s="8">
        <f t="shared" si="190"/>
        <v>37.2710803</v>
      </c>
      <c r="AE188" s="8" t="str">
        <f t="shared" si="190"/>
        <v/>
      </c>
      <c r="AF188" s="8" t="str">
        <f t="shared" si="190"/>
        <v/>
      </c>
      <c r="AG188" s="8" t="str">
        <f t="shared" si="190"/>
        <v/>
      </c>
      <c r="AH188" s="8" t="str">
        <f t="shared" si="190"/>
        <v/>
      </c>
      <c r="AI188" s="8" t="str">
        <f t="shared" si="190"/>
        <v/>
      </c>
      <c r="AJ188" s="8" t="str">
        <f t="shared" si="190"/>
        <v/>
      </c>
    </row>
    <row r="189">
      <c r="A189" s="17">
        <v>188.0</v>
      </c>
      <c r="B189" s="17" t="s">
        <v>395</v>
      </c>
      <c r="C189" s="17">
        <v>1.070234513</v>
      </c>
      <c r="D189" s="17">
        <v>0.43827668</v>
      </c>
      <c r="E189" s="17">
        <v>1.33748836</v>
      </c>
      <c r="F189" s="17">
        <v>10.0</v>
      </c>
      <c r="G189" s="3">
        <v>44.531177</v>
      </c>
      <c r="H189" s="3">
        <v>-87.9210686</v>
      </c>
      <c r="J189" s="8">
        <f t="shared" si="2"/>
        <v>-87.9210686</v>
      </c>
      <c r="K189" s="8">
        <f t="shared" si="3"/>
        <v>44.531177</v>
      </c>
      <c r="L189" s="8">
        <f t="shared" si="4"/>
        <v>10</v>
      </c>
      <c r="M189" s="8" t="str">
        <f t="shared" ref="M189:AJ189" si="191">if(Mod($L189, 24)=M$1, $K189, "")</f>
        <v/>
      </c>
      <c r="N189" s="8" t="str">
        <f t="shared" si="191"/>
        <v/>
      </c>
      <c r="O189" s="8" t="str">
        <f t="shared" si="191"/>
        <v/>
      </c>
      <c r="P189" s="8" t="str">
        <f t="shared" si="191"/>
        <v/>
      </c>
      <c r="Q189" s="8" t="str">
        <f t="shared" si="191"/>
        <v/>
      </c>
      <c r="R189" s="8" t="str">
        <f t="shared" si="191"/>
        <v/>
      </c>
      <c r="S189" s="8" t="str">
        <f t="shared" si="191"/>
        <v/>
      </c>
      <c r="T189" s="8" t="str">
        <f t="shared" si="191"/>
        <v/>
      </c>
      <c r="U189" s="8" t="str">
        <f t="shared" si="191"/>
        <v/>
      </c>
      <c r="V189" s="8" t="str">
        <f t="shared" si="191"/>
        <v/>
      </c>
      <c r="W189" s="8">
        <f t="shared" si="191"/>
        <v>44.531177</v>
      </c>
      <c r="X189" s="8" t="str">
        <f t="shared" si="191"/>
        <v/>
      </c>
      <c r="Y189" s="8" t="str">
        <f t="shared" si="191"/>
        <v/>
      </c>
      <c r="Z189" s="8" t="str">
        <f t="shared" si="191"/>
        <v/>
      </c>
      <c r="AA189" s="8" t="str">
        <f t="shared" si="191"/>
        <v/>
      </c>
      <c r="AB189" s="8" t="str">
        <f t="shared" si="191"/>
        <v/>
      </c>
      <c r="AC189" s="8" t="str">
        <f t="shared" si="191"/>
        <v/>
      </c>
      <c r="AD189" s="8" t="str">
        <f t="shared" si="191"/>
        <v/>
      </c>
      <c r="AE189" s="8" t="str">
        <f t="shared" si="191"/>
        <v/>
      </c>
      <c r="AF189" s="8" t="str">
        <f t="shared" si="191"/>
        <v/>
      </c>
      <c r="AG189" s="8" t="str">
        <f t="shared" si="191"/>
        <v/>
      </c>
      <c r="AH189" s="8" t="str">
        <f t="shared" si="191"/>
        <v/>
      </c>
      <c r="AI189" s="8" t="str">
        <f t="shared" si="191"/>
        <v/>
      </c>
      <c r="AJ189" s="8" t="str">
        <f t="shared" si="191"/>
        <v/>
      </c>
    </row>
    <row r="190">
      <c r="A190" s="17">
        <v>189.0</v>
      </c>
      <c r="B190" s="17" t="s">
        <v>399</v>
      </c>
      <c r="C190" s="17">
        <v>-0.976989844</v>
      </c>
      <c r="D190" s="17">
        <v>1.391725616</v>
      </c>
      <c r="E190" s="17">
        <v>2.89140935</v>
      </c>
      <c r="F190" s="17">
        <v>11.0</v>
      </c>
      <c r="G190" s="3">
        <v>43.076592</v>
      </c>
      <c r="H190" s="3">
        <v>-89.4124875</v>
      </c>
      <c r="J190" s="8">
        <f t="shared" si="2"/>
        <v>-89.4124875</v>
      </c>
      <c r="K190" s="8">
        <f t="shared" si="3"/>
        <v>43.076592</v>
      </c>
      <c r="L190" s="8">
        <f t="shared" si="4"/>
        <v>11</v>
      </c>
      <c r="M190" s="8" t="str">
        <f t="shared" ref="M190:AJ190" si="192">if(Mod($L190, 24)=M$1, $K190, "")</f>
        <v/>
      </c>
      <c r="N190" s="8" t="str">
        <f t="shared" si="192"/>
        <v/>
      </c>
      <c r="O190" s="8" t="str">
        <f t="shared" si="192"/>
        <v/>
      </c>
      <c r="P190" s="8" t="str">
        <f t="shared" si="192"/>
        <v/>
      </c>
      <c r="Q190" s="8" t="str">
        <f t="shared" si="192"/>
        <v/>
      </c>
      <c r="R190" s="8" t="str">
        <f t="shared" si="192"/>
        <v/>
      </c>
      <c r="S190" s="8" t="str">
        <f t="shared" si="192"/>
        <v/>
      </c>
      <c r="T190" s="8" t="str">
        <f t="shared" si="192"/>
        <v/>
      </c>
      <c r="U190" s="8" t="str">
        <f t="shared" si="192"/>
        <v/>
      </c>
      <c r="V190" s="8" t="str">
        <f t="shared" si="192"/>
        <v/>
      </c>
      <c r="W190" s="8" t="str">
        <f t="shared" si="192"/>
        <v/>
      </c>
      <c r="X190" s="8">
        <f t="shared" si="192"/>
        <v>43.076592</v>
      </c>
      <c r="Y190" s="8" t="str">
        <f t="shared" si="192"/>
        <v/>
      </c>
      <c r="Z190" s="8" t="str">
        <f t="shared" si="192"/>
        <v/>
      </c>
      <c r="AA190" s="8" t="str">
        <f t="shared" si="192"/>
        <v/>
      </c>
      <c r="AB190" s="8" t="str">
        <f t="shared" si="192"/>
        <v/>
      </c>
      <c r="AC190" s="8" t="str">
        <f t="shared" si="192"/>
        <v/>
      </c>
      <c r="AD190" s="8" t="str">
        <f t="shared" si="192"/>
        <v/>
      </c>
      <c r="AE190" s="8" t="str">
        <f t="shared" si="192"/>
        <v/>
      </c>
      <c r="AF190" s="8" t="str">
        <f t="shared" si="192"/>
        <v/>
      </c>
      <c r="AG190" s="8" t="str">
        <f t="shared" si="192"/>
        <v/>
      </c>
      <c r="AH190" s="8" t="str">
        <f t="shared" si="192"/>
        <v/>
      </c>
      <c r="AI190" s="8" t="str">
        <f t="shared" si="192"/>
        <v/>
      </c>
      <c r="AJ190" s="8" t="str">
        <f t="shared" si="192"/>
        <v/>
      </c>
    </row>
    <row r="191">
      <c r="A191" s="17">
        <v>190.0</v>
      </c>
      <c r="B191" s="17" t="s">
        <v>394</v>
      </c>
      <c r="C191" s="17">
        <v>0.977253128</v>
      </c>
      <c r="D191" s="17">
        <v>0.211929287</v>
      </c>
      <c r="E191" s="17">
        <v>0.9999377</v>
      </c>
      <c r="F191" s="17">
        <v>10.0</v>
      </c>
      <c r="G191" s="3">
        <v>43.078263</v>
      </c>
      <c r="H191" s="3">
        <v>-87.8819686</v>
      </c>
      <c r="J191" s="8">
        <f t="shared" si="2"/>
        <v>-87.8819686</v>
      </c>
      <c r="K191" s="8">
        <f t="shared" si="3"/>
        <v>43.078263</v>
      </c>
      <c r="L191" s="8">
        <f t="shared" si="4"/>
        <v>10</v>
      </c>
      <c r="M191" s="8" t="str">
        <f t="shared" ref="M191:AJ191" si="193">if(Mod($L191, 24)=M$1, $K191, "")</f>
        <v/>
      </c>
      <c r="N191" s="8" t="str">
        <f t="shared" si="193"/>
        <v/>
      </c>
      <c r="O191" s="8" t="str">
        <f t="shared" si="193"/>
        <v/>
      </c>
      <c r="P191" s="8" t="str">
        <f t="shared" si="193"/>
        <v/>
      </c>
      <c r="Q191" s="8" t="str">
        <f t="shared" si="193"/>
        <v/>
      </c>
      <c r="R191" s="8" t="str">
        <f t="shared" si="193"/>
        <v/>
      </c>
      <c r="S191" s="8" t="str">
        <f t="shared" si="193"/>
        <v/>
      </c>
      <c r="T191" s="8" t="str">
        <f t="shared" si="193"/>
        <v/>
      </c>
      <c r="U191" s="8" t="str">
        <f t="shared" si="193"/>
        <v/>
      </c>
      <c r="V191" s="8" t="str">
        <f t="shared" si="193"/>
        <v/>
      </c>
      <c r="W191" s="8">
        <f t="shared" si="193"/>
        <v>43.078263</v>
      </c>
      <c r="X191" s="8" t="str">
        <f t="shared" si="193"/>
        <v/>
      </c>
      <c r="Y191" s="8" t="str">
        <f t="shared" si="193"/>
        <v/>
      </c>
      <c r="Z191" s="8" t="str">
        <f t="shared" si="193"/>
        <v/>
      </c>
      <c r="AA191" s="8" t="str">
        <f t="shared" si="193"/>
        <v/>
      </c>
      <c r="AB191" s="8" t="str">
        <f t="shared" si="193"/>
        <v/>
      </c>
      <c r="AC191" s="8" t="str">
        <f t="shared" si="193"/>
        <v/>
      </c>
      <c r="AD191" s="8" t="str">
        <f t="shared" si="193"/>
        <v/>
      </c>
      <c r="AE191" s="8" t="str">
        <f t="shared" si="193"/>
        <v/>
      </c>
      <c r="AF191" s="8" t="str">
        <f t="shared" si="193"/>
        <v/>
      </c>
      <c r="AG191" s="8" t="str">
        <f t="shared" si="193"/>
        <v/>
      </c>
      <c r="AH191" s="8" t="str">
        <f t="shared" si="193"/>
        <v/>
      </c>
      <c r="AI191" s="8" t="str">
        <f t="shared" si="193"/>
        <v/>
      </c>
      <c r="AJ191" s="8" t="str">
        <f t="shared" si="193"/>
        <v/>
      </c>
    </row>
    <row r="192">
      <c r="A192" s="17">
        <v>191.0</v>
      </c>
      <c r="B192" s="17" t="s">
        <v>352</v>
      </c>
      <c r="C192" s="17">
        <v>-0.36571873</v>
      </c>
      <c r="D192" s="17">
        <v>-0.234510857</v>
      </c>
      <c r="E192" s="17">
        <v>0.18874553</v>
      </c>
      <c r="F192" s="17">
        <v>4.0</v>
      </c>
      <c r="G192" s="3">
        <v>41.3148754</v>
      </c>
      <c r="H192" s="3">
        <v>-105.5665744</v>
      </c>
      <c r="J192" s="8">
        <f t="shared" si="2"/>
        <v>-105.5665744</v>
      </c>
      <c r="K192" s="8">
        <f t="shared" si="3"/>
        <v>41.3148754</v>
      </c>
      <c r="L192" s="8">
        <f t="shared" si="4"/>
        <v>4</v>
      </c>
      <c r="M192" s="8" t="str">
        <f t="shared" ref="M192:AJ192" si="194">if(Mod($L192, 24)=M$1, $K192, "")</f>
        <v/>
      </c>
      <c r="N192" s="8" t="str">
        <f t="shared" si="194"/>
        <v/>
      </c>
      <c r="O192" s="8" t="str">
        <f t="shared" si="194"/>
        <v/>
      </c>
      <c r="P192" s="8" t="str">
        <f t="shared" si="194"/>
        <v/>
      </c>
      <c r="Q192" s="8">
        <f t="shared" si="194"/>
        <v>41.3148754</v>
      </c>
      <c r="R192" s="8" t="str">
        <f t="shared" si="194"/>
        <v/>
      </c>
      <c r="S192" s="8" t="str">
        <f t="shared" si="194"/>
        <v/>
      </c>
      <c r="T192" s="8" t="str">
        <f t="shared" si="194"/>
        <v/>
      </c>
      <c r="U192" s="8" t="str">
        <f t="shared" si="194"/>
        <v/>
      </c>
      <c r="V192" s="8" t="str">
        <f t="shared" si="194"/>
        <v/>
      </c>
      <c r="W192" s="8" t="str">
        <f t="shared" si="194"/>
        <v/>
      </c>
      <c r="X192" s="8" t="str">
        <f t="shared" si="194"/>
        <v/>
      </c>
      <c r="Y192" s="8" t="str">
        <f t="shared" si="194"/>
        <v/>
      </c>
      <c r="Z192" s="8" t="str">
        <f t="shared" si="194"/>
        <v/>
      </c>
      <c r="AA192" s="8" t="str">
        <f t="shared" si="194"/>
        <v/>
      </c>
      <c r="AB192" s="8" t="str">
        <f t="shared" si="194"/>
        <v/>
      </c>
      <c r="AC192" s="8" t="str">
        <f t="shared" si="194"/>
        <v/>
      </c>
      <c r="AD192" s="8" t="str">
        <f t="shared" si="194"/>
        <v/>
      </c>
      <c r="AE192" s="8" t="str">
        <f t="shared" si="194"/>
        <v/>
      </c>
      <c r="AF192" s="8" t="str">
        <f t="shared" si="194"/>
        <v/>
      </c>
      <c r="AG192" s="8" t="str">
        <f t="shared" si="194"/>
        <v/>
      </c>
      <c r="AH192" s="8" t="str">
        <f t="shared" si="194"/>
        <v/>
      </c>
      <c r="AI192" s="8" t="str">
        <f t="shared" si="194"/>
        <v/>
      </c>
      <c r="AJ192" s="8" t="str">
        <f t="shared" si="194"/>
        <v/>
      </c>
    </row>
    <row r="193">
      <c r="A193" s="17">
        <v>192.0</v>
      </c>
      <c r="B193" s="17" t="s">
        <v>353</v>
      </c>
      <c r="C193" s="17">
        <v>-0.691354964</v>
      </c>
      <c r="D193" s="17">
        <v>-1.294231866</v>
      </c>
      <c r="E193" s="17">
        <v>2.15300781</v>
      </c>
      <c r="F193" s="17">
        <v>1.0</v>
      </c>
      <c r="G193" s="3">
        <v>29.9641088</v>
      </c>
      <c r="H193" s="3">
        <v>-90.107647</v>
      </c>
      <c r="J193" s="8">
        <f t="shared" si="2"/>
        <v>-90.107647</v>
      </c>
      <c r="K193" s="8">
        <f t="shared" si="3"/>
        <v>29.9641088</v>
      </c>
      <c r="L193" s="8">
        <f t="shared" si="4"/>
        <v>1</v>
      </c>
      <c r="M193" s="8" t="str">
        <f t="shared" ref="M193:AJ193" si="195">if(Mod($L193, 24)=M$1, $K193, "")</f>
        <v/>
      </c>
      <c r="N193" s="8">
        <f t="shared" si="195"/>
        <v>29.9641088</v>
      </c>
      <c r="O193" s="8" t="str">
        <f t="shared" si="195"/>
        <v/>
      </c>
      <c r="P193" s="8" t="str">
        <f t="shared" si="195"/>
        <v/>
      </c>
      <c r="Q193" s="8" t="str">
        <f t="shared" si="195"/>
        <v/>
      </c>
      <c r="R193" s="8" t="str">
        <f t="shared" si="195"/>
        <v/>
      </c>
      <c r="S193" s="8" t="str">
        <f t="shared" si="195"/>
        <v/>
      </c>
      <c r="T193" s="8" t="str">
        <f t="shared" si="195"/>
        <v/>
      </c>
      <c r="U193" s="8" t="str">
        <f t="shared" si="195"/>
        <v/>
      </c>
      <c r="V193" s="8" t="str">
        <f t="shared" si="195"/>
        <v/>
      </c>
      <c r="W193" s="8" t="str">
        <f t="shared" si="195"/>
        <v/>
      </c>
      <c r="X193" s="8" t="str">
        <f t="shared" si="195"/>
        <v/>
      </c>
      <c r="Y193" s="8" t="str">
        <f t="shared" si="195"/>
        <v/>
      </c>
      <c r="Z193" s="8" t="str">
        <f t="shared" si="195"/>
        <v/>
      </c>
      <c r="AA193" s="8" t="str">
        <f t="shared" si="195"/>
        <v/>
      </c>
      <c r="AB193" s="8" t="str">
        <f t="shared" si="195"/>
        <v/>
      </c>
      <c r="AC193" s="8" t="str">
        <f t="shared" si="195"/>
        <v/>
      </c>
      <c r="AD193" s="8" t="str">
        <f t="shared" si="195"/>
        <v/>
      </c>
      <c r="AE193" s="8" t="str">
        <f t="shared" si="195"/>
        <v/>
      </c>
      <c r="AF193" s="8" t="str">
        <f t="shared" si="195"/>
        <v/>
      </c>
      <c r="AG193" s="8" t="str">
        <f t="shared" si="195"/>
        <v/>
      </c>
      <c r="AH193" s="8" t="str">
        <f t="shared" si="195"/>
        <v/>
      </c>
      <c r="AI193" s="8" t="str">
        <f t="shared" si="195"/>
        <v/>
      </c>
      <c r="AJ193" s="8" t="str">
        <f t="shared" si="195"/>
        <v/>
      </c>
    </row>
    <row r="194">
      <c r="A194" s="17">
        <v>193.0</v>
      </c>
      <c r="B194" s="17" t="s">
        <v>354</v>
      </c>
      <c r="C194" s="17">
        <v>-0.283463925</v>
      </c>
      <c r="D194" s="17">
        <v>1.53884001</v>
      </c>
      <c r="E194" s="17">
        <v>2.44838037</v>
      </c>
      <c r="F194" s="17">
        <v>18.0</v>
      </c>
      <c r="G194" s="3">
        <v>41.3163244</v>
      </c>
      <c r="H194" s="3">
        <v>-72.92234309999999</v>
      </c>
      <c r="J194" s="8">
        <f t="shared" si="2"/>
        <v>-72.9223431</v>
      </c>
      <c r="K194" s="8">
        <f t="shared" si="3"/>
        <v>41.3163244</v>
      </c>
      <c r="L194" s="8">
        <f t="shared" si="4"/>
        <v>18</v>
      </c>
      <c r="M194" s="8" t="str">
        <f t="shared" ref="M194:AJ194" si="196">if(Mod($L194, 24)=M$1, $K194, "")</f>
        <v/>
      </c>
      <c r="N194" s="8" t="str">
        <f t="shared" si="196"/>
        <v/>
      </c>
      <c r="O194" s="8" t="str">
        <f t="shared" si="196"/>
        <v/>
      </c>
      <c r="P194" s="8" t="str">
        <f t="shared" si="196"/>
        <v/>
      </c>
      <c r="Q194" s="8" t="str">
        <f t="shared" si="196"/>
        <v/>
      </c>
      <c r="R194" s="8" t="str">
        <f t="shared" si="196"/>
        <v/>
      </c>
      <c r="S194" s="8" t="str">
        <f t="shared" si="196"/>
        <v/>
      </c>
      <c r="T194" s="8" t="str">
        <f t="shared" si="196"/>
        <v/>
      </c>
      <c r="U194" s="8" t="str">
        <f t="shared" si="196"/>
        <v/>
      </c>
      <c r="V194" s="8" t="str">
        <f t="shared" si="196"/>
        <v/>
      </c>
      <c r="W194" s="8" t="str">
        <f t="shared" si="196"/>
        <v/>
      </c>
      <c r="X194" s="8" t="str">
        <f t="shared" si="196"/>
        <v/>
      </c>
      <c r="Y194" s="8" t="str">
        <f t="shared" si="196"/>
        <v/>
      </c>
      <c r="Z194" s="8" t="str">
        <f t="shared" si="196"/>
        <v/>
      </c>
      <c r="AA194" s="8" t="str">
        <f t="shared" si="196"/>
        <v/>
      </c>
      <c r="AB194" s="8" t="str">
        <f t="shared" si="196"/>
        <v/>
      </c>
      <c r="AC194" s="8" t="str">
        <f t="shared" si="196"/>
        <v/>
      </c>
      <c r="AD194" s="8" t="str">
        <f t="shared" si="196"/>
        <v/>
      </c>
      <c r="AE194" s="8">
        <f t="shared" si="196"/>
        <v>41.3163244</v>
      </c>
      <c r="AF194" s="8" t="str">
        <f t="shared" si="196"/>
        <v/>
      </c>
      <c r="AG194" s="8" t="str">
        <f t="shared" si="196"/>
        <v/>
      </c>
      <c r="AH194" s="8" t="str">
        <f t="shared" si="196"/>
        <v/>
      </c>
      <c r="AI194" s="8" t="str">
        <f t="shared" si="196"/>
        <v/>
      </c>
      <c r="AJ194" s="8" t="str">
        <f t="shared" si="196"/>
        <v/>
      </c>
    </row>
    <row r="195">
      <c r="A195" s="17">
        <v>194.0</v>
      </c>
      <c r="B195" s="17" t="s">
        <v>355</v>
      </c>
      <c r="C195" s="17">
        <v>1.537828829</v>
      </c>
      <c r="D195" s="17">
        <v>-0.118604063</v>
      </c>
      <c r="E195" s="17">
        <v>2.37898443</v>
      </c>
      <c r="F195" s="17">
        <v>12.0</v>
      </c>
      <c r="G195" s="3">
        <v>41.1066413</v>
      </c>
      <c r="H195" s="3">
        <v>-80.6480952</v>
      </c>
      <c r="J195" s="8">
        <f t="shared" si="2"/>
        <v>-80.6480952</v>
      </c>
      <c r="K195" s="8">
        <f t="shared" si="3"/>
        <v>41.1066413</v>
      </c>
      <c r="L195" s="8">
        <f t="shared" si="4"/>
        <v>12</v>
      </c>
      <c r="M195" s="8" t="str">
        <f t="shared" ref="M195:AJ195" si="197">if(Mod($L195, 24)=M$1, $K195, "")</f>
        <v/>
      </c>
      <c r="N195" s="8" t="str">
        <f t="shared" si="197"/>
        <v/>
      </c>
      <c r="O195" s="8" t="str">
        <f t="shared" si="197"/>
        <v/>
      </c>
      <c r="P195" s="8" t="str">
        <f t="shared" si="197"/>
        <v/>
      </c>
      <c r="Q195" s="8" t="str">
        <f t="shared" si="197"/>
        <v/>
      </c>
      <c r="R195" s="8" t="str">
        <f t="shared" si="197"/>
        <v/>
      </c>
      <c r="S195" s="8" t="str">
        <f t="shared" si="197"/>
        <v/>
      </c>
      <c r="T195" s="8" t="str">
        <f t="shared" si="197"/>
        <v/>
      </c>
      <c r="U195" s="8" t="str">
        <f t="shared" si="197"/>
        <v/>
      </c>
      <c r="V195" s="8" t="str">
        <f t="shared" si="197"/>
        <v/>
      </c>
      <c r="W195" s="8" t="str">
        <f t="shared" si="197"/>
        <v/>
      </c>
      <c r="X195" s="8" t="str">
        <f t="shared" si="197"/>
        <v/>
      </c>
      <c r="Y195" s="8">
        <f t="shared" si="197"/>
        <v>41.1066413</v>
      </c>
      <c r="Z195" s="8" t="str">
        <f t="shared" si="197"/>
        <v/>
      </c>
      <c r="AA195" s="8" t="str">
        <f t="shared" si="197"/>
        <v/>
      </c>
      <c r="AB195" s="8" t="str">
        <f t="shared" si="197"/>
        <v/>
      </c>
      <c r="AC195" s="8" t="str">
        <f t="shared" si="197"/>
        <v/>
      </c>
      <c r="AD195" s="8" t="str">
        <f t="shared" si="197"/>
        <v/>
      </c>
      <c r="AE195" s="8" t="str">
        <f t="shared" si="197"/>
        <v/>
      </c>
      <c r="AF195" s="8" t="str">
        <f t="shared" si="197"/>
        <v/>
      </c>
      <c r="AG195" s="8" t="str">
        <f t="shared" si="197"/>
        <v/>
      </c>
      <c r="AH195" s="8" t="str">
        <f t="shared" si="197"/>
        <v/>
      </c>
      <c r="AI195" s="8" t="str">
        <f t="shared" si="197"/>
        <v/>
      </c>
      <c r="AJ195" s="8" t="str">
        <f t="shared" si="197"/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387</v>
      </c>
      <c r="B1" s="17" t="s">
        <v>388</v>
      </c>
      <c r="C1" s="1" t="s">
        <v>389</v>
      </c>
      <c r="D1" s="1" t="s">
        <v>390</v>
      </c>
      <c r="E1" s="1" t="s">
        <v>391</v>
      </c>
      <c r="F1" s="17" t="s">
        <v>392</v>
      </c>
      <c r="G1" s="1" t="s">
        <v>385</v>
      </c>
      <c r="H1" s="1" t="s">
        <v>386</v>
      </c>
    </row>
    <row r="2">
      <c r="A2" s="17">
        <v>68.0</v>
      </c>
      <c r="B2" s="17" t="s">
        <v>122</v>
      </c>
      <c r="C2" s="17">
        <v>-1.893997612</v>
      </c>
      <c r="D2" s="17">
        <v>-0.84763218</v>
      </c>
      <c r="E2" s="17">
        <v>4.30570727</v>
      </c>
      <c r="F2" s="17">
        <v>1.0</v>
      </c>
      <c r="G2" s="3">
        <v>29.7199489</v>
      </c>
      <c r="H2" s="3">
        <v>-95.3422334</v>
      </c>
      <c r="L2" s="6" t="s">
        <v>401</v>
      </c>
      <c r="M2" s="6" t="s">
        <v>402</v>
      </c>
      <c r="N2" s="6" t="s">
        <v>403</v>
      </c>
      <c r="O2" s="6" t="s">
        <v>404</v>
      </c>
      <c r="P2" s="6" t="s">
        <v>405</v>
      </c>
      <c r="Q2" s="6" t="s">
        <v>406</v>
      </c>
      <c r="R2" s="6" t="s">
        <v>407</v>
      </c>
      <c r="S2" s="6" t="s">
        <v>408</v>
      </c>
      <c r="T2" s="6" t="s">
        <v>409</v>
      </c>
      <c r="U2" s="6" t="s">
        <v>410</v>
      </c>
      <c r="V2" s="6" t="s">
        <v>411</v>
      </c>
      <c r="W2" s="6" t="s">
        <v>412</v>
      </c>
    </row>
    <row r="3">
      <c r="A3" s="17">
        <v>74.0</v>
      </c>
      <c r="B3" s="17" t="s">
        <v>130</v>
      </c>
      <c r="C3" s="17">
        <v>-0.761339496</v>
      </c>
      <c r="D3" s="17">
        <v>-1.786498344</v>
      </c>
      <c r="E3" s="17">
        <v>3.77121416</v>
      </c>
      <c r="F3" s="17">
        <v>1.0</v>
      </c>
      <c r="G3" s="3">
        <v>29.4675939</v>
      </c>
      <c r="H3" s="3">
        <v>-98.4676217</v>
      </c>
      <c r="L3" s="17" t="s">
        <v>122</v>
      </c>
      <c r="M3" s="17" t="s">
        <v>38</v>
      </c>
      <c r="N3" s="17" t="s">
        <v>131</v>
      </c>
      <c r="O3" s="17" t="s">
        <v>28</v>
      </c>
      <c r="P3" s="17" t="s">
        <v>118</v>
      </c>
      <c r="Q3" s="17" t="s">
        <v>142</v>
      </c>
      <c r="R3" s="17" t="s">
        <v>15</v>
      </c>
      <c r="S3" s="17" t="s">
        <v>29</v>
      </c>
      <c r="T3" s="17" t="s">
        <v>23</v>
      </c>
      <c r="U3" s="17" t="s">
        <v>31</v>
      </c>
      <c r="V3" s="17" t="s">
        <v>5</v>
      </c>
      <c r="W3" s="17" t="s">
        <v>13</v>
      </c>
    </row>
    <row r="4">
      <c r="A4" s="17">
        <v>89.0</v>
      </c>
      <c r="B4" s="17" t="s">
        <v>157</v>
      </c>
      <c r="C4" s="17">
        <v>-1.723340688</v>
      </c>
      <c r="D4" s="17">
        <v>-0.597395418</v>
      </c>
      <c r="E4" s="17">
        <v>3.32678441</v>
      </c>
      <c r="F4" s="17">
        <v>1.0</v>
      </c>
      <c r="G4" s="3">
        <v>30.4132579</v>
      </c>
      <c r="H4" s="3">
        <v>-91.1800023</v>
      </c>
      <c r="L4" s="17" t="s">
        <v>130</v>
      </c>
      <c r="M4" s="17" t="s">
        <v>88</v>
      </c>
      <c r="N4" s="17" t="s">
        <v>146</v>
      </c>
      <c r="O4" s="17" t="s">
        <v>33</v>
      </c>
      <c r="R4" s="17" t="s">
        <v>16</v>
      </c>
      <c r="S4" s="17" t="s">
        <v>30</v>
      </c>
      <c r="T4" s="17" t="s">
        <v>93</v>
      </c>
      <c r="U4" s="17" t="s">
        <v>64</v>
      </c>
      <c r="V4" s="17" t="s">
        <v>90</v>
      </c>
      <c r="W4" s="17" t="s">
        <v>53</v>
      </c>
    </row>
    <row r="5">
      <c r="A5" s="17">
        <v>114.0</v>
      </c>
      <c r="B5" s="17" t="s">
        <v>202</v>
      </c>
      <c r="C5" s="17">
        <v>-0.879424903</v>
      </c>
      <c r="D5" s="17">
        <v>-1.667866572</v>
      </c>
      <c r="E5" s="17">
        <v>3.55516706</v>
      </c>
      <c r="F5" s="17">
        <v>1.0</v>
      </c>
      <c r="G5" s="3">
        <v>32.2787745</v>
      </c>
      <c r="H5" s="3">
        <v>-106.7479059</v>
      </c>
      <c r="L5" s="17" t="s">
        <v>157</v>
      </c>
      <c r="M5" s="17" t="s">
        <v>196</v>
      </c>
      <c r="N5" s="17" t="s">
        <v>159</v>
      </c>
      <c r="O5" s="17" t="s">
        <v>68</v>
      </c>
      <c r="R5" s="17" t="s">
        <v>39</v>
      </c>
      <c r="S5" s="17" t="s">
        <v>35</v>
      </c>
      <c r="T5" s="17" t="s">
        <v>128</v>
      </c>
      <c r="U5" s="17" t="s">
        <v>127</v>
      </c>
      <c r="V5" s="17" t="s">
        <v>135</v>
      </c>
      <c r="W5" s="17" t="s">
        <v>66</v>
      </c>
    </row>
    <row r="6">
      <c r="A6" s="17">
        <v>121.0</v>
      </c>
      <c r="B6" s="17" t="s">
        <v>218</v>
      </c>
      <c r="C6" s="17">
        <v>-0.654401388</v>
      </c>
      <c r="D6" s="17">
        <v>-1.101462549</v>
      </c>
      <c r="E6" s="17">
        <v>1.64146092</v>
      </c>
      <c r="F6" s="17">
        <v>1.0</v>
      </c>
      <c r="G6" s="3">
        <v>33.207488</v>
      </c>
      <c r="H6" s="3">
        <v>-97.1525862</v>
      </c>
      <c r="L6" s="17" t="s">
        <v>202</v>
      </c>
      <c r="M6" s="17" t="s">
        <v>281</v>
      </c>
      <c r="N6" s="17" t="s">
        <v>178</v>
      </c>
      <c r="O6" s="17" t="s">
        <v>79</v>
      </c>
      <c r="R6" s="17" t="s">
        <v>42</v>
      </c>
      <c r="S6" s="17" t="s">
        <v>36</v>
      </c>
      <c r="T6" s="17" t="s">
        <v>132</v>
      </c>
      <c r="U6" s="17" t="s">
        <v>398</v>
      </c>
      <c r="V6" s="17" t="s">
        <v>181</v>
      </c>
      <c r="W6" s="17" t="s">
        <v>94</v>
      </c>
    </row>
    <row r="7">
      <c r="A7" s="17">
        <v>141.0</v>
      </c>
      <c r="B7" s="17" t="s">
        <v>253</v>
      </c>
      <c r="C7" s="17">
        <v>-1.684583717</v>
      </c>
      <c r="D7" s="17">
        <v>-0.988148594</v>
      </c>
      <c r="E7" s="17">
        <v>3.81425994</v>
      </c>
      <c r="F7" s="17">
        <v>1.0</v>
      </c>
      <c r="G7" s="3">
        <v>29.7173941</v>
      </c>
      <c r="H7" s="3">
        <v>-95.40183119999999</v>
      </c>
      <c r="L7" s="17" t="s">
        <v>218</v>
      </c>
      <c r="M7" s="17" t="s">
        <v>282</v>
      </c>
      <c r="N7" s="17" t="s">
        <v>185</v>
      </c>
      <c r="O7" s="17" t="s">
        <v>198</v>
      </c>
      <c r="R7" s="17" t="s">
        <v>287</v>
      </c>
      <c r="S7" s="17" t="s">
        <v>70</v>
      </c>
      <c r="T7" s="17" t="s">
        <v>397</v>
      </c>
      <c r="U7" s="17" t="s">
        <v>136</v>
      </c>
      <c r="V7" s="17" t="s">
        <v>396</v>
      </c>
      <c r="W7" s="17" t="s">
        <v>121</v>
      </c>
    </row>
    <row r="8">
      <c r="A8" s="17">
        <v>162.0</v>
      </c>
      <c r="B8" s="17" t="s">
        <v>290</v>
      </c>
      <c r="C8" s="17">
        <v>-1.156039488</v>
      </c>
      <c r="D8" s="17">
        <v>-0.829549867</v>
      </c>
      <c r="E8" s="17">
        <v>2.02458028</v>
      </c>
      <c r="F8" s="17">
        <v>1.0</v>
      </c>
      <c r="G8" s="3">
        <v>32.8412178</v>
      </c>
      <c r="H8" s="3">
        <v>-96.78451749999999</v>
      </c>
      <c r="L8" s="17" t="s">
        <v>253</v>
      </c>
      <c r="M8" s="17" t="s">
        <v>341</v>
      </c>
      <c r="N8" s="17" t="s">
        <v>213</v>
      </c>
      <c r="O8" s="17" t="s">
        <v>221</v>
      </c>
      <c r="R8" s="17" t="s">
        <v>293</v>
      </c>
      <c r="S8" s="17" t="s">
        <v>72</v>
      </c>
      <c r="T8" s="17" t="s">
        <v>264</v>
      </c>
      <c r="U8" s="17" t="s">
        <v>179</v>
      </c>
      <c r="V8" s="17" t="s">
        <v>225</v>
      </c>
      <c r="W8" s="17" t="s">
        <v>134</v>
      </c>
    </row>
    <row r="9">
      <c r="A9" s="17">
        <v>168.0</v>
      </c>
      <c r="B9" s="17" t="s">
        <v>308</v>
      </c>
      <c r="C9" s="17">
        <v>-0.921567804</v>
      </c>
      <c r="D9" s="17">
        <v>-1.027945525</v>
      </c>
      <c r="E9" s="17">
        <v>1.90595922</v>
      </c>
      <c r="F9" s="17">
        <v>1.0</v>
      </c>
      <c r="G9" s="3">
        <v>32.7095936</v>
      </c>
      <c r="H9" s="3">
        <v>-97.3635602</v>
      </c>
      <c r="L9" s="17" t="s">
        <v>290</v>
      </c>
      <c r="N9" s="17" t="s">
        <v>230</v>
      </c>
      <c r="O9" s="17" t="s">
        <v>320</v>
      </c>
      <c r="S9" s="17" t="s">
        <v>74</v>
      </c>
      <c r="T9" s="17" t="s">
        <v>288</v>
      </c>
      <c r="U9" s="17" t="s">
        <v>223</v>
      </c>
      <c r="V9" s="17" t="s">
        <v>227</v>
      </c>
      <c r="W9" s="17" t="s">
        <v>148</v>
      </c>
    </row>
    <row r="10">
      <c r="A10" s="17">
        <v>171.0</v>
      </c>
      <c r="B10" s="17" t="s">
        <v>318</v>
      </c>
      <c r="C10" s="17">
        <v>-1.152009632</v>
      </c>
      <c r="D10" s="17">
        <v>-0.997383523</v>
      </c>
      <c r="E10" s="17">
        <v>2.32190008</v>
      </c>
      <c r="F10" s="17">
        <v>1.0</v>
      </c>
      <c r="G10" s="3">
        <v>29.9407282</v>
      </c>
      <c r="H10" s="3">
        <v>-90.12031669999999</v>
      </c>
      <c r="L10" s="17" t="s">
        <v>308</v>
      </c>
      <c r="N10" s="17" t="s">
        <v>299</v>
      </c>
      <c r="O10" s="17" t="s">
        <v>323</v>
      </c>
      <c r="S10" s="17" t="s">
        <v>83</v>
      </c>
      <c r="U10" s="17" t="s">
        <v>228</v>
      </c>
      <c r="V10" s="17" t="s">
        <v>248</v>
      </c>
      <c r="W10" s="17" t="s">
        <v>163</v>
      </c>
    </row>
    <row r="11">
      <c r="A11" s="17">
        <v>192.0</v>
      </c>
      <c r="B11" s="17" t="s">
        <v>353</v>
      </c>
      <c r="C11" s="17">
        <v>-0.691354964</v>
      </c>
      <c r="D11" s="17">
        <v>-1.294231866</v>
      </c>
      <c r="E11" s="17">
        <v>2.15300781</v>
      </c>
      <c r="F11" s="17">
        <v>1.0</v>
      </c>
      <c r="G11" s="3">
        <v>29.9641088</v>
      </c>
      <c r="H11" s="3">
        <v>-90.107647</v>
      </c>
      <c r="L11" s="17" t="s">
        <v>318</v>
      </c>
      <c r="N11" s="17" t="s">
        <v>330</v>
      </c>
      <c r="O11" s="17" t="s">
        <v>352</v>
      </c>
      <c r="S11" s="17" t="s">
        <v>102</v>
      </c>
      <c r="U11" s="17" t="s">
        <v>315</v>
      </c>
      <c r="V11" s="17" t="s">
        <v>399</v>
      </c>
      <c r="W11" s="17" t="s">
        <v>188</v>
      </c>
    </row>
    <row r="12">
      <c r="A12" s="17">
        <v>20.0</v>
      </c>
      <c r="B12" s="17" t="s">
        <v>38</v>
      </c>
      <c r="C12" s="17">
        <v>1.421658727</v>
      </c>
      <c r="D12" s="17">
        <v>-0.591108044</v>
      </c>
      <c r="E12" s="17">
        <v>2.37052226</v>
      </c>
      <c r="F12" s="17">
        <v>2.0</v>
      </c>
      <c r="G12" s="3">
        <v>39.8405491</v>
      </c>
      <c r="H12" s="3">
        <v>-86.1708927</v>
      </c>
      <c r="L12" s="17" t="s">
        <v>353</v>
      </c>
      <c r="S12" s="17" t="s">
        <v>150</v>
      </c>
      <c r="U12" s="17" t="s">
        <v>395</v>
      </c>
      <c r="W12" s="17" t="s">
        <v>200</v>
      </c>
    </row>
    <row r="13">
      <c r="A13" s="17">
        <v>46.0</v>
      </c>
      <c r="B13" s="17" t="s">
        <v>88</v>
      </c>
      <c r="C13" s="17">
        <v>1.556342953</v>
      </c>
      <c r="D13" s="17">
        <v>-0.841224649</v>
      </c>
      <c r="E13" s="17">
        <v>3.1298623</v>
      </c>
      <c r="F13" s="17">
        <v>2.0</v>
      </c>
      <c r="G13" s="3">
        <v>39.48372699999999</v>
      </c>
      <c r="H13" s="3">
        <v>-88.1750904</v>
      </c>
      <c r="S13" s="17" t="s">
        <v>171</v>
      </c>
      <c r="U13" s="17" t="s">
        <v>394</v>
      </c>
      <c r="W13" s="17" t="s">
        <v>204</v>
      </c>
    </row>
    <row r="14">
      <c r="A14" s="17">
        <v>108.0</v>
      </c>
      <c r="B14" s="17" t="s">
        <v>196</v>
      </c>
      <c r="C14" s="17">
        <v>0.884684453</v>
      </c>
      <c r="D14" s="17">
        <v>-0.525710059</v>
      </c>
      <c r="E14" s="17">
        <v>1.05903765</v>
      </c>
      <c r="F14" s="17">
        <v>2.0</v>
      </c>
      <c r="G14" s="3">
        <v>41.2580268</v>
      </c>
      <c r="H14" s="3">
        <v>-96.010696</v>
      </c>
      <c r="S14" s="17" t="s">
        <v>199</v>
      </c>
      <c r="W14" s="17" t="s">
        <v>247</v>
      </c>
    </row>
    <row r="15">
      <c r="A15" s="17">
        <v>158.0</v>
      </c>
      <c r="B15" s="17" t="s">
        <v>281</v>
      </c>
      <c r="C15" s="17">
        <v>0.816784661</v>
      </c>
      <c r="D15" s="17">
        <v>-0.239667423</v>
      </c>
      <c r="E15" s="17">
        <v>0.72457766</v>
      </c>
      <c r="F15" s="17">
        <v>2.0</v>
      </c>
      <c r="G15" s="3">
        <v>42.7883015</v>
      </c>
      <c r="H15" s="3">
        <v>-96.92533809999999</v>
      </c>
      <c r="S15" s="17" t="s">
        <v>219</v>
      </c>
      <c r="W15" s="17" t="s">
        <v>252</v>
      </c>
    </row>
    <row r="16">
      <c r="A16" s="17">
        <v>159.0</v>
      </c>
      <c r="B16" s="17" t="s">
        <v>282</v>
      </c>
      <c r="C16" s="17">
        <v>1.326932751</v>
      </c>
      <c r="D16" s="17">
        <v>-0.274152581</v>
      </c>
      <c r="E16" s="17">
        <v>1.83591016</v>
      </c>
      <c r="F16" s="17">
        <v>2.0</v>
      </c>
      <c r="G16" s="3">
        <v>44.3219388</v>
      </c>
      <c r="H16" s="3">
        <v>-96.7837411</v>
      </c>
      <c r="S16" s="17" t="s">
        <v>329</v>
      </c>
      <c r="W16" s="17" t="s">
        <v>258</v>
      </c>
    </row>
    <row r="17">
      <c r="A17" s="17">
        <v>186.0</v>
      </c>
      <c r="B17" s="17" t="s">
        <v>341</v>
      </c>
      <c r="C17" s="17">
        <v>1.406163692</v>
      </c>
      <c r="D17" s="17">
        <v>-0.698459466</v>
      </c>
      <c r="E17" s="17">
        <v>2.46514195</v>
      </c>
      <c r="F17" s="17">
        <v>2.0</v>
      </c>
      <c r="G17" s="3">
        <v>40.4766148</v>
      </c>
      <c r="H17" s="3">
        <v>-90.68435989999999</v>
      </c>
      <c r="W17" s="17" t="s">
        <v>260</v>
      </c>
    </row>
    <row r="18">
      <c r="A18" s="17">
        <v>75.0</v>
      </c>
      <c r="B18" s="17" t="s">
        <v>131</v>
      </c>
      <c r="C18" s="17">
        <v>-2.009195072</v>
      </c>
      <c r="D18" s="17">
        <v>1.522332699</v>
      </c>
      <c r="E18" s="17">
        <v>6.35436169</v>
      </c>
      <c r="F18" s="17">
        <v>3.0</v>
      </c>
      <c r="G18" s="3">
        <v>39.1754487</v>
      </c>
      <c r="H18" s="3">
        <v>-86.512627</v>
      </c>
      <c r="W18" s="17" t="s">
        <v>276</v>
      </c>
    </row>
    <row r="19">
      <c r="A19" s="17">
        <v>83.0</v>
      </c>
      <c r="B19" s="17" t="s">
        <v>146</v>
      </c>
      <c r="C19" s="17">
        <v>-1.384186631</v>
      </c>
      <c r="D19" s="17">
        <v>0.981676879</v>
      </c>
      <c r="E19" s="17">
        <v>2.87966213</v>
      </c>
      <c r="F19" s="17">
        <v>3.0</v>
      </c>
      <c r="G19" s="3">
        <v>38.0306511</v>
      </c>
      <c r="H19" s="3">
        <v>-84.5039697</v>
      </c>
      <c r="W19" s="17" t="s">
        <v>328</v>
      </c>
    </row>
    <row r="20">
      <c r="A20" s="17">
        <v>90.0</v>
      </c>
      <c r="B20" s="17" t="s">
        <v>159</v>
      </c>
      <c r="C20" s="17">
        <v>-1.901048987</v>
      </c>
      <c r="D20" s="17">
        <v>1.294134821</v>
      </c>
      <c r="E20" s="17">
        <v>5.28877219</v>
      </c>
      <c r="F20" s="17">
        <v>3.0</v>
      </c>
      <c r="G20" s="3">
        <v>38.2122761</v>
      </c>
      <c r="H20" s="3">
        <v>-85.75850229999999</v>
      </c>
      <c r="W20" s="17" t="s">
        <v>355</v>
      </c>
    </row>
    <row r="21">
      <c r="A21" s="17">
        <v>100.0</v>
      </c>
      <c r="B21" s="17" t="s">
        <v>178</v>
      </c>
      <c r="C21" s="17">
        <v>-1.852175747</v>
      </c>
      <c r="D21" s="17">
        <v>2.134302677</v>
      </c>
      <c r="E21" s="17">
        <v>7.98580292</v>
      </c>
      <c r="F21" s="17">
        <v>3.0</v>
      </c>
      <c r="G21" s="3">
        <v>42.2780436</v>
      </c>
      <c r="H21" s="3">
        <v>-83.7382241</v>
      </c>
    </row>
    <row r="22">
      <c r="A22" s="17">
        <v>103.0</v>
      </c>
      <c r="B22" s="17" t="s">
        <v>185</v>
      </c>
      <c r="C22" s="17">
        <v>-1.825150083</v>
      </c>
      <c r="D22" s="17">
        <v>1.026211393</v>
      </c>
      <c r="E22" s="17">
        <v>4.38428265</v>
      </c>
      <c r="F22" s="17">
        <v>3.0</v>
      </c>
      <c r="G22" s="3">
        <v>38.9403808</v>
      </c>
      <c r="H22" s="3">
        <v>-92.32773750000001</v>
      </c>
      <c r="L22" s="6" t="s">
        <v>413</v>
      </c>
      <c r="M22" s="6" t="s">
        <v>414</v>
      </c>
      <c r="N22" s="6" t="s">
        <v>415</v>
      </c>
      <c r="O22" s="6" t="s">
        <v>416</v>
      </c>
      <c r="P22" s="6" t="s">
        <v>417</v>
      </c>
      <c r="Q22" s="6" t="s">
        <v>418</v>
      </c>
      <c r="R22" s="6" t="s">
        <v>419</v>
      </c>
      <c r="S22" s="6" t="s">
        <v>420</v>
      </c>
      <c r="T22" s="6" t="s">
        <v>421</v>
      </c>
      <c r="U22" s="6" t="s">
        <v>422</v>
      </c>
      <c r="V22" s="6" t="s">
        <v>423</v>
      </c>
      <c r="W22" s="6" t="s">
        <v>424</v>
      </c>
    </row>
    <row r="23">
      <c r="A23" s="17">
        <v>118.0</v>
      </c>
      <c r="B23" s="17" t="s">
        <v>213</v>
      </c>
      <c r="C23" s="17">
        <v>-2.194320811</v>
      </c>
      <c r="D23" s="17">
        <v>1.435164748</v>
      </c>
      <c r="E23" s="17">
        <v>6.87474168</v>
      </c>
      <c r="F23" s="17">
        <v>3.0</v>
      </c>
      <c r="G23" s="3">
        <v>35.7846633</v>
      </c>
      <c r="H23" s="3">
        <v>-78.6820946</v>
      </c>
      <c r="L23" s="17" t="s">
        <v>17</v>
      </c>
      <c r="M23" s="17" t="s">
        <v>6</v>
      </c>
      <c r="N23" s="17" t="s">
        <v>27</v>
      </c>
      <c r="O23" s="17" t="s">
        <v>95</v>
      </c>
      <c r="P23" s="17" t="s">
        <v>61</v>
      </c>
      <c r="Q23" s="17" t="s">
        <v>34</v>
      </c>
      <c r="R23" s="17" t="s">
        <v>40</v>
      </c>
      <c r="S23" s="17" t="s">
        <v>124</v>
      </c>
      <c r="T23" s="17" t="s">
        <v>99</v>
      </c>
      <c r="U23" s="17" t="s">
        <v>162</v>
      </c>
      <c r="V23" s="17" t="s">
        <v>125</v>
      </c>
      <c r="W23" s="17" t="s">
        <v>18</v>
      </c>
    </row>
    <row r="24">
      <c r="A24" s="17">
        <v>130.0</v>
      </c>
      <c r="B24" s="17" t="s">
        <v>230</v>
      </c>
      <c r="C24" s="17">
        <v>-1.369606813</v>
      </c>
      <c r="D24" s="17">
        <v>1.445372506</v>
      </c>
      <c r="E24" s="17">
        <v>3.9649245</v>
      </c>
      <c r="F24" s="17">
        <v>3.0</v>
      </c>
      <c r="G24" s="3">
        <v>40.0066723</v>
      </c>
      <c r="H24" s="3">
        <v>-83.0304546</v>
      </c>
      <c r="L24" s="17" t="s">
        <v>84</v>
      </c>
      <c r="M24" s="17" t="s">
        <v>21</v>
      </c>
      <c r="N24" s="17" t="s">
        <v>55</v>
      </c>
      <c r="P24" s="17" t="s">
        <v>85</v>
      </c>
      <c r="Q24" s="17" t="s">
        <v>37</v>
      </c>
      <c r="R24" s="17" t="s">
        <v>43</v>
      </c>
      <c r="S24" s="17" t="s">
        <v>164</v>
      </c>
      <c r="T24" s="17" t="s">
        <v>100</v>
      </c>
      <c r="U24" s="17" t="s">
        <v>240</v>
      </c>
      <c r="V24" s="17" t="s">
        <v>274</v>
      </c>
      <c r="W24" s="17" t="s">
        <v>52</v>
      </c>
    </row>
    <row r="25">
      <c r="A25" s="17">
        <v>165.0</v>
      </c>
      <c r="B25" s="17" t="s">
        <v>299</v>
      </c>
      <c r="C25" s="17">
        <v>-2.148878316</v>
      </c>
      <c r="D25" s="17">
        <v>1.124495757</v>
      </c>
      <c r="E25" s="17">
        <v>5.88216872</v>
      </c>
      <c r="F25" s="17">
        <v>3.0</v>
      </c>
      <c r="G25" s="3">
        <v>35.9544013</v>
      </c>
      <c r="H25" s="3">
        <v>-83.92945639999999</v>
      </c>
      <c r="L25" s="17" t="s">
        <v>109</v>
      </c>
      <c r="M25" s="17" t="s">
        <v>96</v>
      </c>
      <c r="N25" s="17" t="s">
        <v>77</v>
      </c>
      <c r="P25" s="17" t="s">
        <v>86</v>
      </c>
      <c r="Q25" s="17" t="s">
        <v>69</v>
      </c>
      <c r="R25" s="17" t="s">
        <v>45</v>
      </c>
      <c r="S25" s="17" t="s">
        <v>193</v>
      </c>
      <c r="T25" s="17" t="s">
        <v>176</v>
      </c>
      <c r="V25" s="17" t="s">
        <v>337</v>
      </c>
      <c r="W25" s="17" t="s">
        <v>75</v>
      </c>
    </row>
    <row r="26">
      <c r="A26" s="17">
        <v>180.0</v>
      </c>
      <c r="B26" s="17" t="s">
        <v>330</v>
      </c>
      <c r="C26" s="17">
        <v>-1.687697706</v>
      </c>
      <c r="D26" s="17">
        <v>1.530350228</v>
      </c>
      <c r="E26" s="17">
        <v>5.19029537</v>
      </c>
      <c r="F26" s="17">
        <v>3.0</v>
      </c>
      <c r="G26" s="3">
        <v>38.0335529</v>
      </c>
      <c r="H26" s="3">
        <v>-78.5079772</v>
      </c>
      <c r="L26" s="17" t="s">
        <v>210</v>
      </c>
      <c r="M26" s="17" t="s">
        <v>101</v>
      </c>
      <c r="N26" s="17" t="s">
        <v>105</v>
      </c>
      <c r="P26" s="17" t="s">
        <v>106</v>
      </c>
      <c r="Q26" s="17" t="s">
        <v>117</v>
      </c>
      <c r="R26" s="17" t="s">
        <v>46</v>
      </c>
      <c r="S26" s="17" t="s">
        <v>266</v>
      </c>
      <c r="W26" s="17" t="s">
        <v>98</v>
      </c>
    </row>
    <row r="27">
      <c r="A27" s="17">
        <v>11.0</v>
      </c>
      <c r="B27" s="17" t="s">
        <v>28</v>
      </c>
      <c r="C27" s="17">
        <v>-0.965992377</v>
      </c>
      <c r="D27" s="17">
        <v>-0.008835812</v>
      </c>
      <c r="E27" s="17">
        <v>0.93321934</v>
      </c>
      <c r="F27" s="17">
        <v>4.0</v>
      </c>
      <c r="G27" s="3">
        <v>43.6033127</v>
      </c>
      <c r="H27" s="3">
        <v>-116.201649</v>
      </c>
      <c r="L27" s="17" t="s">
        <v>278</v>
      </c>
      <c r="M27" s="17" t="s">
        <v>108</v>
      </c>
      <c r="N27" s="17" t="s">
        <v>107</v>
      </c>
      <c r="P27" s="17" t="s">
        <v>141</v>
      </c>
      <c r="Q27" s="17" t="s">
        <v>238</v>
      </c>
      <c r="R27" s="17" t="s">
        <v>47</v>
      </c>
      <c r="S27" s="17" t="s">
        <v>296</v>
      </c>
      <c r="W27" s="17" t="s">
        <v>393</v>
      </c>
    </row>
    <row r="28">
      <c r="A28" s="17">
        <v>15.0</v>
      </c>
      <c r="B28" s="17" t="s">
        <v>33</v>
      </c>
      <c r="C28" s="17">
        <v>-0.665672836</v>
      </c>
      <c r="D28" s="17">
        <v>-0.568792902</v>
      </c>
      <c r="E28" s="17">
        <v>0.76664569</v>
      </c>
      <c r="F28" s="17">
        <v>4.0</v>
      </c>
      <c r="G28" s="3">
        <v>40.2518435</v>
      </c>
      <c r="H28" s="3">
        <v>-111.6493156</v>
      </c>
      <c r="L28" s="17" t="s">
        <v>333</v>
      </c>
      <c r="M28" s="17" t="s">
        <v>304</v>
      </c>
      <c r="N28" s="17" t="s">
        <v>147</v>
      </c>
      <c r="P28" s="17" t="s">
        <v>151</v>
      </c>
      <c r="Q28" s="17" t="s">
        <v>239</v>
      </c>
      <c r="R28" s="17" t="s">
        <v>114</v>
      </c>
      <c r="S28" s="17" t="s">
        <v>326</v>
      </c>
      <c r="W28" s="17" t="s">
        <v>110</v>
      </c>
    </row>
    <row r="29">
      <c r="A29" s="17">
        <v>34.0</v>
      </c>
      <c r="B29" s="17" t="s">
        <v>68</v>
      </c>
      <c r="C29" s="17">
        <v>-0.264280262</v>
      </c>
      <c r="D29" s="17">
        <v>-0.41390557</v>
      </c>
      <c r="E29" s="17">
        <v>0.24116188</v>
      </c>
      <c r="F29" s="17">
        <v>4.0</v>
      </c>
      <c r="G29" s="3">
        <v>40.57341479999999</v>
      </c>
      <c r="H29" s="3">
        <v>-105.0865487</v>
      </c>
      <c r="M29" s="17" t="s">
        <v>307</v>
      </c>
      <c r="N29" s="17" t="s">
        <v>153</v>
      </c>
      <c r="P29" s="17" t="s">
        <v>167</v>
      </c>
      <c r="Q29" s="17" t="s">
        <v>241</v>
      </c>
      <c r="R29" s="17" t="s">
        <v>197</v>
      </c>
      <c r="S29" s="17" t="s">
        <v>332</v>
      </c>
      <c r="W29" s="17" t="s">
        <v>208</v>
      </c>
    </row>
    <row r="30">
      <c r="A30" s="17">
        <v>41.0</v>
      </c>
      <c r="B30" s="17" t="s">
        <v>79</v>
      </c>
      <c r="C30" s="17">
        <v>-1.089064486</v>
      </c>
      <c r="D30" s="17">
        <v>-0.026600523</v>
      </c>
      <c r="E30" s="17">
        <v>1.18676904</v>
      </c>
      <c r="F30" s="17">
        <v>4.0</v>
      </c>
      <c r="G30" s="3">
        <v>39.6766174</v>
      </c>
      <c r="H30" s="3">
        <v>-104.9618965</v>
      </c>
      <c r="N30" s="17" t="s">
        <v>161</v>
      </c>
      <c r="P30" s="17" t="s">
        <v>177</v>
      </c>
      <c r="Q30" s="17" t="s">
        <v>246</v>
      </c>
      <c r="R30" s="17" t="s">
        <v>201</v>
      </c>
      <c r="W30" s="17" t="s">
        <v>214</v>
      </c>
    </row>
    <row r="31">
      <c r="A31" s="17">
        <v>110.0</v>
      </c>
      <c r="B31" s="17" t="s">
        <v>198</v>
      </c>
      <c r="C31" s="17">
        <v>-1.294651702</v>
      </c>
      <c r="D31" s="17">
        <v>-0.76141759</v>
      </c>
      <c r="E31" s="17">
        <v>2.25587978</v>
      </c>
      <c r="F31" s="17">
        <v>4.0</v>
      </c>
      <c r="G31" s="3">
        <v>39.5453298</v>
      </c>
      <c r="H31" s="3">
        <v>-119.8161541</v>
      </c>
      <c r="N31" s="17" t="s">
        <v>165</v>
      </c>
      <c r="P31" s="17" t="s">
        <v>187</v>
      </c>
      <c r="Q31" s="17" t="s">
        <v>257</v>
      </c>
      <c r="R31" s="17" t="s">
        <v>220</v>
      </c>
      <c r="W31" s="17" t="s">
        <v>217</v>
      </c>
    </row>
    <row r="32">
      <c r="A32" s="17">
        <v>124.0</v>
      </c>
      <c r="B32" s="17" t="s">
        <v>221</v>
      </c>
      <c r="C32" s="17">
        <v>-0.348054838</v>
      </c>
      <c r="D32" s="17">
        <v>-0.369592518</v>
      </c>
      <c r="E32" s="17">
        <v>0.2577408</v>
      </c>
      <c r="F32" s="17">
        <v>4.0</v>
      </c>
      <c r="G32" s="3">
        <v>40.4032798</v>
      </c>
      <c r="H32" s="3">
        <v>-104.7002313</v>
      </c>
      <c r="N32" s="17" t="s">
        <v>255</v>
      </c>
      <c r="P32" s="17" t="s">
        <v>229</v>
      </c>
      <c r="Q32" s="17" t="s">
        <v>321</v>
      </c>
      <c r="R32" s="17" t="s">
        <v>237</v>
      </c>
      <c r="W32" s="17" t="s">
        <v>233</v>
      </c>
    </row>
    <row r="33">
      <c r="A33" s="17">
        <v>172.0</v>
      </c>
      <c r="B33" s="17" t="s">
        <v>320</v>
      </c>
      <c r="C33" s="17">
        <v>-0.340411886</v>
      </c>
      <c r="D33" s="17">
        <v>-0.628659093</v>
      </c>
      <c r="E33" s="17">
        <v>0.51109251</v>
      </c>
      <c r="F33" s="17">
        <v>4.0</v>
      </c>
      <c r="G33" s="3">
        <v>38.9983094</v>
      </c>
      <c r="H33" s="3">
        <v>-104.8613176</v>
      </c>
      <c r="N33" s="17" t="s">
        <v>259</v>
      </c>
      <c r="P33" s="17" t="s">
        <v>254</v>
      </c>
      <c r="Q33" s="17" t="s">
        <v>322</v>
      </c>
      <c r="R33" s="17" t="s">
        <v>269</v>
      </c>
      <c r="W33" s="17" t="s">
        <v>327</v>
      </c>
    </row>
    <row r="34">
      <c r="A34" s="17">
        <v>175.0</v>
      </c>
      <c r="B34" s="17" t="s">
        <v>323</v>
      </c>
      <c r="C34" s="17">
        <v>-1.530414917</v>
      </c>
      <c r="D34" s="17">
        <v>0.085125647</v>
      </c>
      <c r="E34" s="17">
        <v>2.34941619</v>
      </c>
      <c r="F34" s="17">
        <v>4.0</v>
      </c>
      <c r="G34" s="3">
        <v>40.7649368</v>
      </c>
      <c r="H34" s="3">
        <v>-111.8421021</v>
      </c>
      <c r="N34" s="17" t="s">
        <v>261</v>
      </c>
      <c r="P34" s="17" t="s">
        <v>316</v>
      </c>
      <c r="Q34" s="17" t="s">
        <v>354</v>
      </c>
      <c r="R34" s="17" t="s">
        <v>270</v>
      </c>
    </row>
    <row r="35">
      <c r="A35" s="17">
        <v>191.0</v>
      </c>
      <c r="B35" s="17" t="s">
        <v>352</v>
      </c>
      <c r="C35" s="17">
        <v>-0.36571873</v>
      </c>
      <c r="D35" s="17">
        <v>-0.234510857</v>
      </c>
      <c r="E35" s="17">
        <v>0.18874553</v>
      </c>
      <c r="F35" s="17">
        <v>4.0</v>
      </c>
      <c r="G35" s="3">
        <v>41.3148754</v>
      </c>
      <c r="H35" s="3">
        <v>-105.5665744</v>
      </c>
      <c r="N35" s="17" t="s">
        <v>275</v>
      </c>
      <c r="P35" s="17" t="s">
        <v>339</v>
      </c>
      <c r="R35" s="17" t="s">
        <v>272</v>
      </c>
    </row>
    <row r="36">
      <c r="A36" s="17">
        <v>66.0</v>
      </c>
      <c r="B36" s="17" t="s">
        <v>118</v>
      </c>
      <c r="C36" s="17">
        <v>-4.063265806</v>
      </c>
      <c r="D36" s="17">
        <v>-4.52366119</v>
      </c>
      <c r="E36" s="17">
        <v>36.97363958</v>
      </c>
      <c r="F36" s="17">
        <v>5.0</v>
      </c>
      <c r="G36" s="3">
        <v>21.296939</v>
      </c>
      <c r="H36" s="3">
        <v>-157.8171118</v>
      </c>
      <c r="N36" s="17" t="s">
        <v>334</v>
      </c>
      <c r="P36" s="17" t="s">
        <v>345</v>
      </c>
    </row>
    <row r="37">
      <c r="A37" s="17">
        <v>82.0</v>
      </c>
      <c r="B37" s="17" t="s">
        <v>142</v>
      </c>
      <c r="C37" s="17">
        <v>3.523850705</v>
      </c>
      <c r="D37" s="17">
        <v>-2.872397273</v>
      </c>
      <c r="E37" s="17">
        <v>20.66818988</v>
      </c>
      <c r="F37" s="17">
        <v>6.0</v>
      </c>
      <c r="G37" s="3">
        <v>38.9543439</v>
      </c>
      <c r="H37" s="3">
        <v>-95.2557961</v>
      </c>
    </row>
    <row r="38">
      <c r="A38" s="17">
        <v>4.0</v>
      </c>
      <c r="B38" s="17" t="s">
        <v>15</v>
      </c>
      <c r="C38" s="17">
        <v>-2.905086658</v>
      </c>
      <c r="D38" s="17">
        <v>-0.580379597</v>
      </c>
      <c r="E38" s="17">
        <v>8.77636897</v>
      </c>
      <c r="F38" s="17">
        <v>7.0</v>
      </c>
      <c r="G38" s="3">
        <v>32.2318851</v>
      </c>
      <c r="H38" s="3">
        <v>-110.9501094</v>
      </c>
    </row>
    <row r="39">
      <c r="A39" s="17">
        <v>5.0</v>
      </c>
      <c r="B39" s="17" t="s">
        <v>16</v>
      </c>
      <c r="C39" s="17">
        <v>-2.565321085</v>
      </c>
      <c r="D39" s="17">
        <v>-0.64508917</v>
      </c>
      <c r="E39" s="17">
        <v>6.99701231</v>
      </c>
      <c r="F39" s="17">
        <v>7.0</v>
      </c>
      <c r="G39" s="3">
        <v>33.4532165</v>
      </c>
      <c r="H39" s="3">
        <v>-112.0719833</v>
      </c>
    </row>
    <row r="40">
      <c r="A40" s="17">
        <v>21.0</v>
      </c>
      <c r="B40" s="17" t="s">
        <v>39</v>
      </c>
      <c r="C40" s="17">
        <v>-3.46162035</v>
      </c>
      <c r="D40" s="17">
        <v>0.211410975</v>
      </c>
      <c r="E40" s="17">
        <v>12.02751005</v>
      </c>
      <c r="F40" s="17">
        <v>7.0</v>
      </c>
      <c r="G40" s="3">
        <v>37.8718992</v>
      </c>
      <c r="H40" s="3">
        <v>-122.2585399</v>
      </c>
    </row>
    <row r="41">
      <c r="A41" s="17">
        <v>23.0</v>
      </c>
      <c r="B41" s="17" t="s">
        <v>42</v>
      </c>
      <c r="C41" s="17">
        <v>-2.402140926</v>
      </c>
      <c r="D41" s="17">
        <v>-0.993068198</v>
      </c>
      <c r="E41" s="17">
        <v>6.75646548</v>
      </c>
      <c r="F41" s="17">
        <v>7.0</v>
      </c>
      <c r="G41" s="3">
        <v>34.068921</v>
      </c>
      <c r="H41" s="3">
        <v>-118.4451811</v>
      </c>
    </row>
    <row r="42">
      <c r="A42" s="17">
        <v>160.0</v>
      </c>
      <c r="B42" s="17" t="s">
        <v>287</v>
      </c>
      <c r="C42" s="17">
        <v>-2.94918093</v>
      </c>
      <c r="D42" s="17">
        <v>-0.645236107</v>
      </c>
      <c r="E42" s="17">
        <v>9.11399779</v>
      </c>
      <c r="F42" s="17">
        <v>7.0</v>
      </c>
      <c r="G42" s="3">
        <v>34.0223519</v>
      </c>
      <c r="H42" s="3">
        <v>-118.285117</v>
      </c>
    </row>
    <row r="43">
      <c r="A43" s="17">
        <v>163.0</v>
      </c>
      <c r="B43" s="17" t="s">
        <v>293</v>
      </c>
      <c r="C43" s="17">
        <v>-3.217587675</v>
      </c>
      <c r="D43" s="17">
        <v>-0.055316118</v>
      </c>
      <c r="E43" s="17">
        <v>10.35593032</v>
      </c>
      <c r="F43" s="17">
        <v>7.0</v>
      </c>
      <c r="G43" s="3">
        <v>37.4274745</v>
      </c>
      <c r="H43" s="3">
        <v>-122.169719</v>
      </c>
    </row>
    <row r="44">
      <c r="A44" s="17">
        <v>12.0</v>
      </c>
      <c r="B44" s="17" t="s">
        <v>29</v>
      </c>
      <c r="C44" s="17">
        <v>1.03692811</v>
      </c>
      <c r="D44" s="17">
        <v>0.980705238</v>
      </c>
      <c r="E44" s="17">
        <v>2.03700267</v>
      </c>
      <c r="F44" s="17">
        <v>8.0</v>
      </c>
      <c r="G44" s="3">
        <v>42.3355488</v>
      </c>
      <c r="H44" s="3">
        <v>-71.16849450000001</v>
      </c>
    </row>
    <row r="45">
      <c r="A45" s="17">
        <v>13.0</v>
      </c>
      <c r="B45" s="17" t="s">
        <v>30</v>
      </c>
      <c r="C45" s="17">
        <v>0.931079463</v>
      </c>
      <c r="D45" s="17">
        <v>1.046963019</v>
      </c>
      <c r="E45" s="17">
        <v>1.96304053</v>
      </c>
      <c r="F45" s="17">
        <v>8.0</v>
      </c>
      <c r="G45" s="3">
        <v>42.3504997</v>
      </c>
      <c r="H45" s="3">
        <v>-71.1053991</v>
      </c>
    </row>
    <row r="46">
      <c r="A46" s="17">
        <v>17.0</v>
      </c>
      <c r="B46" s="17" t="s">
        <v>35</v>
      </c>
      <c r="C46" s="17">
        <v>1.057733022</v>
      </c>
      <c r="D46" s="17">
        <v>0.851248731</v>
      </c>
      <c r="E46" s="17">
        <v>1.84342355</v>
      </c>
      <c r="F46" s="17">
        <v>8.0</v>
      </c>
      <c r="G46" s="3">
        <v>41.9214717</v>
      </c>
      <c r="H46" s="3">
        <v>-71.5376476</v>
      </c>
    </row>
    <row r="47">
      <c r="A47" s="17">
        <v>18.0</v>
      </c>
      <c r="B47" s="17" t="s">
        <v>36</v>
      </c>
      <c r="C47" s="17">
        <v>0.663349371</v>
      </c>
      <c r="D47" s="17">
        <v>0.633075977</v>
      </c>
      <c r="E47" s="17">
        <v>0.84081758</v>
      </c>
      <c r="F47" s="17">
        <v>8.0</v>
      </c>
      <c r="G47" s="3">
        <v>40.9547722</v>
      </c>
      <c r="H47" s="3">
        <v>-76.88507589999999</v>
      </c>
    </row>
    <row r="48">
      <c r="A48" s="17">
        <v>36.0</v>
      </c>
      <c r="B48" s="17" t="s">
        <v>70</v>
      </c>
      <c r="C48" s="17">
        <v>0.444492102</v>
      </c>
      <c r="D48" s="17">
        <v>1.208686773</v>
      </c>
      <c r="E48" s="17">
        <v>1.65849694</v>
      </c>
      <c r="F48" s="17">
        <v>8.0</v>
      </c>
      <c r="G48" s="3">
        <v>41.8077414</v>
      </c>
      <c r="H48" s="3">
        <v>-72.2539805</v>
      </c>
    </row>
    <row r="49">
      <c r="A49" s="17">
        <v>37.0</v>
      </c>
      <c r="B49" s="17" t="s">
        <v>72</v>
      </c>
      <c r="C49" s="17">
        <v>0.55113073</v>
      </c>
      <c r="D49" s="17">
        <v>1.029548195</v>
      </c>
      <c r="E49" s="17">
        <v>1.36371457</v>
      </c>
      <c r="F49" s="17">
        <v>8.0</v>
      </c>
      <c r="G49" s="3">
        <v>42.4534492</v>
      </c>
      <c r="H49" s="3">
        <v>-76.4735027</v>
      </c>
    </row>
    <row r="50">
      <c r="A50" s="17">
        <v>38.0</v>
      </c>
      <c r="B50" s="17" t="s">
        <v>74</v>
      </c>
      <c r="C50" s="17">
        <v>0.815438982</v>
      </c>
      <c r="D50" s="17">
        <v>1.301987416</v>
      </c>
      <c r="E50" s="17">
        <v>2.36011196</v>
      </c>
      <c r="F50" s="17">
        <v>8.0</v>
      </c>
      <c r="G50" s="3">
        <v>43.7044406</v>
      </c>
      <c r="H50" s="3">
        <v>-72.2886935</v>
      </c>
    </row>
    <row r="51">
      <c r="A51" s="17">
        <v>42.0</v>
      </c>
      <c r="B51" s="17" t="s">
        <v>83</v>
      </c>
      <c r="C51" s="17">
        <v>0.560800283</v>
      </c>
      <c r="D51" s="17">
        <v>0.618218583</v>
      </c>
      <c r="E51" s="17">
        <v>0.69669117</v>
      </c>
      <c r="F51" s="17">
        <v>8.0</v>
      </c>
      <c r="G51" s="3">
        <v>39.9566127</v>
      </c>
      <c r="H51" s="3">
        <v>-75.18994409999999</v>
      </c>
    </row>
    <row r="52">
      <c r="A52" s="17">
        <v>56.0</v>
      </c>
      <c r="B52" s="17" t="s">
        <v>102</v>
      </c>
      <c r="C52" s="17">
        <v>0.809684633</v>
      </c>
      <c r="D52" s="17">
        <v>0.673038097</v>
      </c>
      <c r="E52" s="17">
        <v>1.10856949</v>
      </c>
      <c r="F52" s="17">
        <v>8.0</v>
      </c>
      <c r="G52" s="3">
        <v>40.8620404</v>
      </c>
      <c r="H52" s="3">
        <v>-73.88569869999999</v>
      </c>
    </row>
    <row r="53">
      <c r="A53" s="17">
        <v>86.0</v>
      </c>
      <c r="B53" s="17" t="s">
        <v>150</v>
      </c>
      <c r="C53" s="17">
        <v>0.721568272</v>
      </c>
      <c r="D53" s="17">
        <v>0.611217441</v>
      </c>
      <c r="E53" s="17">
        <v>0.89424753</v>
      </c>
      <c r="F53" s="17">
        <v>8.0</v>
      </c>
      <c r="G53" s="3">
        <v>40.6048687</v>
      </c>
      <c r="H53" s="3">
        <v>-75.3775187</v>
      </c>
    </row>
    <row r="54">
      <c r="A54" s="17">
        <v>97.0</v>
      </c>
      <c r="B54" s="17" t="s">
        <v>171</v>
      </c>
      <c r="C54" s="17">
        <v>1.100833246</v>
      </c>
      <c r="D54" s="17">
        <v>0.864463783</v>
      </c>
      <c r="E54" s="17">
        <v>1.95913147</v>
      </c>
      <c r="F54" s="17">
        <v>8.0</v>
      </c>
      <c r="G54" s="3">
        <v>42.3867598</v>
      </c>
      <c r="H54" s="3">
        <v>-72.5300515</v>
      </c>
    </row>
    <row r="55">
      <c r="A55" s="17">
        <v>111.0</v>
      </c>
      <c r="B55" s="17" t="s">
        <v>199</v>
      </c>
      <c r="C55" s="17">
        <v>1.27515044</v>
      </c>
      <c r="D55" s="17">
        <v>0.980492254</v>
      </c>
      <c r="E55" s="17">
        <v>2.5873737</v>
      </c>
      <c r="F55" s="17">
        <v>8.0</v>
      </c>
      <c r="G55" s="3">
        <v>43.138948</v>
      </c>
      <c r="H55" s="3">
        <v>-70.9370252</v>
      </c>
    </row>
    <row r="56">
      <c r="A56" s="17">
        <v>122.0</v>
      </c>
      <c r="B56" s="17" t="s">
        <v>219</v>
      </c>
      <c r="C56" s="17">
        <v>0.902812423</v>
      </c>
      <c r="D56" s="17">
        <v>1.064477062</v>
      </c>
      <c r="E56" s="17">
        <v>1.94818169</v>
      </c>
      <c r="F56" s="17">
        <v>8.0</v>
      </c>
      <c r="G56" s="3">
        <v>42.3398067</v>
      </c>
      <c r="H56" s="3">
        <v>-71.0891717</v>
      </c>
    </row>
    <row r="57">
      <c r="A57" s="17">
        <v>179.0</v>
      </c>
      <c r="B57" s="17" t="s">
        <v>329</v>
      </c>
      <c r="C57" s="17">
        <v>0.448959777</v>
      </c>
      <c r="D57" s="17">
        <v>0.668762994</v>
      </c>
      <c r="E57" s="17">
        <v>0.64880882</v>
      </c>
      <c r="F57" s="17">
        <v>8.0</v>
      </c>
      <c r="G57" s="3">
        <v>40.0378952</v>
      </c>
      <c r="H57" s="3">
        <v>-75.34333149999999</v>
      </c>
    </row>
    <row r="58">
      <c r="A58" s="17">
        <v>9.0</v>
      </c>
      <c r="B58" s="17" t="s">
        <v>23</v>
      </c>
      <c r="C58" s="17">
        <v>0.994025888</v>
      </c>
      <c r="D58" s="17">
        <v>-0.21281804</v>
      </c>
      <c r="E58" s="17">
        <v>1.03337898</v>
      </c>
      <c r="F58" s="17">
        <v>9.0</v>
      </c>
      <c r="G58" s="3">
        <v>40.2049604</v>
      </c>
      <c r="H58" s="3">
        <v>-85.40628459999999</v>
      </c>
    </row>
    <row r="59">
      <c r="A59" s="17">
        <v>48.0</v>
      </c>
      <c r="B59" s="17" t="s">
        <v>93</v>
      </c>
      <c r="C59" s="17">
        <v>0.96504592</v>
      </c>
      <c r="D59" s="17">
        <v>-0.709549072</v>
      </c>
      <c r="E59" s="17">
        <v>1.43477351</v>
      </c>
      <c r="F59" s="17">
        <v>9.0</v>
      </c>
      <c r="G59" s="3">
        <v>37.9733172</v>
      </c>
      <c r="H59" s="3">
        <v>-87.53186439999999</v>
      </c>
    </row>
    <row r="60">
      <c r="A60" s="17">
        <v>72.0</v>
      </c>
      <c r="B60" s="17" t="s">
        <v>128</v>
      </c>
      <c r="C60" s="17">
        <v>0.810302488</v>
      </c>
      <c r="D60" s="17">
        <v>-0.223929804</v>
      </c>
      <c r="E60" s="17">
        <v>0.70673468</v>
      </c>
      <c r="F60" s="17">
        <v>9.0</v>
      </c>
      <c r="G60" s="3">
        <v>40.5120479</v>
      </c>
      <c r="H60" s="3">
        <v>-88.9931683</v>
      </c>
    </row>
    <row r="61">
      <c r="A61" s="17">
        <v>76.0</v>
      </c>
      <c r="B61" s="17" t="s">
        <v>132</v>
      </c>
      <c r="C61" s="17">
        <v>0.475967142</v>
      </c>
      <c r="D61" s="17">
        <v>-0.112769328</v>
      </c>
      <c r="E61" s="17">
        <v>0.23926164</v>
      </c>
      <c r="F61" s="17">
        <v>9.0</v>
      </c>
      <c r="G61" s="3">
        <v>39.4714449</v>
      </c>
      <c r="H61" s="3">
        <v>-87.40827519999999</v>
      </c>
    </row>
    <row r="62">
      <c r="A62" s="17">
        <v>77.0</v>
      </c>
      <c r="B62" s="17" t="s">
        <v>397</v>
      </c>
      <c r="C62" s="17">
        <v>0.379098305</v>
      </c>
      <c r="D62" s="17">
        <v>0.078269848</v>
      </c>
      <c r="E62" s="17">
        <v>0.14984169</v>
      </c>
      <c r="F62" s="17">
        <v>9.0</v>
      </c>
      <c r="G62" s="3">
        <v>39.7743174</v>
      </c>
      <c r="H62" s="3">
        <v>-86.1764194</v>
      </c>
    </row>
    <row r="63">
      <c r="A63" s="17">
        <v>149.0</v>
      </c>
      <c r="B63" s="17" t="s">
        <v>264</v>
      </c>
      <c r="C63" s="17">
        <v>0.454572059</v>
      </c>
      <c r="D63" s="17">
        <v>-0.404759841</v>
      </c>
      <c r="E63" s="17">
        <v>0.37046629</v>
      </c>
      <c r="F63" s="17">
        <v>9.0</v>
      </c>
      <c r="G63" s="3">
        <v>38.6346955</v>
      </c>
      <c r="H63" s="3">
        <v>-90.23405869999999</v>
      </c>
    </row>
    <row r="64">
      <c r="A64" s="17">
        <v>161.0</v>
      </c>
      <c r="B64" s="17" t="s">
        <v>288</v>
      </c>
      <c r="C64" s="17">
        <v>0.115257227</v>
      </c>
      <c r="D64" s="17">
        <v>-0.306672731</v>
      </c>
      <c r="E64" s="17">
        <v>0.10733239</v>
      </c>
      <c r="F64" s="17">
        <v>9.0</v>
      </c>
      <c r="G64" s="3">
        <v>37.7079717</v>
      </c>
      <c r="H64" s="3">
        <v>-89.2229983</v>
      </c>
    </row>
    <row r="65">
      <c r="A65" s="17">
        <v>14.0</v>
      </c>
      <c r="B65" s="17" t="s">
        <v>31</v>
      </c>
      <c r="C65" s="17">
        <v>0.424217632</v>
      </c>
      <c r="D65" s="17">
        <v>0.492421413</v>
      </c>
      <c r="E65" s="17">
        <v>0.42243945</v>
      </c>
      <c r="F65" s="17">
        <v>10.0</v>
      </c>
      <c r="G65" s="3">
        <v>41.3797788</v>
      </c>
      <c r="H65" s="3">
        <v>-83.6300826</v>
      </c>
    </row>
    <row r="66">
      <c r="A66" s="17">
        <v>32.0</v>
      </c>
      <c r="B66" s="17" t="s">
        <v>64</v>
      </c>
      <c r="C66" s="17">
        <v>0.660518764</v>
      </c>
      <c r="D66" s="17">
        <v>0.482051815</v>
      </c>
      <c r="E66" s="17">
        <v>0.66865899</v>
      </c>
      <c r="F66" s="17">
        <v>10.0</v>
      </c>
      <c r="G66" s="3">
        <v>41.5025072</v>
      </c>
      <c r="H66" s="3">
        <v>-81.6746268</v>
      </c>
    </row>
    <row r="67">
      <c r="A67" s="17">
        <v>71.0</v>
      </c>
      <c r="B67" s="17" t="s">
        <v>127</v>
      </c>
      <c r="C67" s="17">
        <v>0.917061752</v>
      </c>
      <c r="D67" s="17">
        <v>0.057913058</v>
      </c>
      <c r="E67" s="17">
        <v>0.84435618</v>
      </c>
      <c r="F67" s="17">
        <v>10.0</v>
      </c>
      <c r="G67" s="3">
        <v>41.8696074</v>
      </c>
      <c r="H67" s="3">
        <v>-87.64962179999999</v>
      </c>
    </row>
    <row r="68">
      <c r="A68" s="17">
        <v>73.0</v>
      </c>
      <c r="B68" s="17" t="s">
        <v>398</v>
      </c>
      <c r="C68" s="17">
        <v>0.171036758</v>
      </c>
      <c r="D68" s="17">
        <v>0.159077976</v>
      </c>
      <c r="E68" s="17">
        <v>0.05455938</v>
      </c>
      <c r="F68" s="17">
        <v>10.0</v>
      </c>
      <c r="G68" s="3">
        <v>40.1019523</v>
      </c>
      <c r="H68" s="3">
        <v>-88.2271615</v>
      </c>
    </row>
    <row r="69">
      <c r="A69" s="17">
        <v>80.0</v>
      </c>
      <c r="B69" s="17" t="s">
        <v>136</v>
      </c>
      <c r="C69" s="17">
        <v>0.124191676</v>
      </c>
      <c r="D69" s="17">
        <v>0.248108603</v>
      </c>
      <c r="E69" s="17">
        <v>0.07698145</v>
      </c>
      <c r="F69" s="17">
        <v>10.0</v>
      </c>
      <c r="G69" s="3">
        <v>42.0266573</v>
      </c>
      <c r="H69" s="3">
        <v>-93.64645159999999</v>
      </c>
    </row>
    <row r="70">
      <c r="A70" s="17">
        <v>101.0</v>
      </c>
      <c r="B70" s="17" t="s">
        <v>179</v>
      </c>
      <c r="C70" s="17">
        <v>0.429503007</v>
      </c>
      <c r="D70" s="17">
        <v>0.704307248</v>
      </c>
      <c r="E70" s="17">
        <v>0.68052153</v>
      </c>
      <c r="F70" s="17">
        <v>10.0</v>
      </c>
      <c r="G70" s="3">
        <v>42.701848</v>
      </c>
      <c r="H70" s="3">
        <v>-84.4821719</v>
      </c>
    </row>
    <row r="71">
      <c r="A71" s="17">
        <v>125.0</v>
      </c>
      <c r="B71" s="17" t="s">
        <v>223</v>
      </c>
      <c r="C71" s="17">
        <v>0.386912046</v>
      </c>
      <c r="D71" s="17">
        <v>0.234371263</v>
      </c>
      <c r="E71" s="17">
        <v>0.20463082</v>
      </c>
      <c r="F71" s="17">
        <v>10.0</v>
      </c>
      <c r="G71" s="3">
        <v>42.5121517</v>
      </c>
      <c r="H71" s="3">
        <v>-92.46464689999999</v>
      </c>
    </row>
    <row r="72">
      <c r="A72" s="17">
        <v>128.0</v>
      </c>
      <c r="B72" s="17" t="s">
        <v>228</v>
      </c>
      <c r="C72" s="17">
        <v>0.317518414</v>
      </c>
      <c r="D72" s="17">
        <v>0.836737357</v>
      </c>
      <c r="E72" s="17">
        <v>0.80094735</v>
      </c>
      <c r="F72" s="17">
        <v>10.0</v>
      </c>
      <c r="G72" s="3">
        <v>42.6679486</v>
      </c>
      <c r="H72" s="3">
        <v>-83.2081632</v>
      </c>
    </row>
    <row r="73">
      <c r="A73" s="17">
        <v>169.0</v>
      </c>
      <c r="B73" s="17" t="s">
        <v>315</v>
      </c>
      <c r="C73" s="17">
        <v>0.697975658</v>
      </c>
      <c r="D73" s="17">
        <v>0.36699919</v>
      </c>
      <c r="E73" s="17">
        <v>0.62185842</v>
      </c>
      <c r="F73" s="17">
        <v>10.0</v>
      </c>
      <c r="G73" s="3">
        <v>41.6578804</v>
      </c>
      <c r="H73" s="3">
        <v>-83.6142374</v>
      </c>
    </row>
    <row r="74">
      <c r="A74" s="17">
        <v>188.0</v>
      </c>
      <c r="B74" s="17" t="s">
        <v>395</v>
      </c>
      <c r="C74" s="17">
        <v>1.070234513</v>
      </c>
      <c r="D74" s="17">
        <v>0.43827668</v>
      </c>
      <c r="E74" s="17">
        <v>1.33748836</v>
      </c>
      <c r="F74" s="17">
        <v>10.0</v>
      </c>
      <c r="G74" s="3">
        <v>44.531177</v>
      </c>
      <c r="H74" s="3">
        <v>-87.9210686</v>
      </c>
    </row>
    <row r="75">
      <c r="A75" s="17">
        <v>190.0</v>
      </c>
      <c r="B75" s="17" t="s">
        <v>394</v>
      </c>
      <c r="C75" s="17">
        <v>0.977253128</v>
      </c>
      <c r="D75" s="17">
        <v>0.211929287</v>
      </c>
      <c r="E75" s="17">
        <v>0.9999377</v>
      </c>
      <c r="F75" s="17">
        <v>10.0</v>
      </c>
      <c r="G75" s="3">
        <v>43.078263</v>
      </c>
      <c r="H75" s="3">
        <v>-87.8819686</v>
      </c>
    </row>
    <row r="76">
      <c r="A76" s="17">
        <v>1.0</v>
      </c>
      <c r="B76" s="17" t="s">
        <v>5</v>
      </c>
      <c r="C76" s="17">
        <v>-0.769801477</v>
      </c>
      <c r="D76" s="17">
        <v>1.333644033</v>
      </c>
      <c r="E76" s="17">
        <v>2.37120072</v>
      </c>
      <c r="F76" s="17">
        <v>11.0</v>
      </c>
      <c r="G76" s="3">
        <v>41.0770227</v>
      </c>
      <c r="H76" s="3">
        <v>-81.5114462</v>
      </c>
    </row>
    <row r="77">
      <c r="A77" s="17">
        <v>47.0</v>
      </c>
      <c r="B77" s="17" t="s">
        <v>90</v>
      </c>
      <c r="C77" s="17">
        <v>-0.224847214</v>
      </c>
      <c r="D77" s="17">
        <v>1.080455687</v>
      </c>
      <c r="E77" s="17">
        <v>1.21794076</v>
      </c>
      <c r="F77" s="17">
        <v>11.0</v>
      </c>
      <c r="G77" s="3">
        <v>42.2506803</v>
      </c>
      <c r="H77" s="3">
        <v>-83.624089</v>
      </c>
    </row>
    <row r="78">
      <c r="A78" s="17">
        <v>79.0</v>
      </c>
      <c r="B78" s="17" t="s">
        <v>135</v>
      </c>
      <c r="C78" s="17">
        <v>-0.494575192</v>
      </c>
      <c r="D78" s="17">
        <v>0.718580991</v>
      </c>
      <c r="E78" s="17">
        <v>0.76096326</v>
      </c>
      <c r="F78" s="17">
        <v>11.0</v>
      </c>
      <c r="G78" s="3">
        <v>41.66270780000001</v>
      </c>
      <c r="H78" s="3">
        <v>-91.5549771</v>
      </c>
    </row>
    <row r="79">
      <c r="A79" s="17">
        <v>102.0</v>
      </c>
      <c r="B79" s="17" t="s">
        <v>181</v>
      </c>
      <c r="C79" s="17">
        <v>-0.925749944</v>
      </c>
      <c r="D79" s="17">
        <v>1.506719823</v>
      </c>
      <c r="E79" s="17">
        <v>3.12721758</v>
      </c>
      <c r="F79" s="17">
        <v>11.0</v>
      </c>
      <c r="G79" s="3">
        <v>44.97399</v>
      </c>
      <c r="H79" s="3">
        <v>-93.2277285</v>
      </c>
    </row>
    <row r="80">
      <c r="A80" s="17">
        <v>107.0</v>
      </c>
      <c r="B80" s="17" t="s">
        <v>396</v>
      </c>
      <c r="C80" s="17">
        <v>-0.603652566</v>
      </c>
      <c r="D80" s="17">
        <v>0.324611194</v>
      </c>
      <c r="E80" s="17">
        <v>0.46976885</v>
      </c>
      <c r="F80" s="17">
        <v>11.0</v>
      </c>
      <c r="G80" s="3">
        <v>40.8201966</v>
      </c>
      <c r="H80" s="3">
        <v>-96.70047629999999</v>
      </c>
    </row>
    <row r="81">
      <c r="A81" s="17">
        <v>126.0</v>
      </c>
      <c r="B81" s="17" t="s">
        <v>225</v>
      </c>
      <c r="C81" s="17">
        <v>-0.485558389</v>
      </c>
      <c r="D81" s="17">
        <v>0.979302783</v>
      </c>
      <c r="E81" s="17">
        <v>1.19480089</v>
      </c>
      <c r="F81" s="17">
        <v>11.0</v>
      </c>
      <c r="G81" s="3">
        <v>42.0564594</v>
      </c>
      <c r="H81" s="3">
        <v>-87.67526699999999</v>
      </c>
    </row>
    <row r="82">
      <c r="A82" s="17">
        <v>127.0</v>
      </c>
      <c r="B82" s="17" t="s">
        <v>227</v>
      </c>
      <c r="C82" s="17">
        <v>-1.057473691</v>
      </c>
      <c r="D82" s="17">
        <v>1.377186645</v>
      </c>
      <c r="E82" s="17">
        <v>3.01489366</v>
      </c>
      <c r="F82" s="17">
        <v>11.0</v>
      </c>
      <c r="G82" s="3">
        <v>41.7055716</v>
      </c>
      <c r="H82" s="3">
        <v>-86.2353388</v>
      </c>
    </row>
    <row r="83">
      <c r="A83" s="17">
        <v>139.0</v>
      </c>
      <c r="B83" s="17" t="s">
        <v>248</v>
      </c>
      <c r="C83" s="17">
        <v>-0.761636508</v>
      </c>
      <c r="D83" s="17">
        <v>0.913133581</v>
      </c>
      <c r="E83" s="17">
        <v>1.41390311</v>
      </c>
      <c r="F83" s="17">
        <v>11.0</v>
      </c>
      <c r="G83" s="3">
        <v>40.4237054</v>
      </c>
      <c r="H83" s="3">
        <v>-86.92119459999999</v>
      </c>
    </row>
    <row r="84">
      <c r="A84" s="17">
        <v>189.0</v>
      </c>
      <c r="B84" s="17" t="s">
        <v>399</v>
      </c>
      <c r="C84" s="17">
        <v>-0.976989844</v>
      </c>
      <c r="D84" s="17">
        <v>1.391725616</v>
      </c>
      <c r="E84" s="17">
        <v>2.89140935</v>
      </c>
      <c r="F84" s="17">
        <v>11.0</v>
      </c>
      <c r="G84" s="3">
        <v>43.076592</v>
      </c>
      <c r="H84" s="3">
        <v>-89.4124875</v>
      </c>
    </row>
    <row r="85">
      <c r="A85" s="17">
        <v>3.0</v>
      </c>
      <c r="B85" s="17" t="s">
        <v>13</v>
      </c>
      <c r="C85" s="17">
        <v>1.640544959</v>
      </c>
      <c r="D85" s="17">
        <v>-0.402727972</v>
      </c>
      <c r="E85" s="17">
        <v>2.85357758</v>
      </c>
      <c r="F85" s="17">
        <v>12.0</v>
      </c>
      <c r="G85" s="3">
        <v>38.9374948</v>
      </c>
      <c r="H85" s="3">
        <v>-77.08880289999999</v>
      </c>
    </row>
    <row r="86">
      <c r="A86" s="17">
        <v>29.0</v>
      </c>
      <c r="B86" s="17" t="s">
        <v>53</v>
      </c>
      <c r="C86" s="17">
        <v>1.967583762</v>
      </c>
      <c r="D86" s="17">
        <v>0.060094808</v>
      </c>
      <c r="E86" s="17">
        <v>3.87499725</v>
      </c>
      <c r="F86" s="17">
        <v>12.0</v>
      </c>
      <c r="G86" s="3">
        <v>42.9237929</v>
      </c>
      <c r="H86" s="3">
        <v>-78.8550954</v>
      </c>
    </row>
    <row r="87">
      <c r="A87" s="17">
        <v>33.0</v>
      </c>
      <c r="B87" s="17" t="s">
        <v>66</v>
      </c>
      <c r="C87" s="17">
        <v>1.986802661</v>
      </c>
      <c r="D87" s="17">
        <v>0.178540756</v>
      </c>
      <c r="E87" s="17">
        <v>3.97926162</v>
      </c>
      <c r="F87" s="17">
        <v>12.0</v>
      </c>
      <c r="G87" s="3">
        <v>42.822465</v>
      </c>
      <c r="H87" s="3">
        <v>-75.541671</v>
      </c>
    </row>
    <row r="88">
      <c r="A88" s="17">
        <v>49.0</v>
      </c>
      <c r="B88" s="17" t="s">
        <v>94</v>
      </c>
      <c r="C88" s="17">
        <v>1.591803115</v>
      </c>
      <c r="D88" s="17">
        <v>0.254604196</v>
      </c>
      <c r="E88" s="17">
        <v>2.59866045</v>
      </c>
      <c r="F88" s="17">
        <v>12.0</v>
      </c>
      <c r="G88" s="3">
        <v>41.1588424</v>
      </c>
      <c r="H88" s="3">
        <v>-73.2573886</v>
      </c>
    </row>
    <row r="89">
      <c r="A89" s="17">
        <v>67.0</v>
      </c>
      <c r="B89" s="17" t="s">
        <v>121</v>
      </c>
      <c r="C89" s="17">
        <v>2.257516193</v>
      </c>
      <c r="D89" s="17">
        <v>0.108644795</v>
      </c>
      <c r="E89" s="17">
        <v>5.10818305</v>
      </c>
      <c r="F89" s="17">
        <v>12.0</v>
      </c>
      <c r="G89" s="3">
        <v>42.2392391</v>
      </c>
      <c r="H89" s="3">
        <v>-71.8079608</v>
      </c>
    </row>
    <row r="90">
      <c r="A90" s="17">
        <v>78.0</v>
      </c>
      <c r="B90" s="17" t="s">
        <v>134</v>
      </c>
      <c r="C90" s="17">
        <v>1.666234279</v>
      </c>
      <c r="D90" s="17">
        <v>0.166546232</v>
      </c>
      <c r="E90" s="17">
        <v>2.80407432</v>
      </c>
      <c r="F90" s="17">
        <v>12.0</v>
      </c>
      <c r="G90" s="3">
        <v>40.9251499</v>
      </c>
      <c r="H90" s="3">
        <v>-73.7879857</v>
      </c>
    </row>
    <row r="91">
      <c r="A91" s="17">
        <v>85.0</v>
      </c>
      <c r="B91" s="17" t="s">
        <v>148</v>
      </c>
      <c r="C91" s="17">
        <v>2.07115451</v>
      </c>
      <c r="D91" s="17">
        <v>-0.230702184</v>
      </c>
      <c r="E91" s="17">
        <v>4.3429045</v>
      </c>
      <c r="F91" s="17">
        <v>12.0</v>
      </c>
      <c r="G91" s="3">
        <v>40.6983134</v>
      </c>
      <c r="H91" s="3">
        <v>-75.209746</v>
      </c>
    </row>
    <row r="92">
      <c r="A92" s="17">
        <v>93.0</v>
      </c>
      <c r="B92" s="17" t="s">
        <v>163</v>
      </c>
      <c r="C92" s="17">
        <v>2.265502927</v>
      </c>
      <c r="D92" s="17">
        <v>0.774140262</v>
      </c>
      <c r="E92" s="17">
        <v>5.73179666</v>
      </c>
      <c r="F92" s="17">
        <v>12.0</v>
      </c>
      <c r="G92" s="3">
        <v>44.8955674</v>
      </c>
      <c r="H92" s="3">
        <v>-68.6735534</v>
      </c>
    </row>
    <row r="93">
      <c r="A93" s="17">
        <v>105.0</v>
      </c>
      <c r="B93" s="17" t="s">
        <v>188</v>
      </c>
      <c r="C93" s="17">
        <v>1.934894102</v>
      </c>
      <c r="D93" s="17">
        <v>-0.148756773</v>
      </c>
      <c r="E93" s="17">
        <v>3.76594376</v>
      </c>
      <c r="F93" s="17">
        <v>12.0</v>
      </c>
      <c r="G93" s="3">
        <v>40.2802758</v>
      </c>
      <c r="H93" s="3">
        <v>-74.0054114</v>
      </c>
    </row>
    <row r="94">
      <c r="A94" s="17">
        <v>112.0</v>
      </c>
      <c r="B94" s="17" t="s">
        <v>200</v>
      </c>
      <c r="C94" s="17">
        <v>1.68677372</v>
      </c>
      <c r="D94" s="17">
        <v>0.078714258</v>
      </c>
      <c r="E94" s="17">
        <v>2.85140152</v>
      </c>
      <c r="F94" s="17">
        <v>12.0</v>
      </c>
      <c r="G94" s="3">
        <v>40.7427996</v>
      </c>
      <c r="H94" s="3">
        <v>-74.1770884</v>
      </c>
    </row>
    <row r="95">
      <c r="A95" s="17">
        <v>115.0</v>
      </c>
      <c r="B95" s="17" t="s">
        <v>204</v>
      </c>
      <c r="C95" s="17">
        <v>2.043212038</v>
      </c>
      <c r="D95" s="17">
        <v>0.040956336</v>
      </c>
      <c r="E95" s="17">
        <v>4.17639286</v>
      </c>
      <c r="F95" s="17">
        <v>12.0</v>
      </c>
      <c r="G95" s="3">
        <v>43.1369816</v>
      </c>
      <c r="H95" s="3">
        <v>-79.0349955</v>
      </c>
    </row>
    <row r="96">
      <c r="A96" s="17">
        <v>138.0</v>
      </c>
      <c r="B96" s="17" t="s">
        <v>247</v>
      </c>
      <c r="C96" s="17">
        <v>1.938769321</v>
      </c>
      <c r="D96" s="17">
        <v>0.28343295</v>
      </c>
      <c r="E96" s="17">
        <v>3.83916072</v>
      </c>
      <c r="F96" s="17">
        <v>12.0</v>
      </c>
      <c r="G96" s="3">
        <v>41.84387030000001</v>
      </c>
      <c r="H96" s="3">
        <v>-71.4349215</v>
      </c>
    </row>
    <row r="97">
      <c r="A97" s="17">
        <v>140.0</v>
      </c>
      <c r="B97" s="17" t="s">
        <v>252</v>
      </c>
      <c r="C97" s="17">
        <v>1.71461165</v>
      </c>
      <c r="D97" s="17">
        <v>0.349007491</v>
      </c>
      <c r="E97" s="17">
        <v>3.06169934</v>
      </c>
      <c r="F97" s="17">
        <v>12.0</v>
      </c>
      <c r="G97" s="3">
        <v>41.4860647</v>
      </c>
      <c r="H97" s="3">
        <v>-71.5308537</v>
      </c>
    </row>
    <row r="98">
      <c r="A98" s="17">
        <v>145.0</v>
      </c>
      <c r="B98" s="17" t="s">
        <v>258</v>
      </c>
      <c r="C98" s="17">
        <v>1.926590836</v>
      </c>
      <c r="D98" s="17">
        <v>0.064543519</v>
      </c>
      <c r="E98" s="17">
        <v>3.71591812</v>
      </c>
      <c r="F98" s="17">
        <v>12.0</v>
      </c>
      <c r="G98" s="3">
        <v>41.22046539999999</v>
      </c>
      <c r="H98" s="3">
        <v>-73.2431786</v>
      </c>
    </row>
    <row r="99">
      <c r="A99" s="17">
        <v>147.0</v>
      </c>
      <c r="B99" s="17" t="s">
        <v>260</v>
      </c>
      <c r="C99" s="17">
        <v>2.139532167</v>
      </c>
      <c r="D99" s="17">
        <v>-0.234414761</v>
      </c>
      <c r="E99" s="17">
        <v>4.63254817</v>
      </c>
      <c r="F99" s="17">
        <v>12.0</v>
      </c>
      <c r="G99" s="3">
        <v>40.6932296</v>
      </c>
      <c r="H99" s="3">
        <v>-73.9921646</v>
      </c>
    </row>
    <row r="100">
      <c r="A100" s="17">
        <v>156.0</v>
      </c>
      <c r="B100" s="17" t="s">
        <v>276</v>
      </c>
      <c r="C100" s="17">
        <v>2.60275242</v>
      </c>
      <c r="D100" s="17">
        <v>-0.123577364</v>
      </c>
      <c r="E100" s="17">
        <v>6.78959153</v>
      </c>
      <c r="F100" s="17">
        <v>12.0</v>
      </c>
      <c r="G100" s="3">
        <v>42.716635</v>
      </c>
      <c r="H100" s="3">
        <v>-73.7523365</v>
      </c>
    </row>
    <row r="101">
      <c r="A101" s="17">
        <v>178.0</v>
      </c>
      <c r="B101" s="17" t="s">
        <v>328</v>
      </c>
      <c r="C101" s="17">
        <v>1.836746674</v>
      </c>
      <c r="D101" s="17">
        <v>0.739328746</v>
      </c>
      <c r="E101" s="17">
        <v>3.92024534</v>
      </c>
      <c r="F101" s="17">
        <v>12.0</v>
      </c>
      <c r="G101" s="3">
        <v>44.4778528</v>
      </c>
      <c r="H101" s="3">
        <v>-73.1964637</v>
      </c>
    </row>
    <row r="102">
      <c r="A102" s="17">
        <v>194.0</v>
      </c>
      <c r="B102" s="17" t="s">
        <v>355</v>
      </c>
      <c r="C102" s="17">
        <v>1.537828829</v>
      </c>
      <c r="D102" s="17">
        <v>-0.118604063</v>
      </c>
      <c r="E102" s="17">
        <v>2.37898443</v>
      </c>
      <c r="F102" s="17">
        <v>12.0</v>
      </c>
      <c r="G102" s="3">
        <v>41.1066413</v>
      </c>
      <c r="H102" s="3">
        <v>-80.6480952</v>
      </c>
    </row>
    <row r="103">
      <c r="A103" s="17">
        <v>6.0</v>
      </c>
      <c r="B103" s="17" t="s">
        <v>17</v>
      </c>
      <c r="C103" s="17">
        <v>-1.466362841</v>
      </c>
      <c r="D103" s="17">
        <v>0.134502692</v>
      </c>
      <c r="E103" s="17">
        <v>2.16831096</v>
      </c>
      <c r="F103" s="17">
        <v>13.0</v>
      </c>
      <c r="G103" s="3">
        <v>36.0686895</v>
      </c>
      <c r="H103" s="3">
        <v>-94.1748471</v>
      </c>
    </row>
    <row r="104">
      <c r="A104" s="17">
        <v>43.0</v>
      </c>
      <c r="B104" s="17" t="s">
        <v>84</v>
      </c>
      <c r="C104" s="17">
        <v>-1.17025598</v>
      </c>
      <c r="D104" s="17">
        <v>0.777543064</v>
      </c>
      <c r="E104" s="17">
        <v>1.97407228</v>
      </c>
      <c r="F104" s="17">
        <v>13.0</v>
      </c>
      <c r="G104" s="3">
        <v>36.0014258</v>
      </c>
      <c r="H104" s="3">
        <v>-78.9382286</v>
      </c>
    </row>
    <row r="105">
      <c r="A105" s="17">
        <v>62.0</v>
      </c>
      <c r="B105" s="17" t="s">
        <v>109</v>
      </c>
      <c r="C105" s="17">
        <v>-1.334258172</v>
      </c>
      <c r="D105" s="17">
        <v>0.189702115</v>
      </c>
      <c r="E105" s="17">
        <v>1.81623176</v>
      </c>
      <c r="F105" s="17">
        <v>13.0</v>
      </c>
      <c r="G105" s="3">
        <v>33.7756178</v>
      </c>
      <c r="H105" s="3">
        <v>-84.39628499999999</v>
      </c>
    </row>
    <row r="106">
      <c r="A106" s="17">
        <v>117.0</v>
      </c>
      <c r="B106" s="17" t="s">
        <v>210</v>
      </c>
      <c r="C106" s="17">
        <v>-1.038380636</v>
      </c>
      <c r="D106" s="17">
        <v>0.660295741</v>
      </c>
      <c r="E106" s="17">
        <v>1.51422481</v>
      </c>
      <c r="F106" s="17">
        <v>13.0</v>
      </c>
      <c r="G106" s="3">
        <v>35.9049122</v>
      </c>
      <c r="H106" s="3">
        <v>-79.0469134</v>
      </c>
    </row>
    <row r="107">
      <c r="A107" s="17">
        <v>157.0</v>
      </c>
      <c r="B107" s="17" t="s">
        <v>278</v>
      </c>
      <c r="C107" s="17">
        <v>-1.581621906</v>
      </c>
      <c r="D107" s="17">
        <v>0.561507373</v>
      </c>
      <c r="E107" s="17">
        <v>2.81681839</v>
      </c>
      <c r="F107" s="17">
        <v>13.0</v>
      </c>
      <c r="G107" s="3">
        <v>33.9937575</v>
      </c>
      <c r="H107" s="3">
        <v>-81.0299186</v>
      </c>
    </row>
    <row r="108">
      <c r="A108" s="17">
        <v>182.0</v>
      </c>
      <c r="B108" s="17" t="s">
        <v>333</v>
      </c>
      <c r="C108" s="17">
        <v>-1.127595112</v>
      </c>
      <c r="D108" s="17">
        <v>0.920601543</v>
      </c>
      <c r="E108" s="17">
        <v>2.11897794</v>
      </c>
      <c r="F108" s="17">
        <v>13.0</v>
      </c>
      <c r="G108" s="3">
        <v>37.22838429999999</v>
      </c>
      <c r="H108" s="3">
        <v>-80.42341669999999</v>
      </c>
    </row>
    <row r="109">
      <c r="A109" s="17">
        <v>2.0</v>
      </c>
      <c r="B109" s="17" t="s">
        <v>6</v>
      </c>
      <c r="C109" s="17">
        <v>-1.936859551</v>
      </c>
      <c r="D109" s="17">
        <v>0.289276008</v>
      </c>
      <c r="E109" s="17">
        <v>3.83510553</v>
      </c>
      <c r="F109" s="17">
        <v>14.0</v>
      </c>
      <c r="G109" s="3">
        <v>33.2140233</v>
      </c>
      <c r="H109" s="3">
        <v>-87.5391418</v>
      </c>
    </row>
    <row r="110">
      <c r="A110" s="17">
        <v>8.0</v>
      </c>
      <c r="B110" s="17" t="s">
        <v>21</v>
      </c>
      <c r="C110" s="17">
        <v>-2.114307319</v>
      </c>
      <c r="D110" s="17">
        <v>0.376018928</v>
      </c>
      <c r="E110" s="17">
        <v>4.61168567</v>
      </c>
      <c r="F110" s="17">
        <v>14.0</v>
      </c>
      <c r="G110" s="3">
        <v>32.5933574</v>
      </c>
      <c r="H110" s="3">
        <v>-85.4951663</v>
      </c>
    </row>
    <row r="111">
      <c r="A111" s="17">
        <v>51.0</v>
      </c>
      <c r="B111" s="17" t="s">
        <v>96</v>
      </c>
      <c r="C111" s="17">
        <v>-2.622024383</v>
      </c>
      <c r="D111" s="17">
        <v>0.35475434</v>
      </c>
      <c r="E111" s="17">
        <v>7.00086251</v>
      </c>
      <c r="F111" s="17">
        <v>14.0</v>
      </c>
      <c r="G111" s="3">
        <v>29.6436325</v>
      </c>
      <c r="H111" s="3">
        <v>-82.3549302</v>
      </c>
    </row>
    <row r="112">
      <c r="A112" s="17">
        <v>55.0</v>
      </c>
      <c r="B112" s="17" t="s">
        <v>101</v>
      </c>
      <c r="C112" s="17">
        <v>-1.874416665</v>
      </c>
      <c r="D112" s="17">
        <v>-0.096268924</v>
      </c>
      <c r="E112" s="17">
        <v>3.52270554</v>
      </c>
      <c r="F112" s="17">
        <v>14.0</v>
      </c>
      <c r="G112" s="3">
        <v>30.4418778</v>
      </c>
      <c r="H112" s="3">
        <v>-84.2984889</v>
      </c>
    </row>
    <row r="113">
      <c r="A113" s="17">
        <v>61.0</v>
      </c>
      <c r="B113" s="17" t="s">
        <v>108</v>
      </c>
      <c r="C113" s="17">
        <v>-2.062338181</v>
      </c>
      <c r="D113" s="17">
        <v>0.726812248</v>
      </c>
      <c r="E113" s="17">
        <v>4.78149482</v>
      </c>
      <c r="F113" s="17">
        <v>14.0</v>
      </c>
      <c r="G113" s="3">
        <v>33.9480053</v>
      </c>
      <c r="H113" s="3">
        <v>-83.3773221</v>
      </c>
    </row>
    <row r="114">
      <c r="A114" s="17">
        <v>166.0</v>
      </c>
      <c r="B114" s="17" t="s">
        <v>304</v>
      </c>
      <c r="C114" s="17">
        <v>-2.820061525</v>
      </c>
      <c r="D114" s="17">
        <v>-0.131045265</v>
      </c>
      <c r="E114" s="17">
        <v>7.96991987</v>
      </c>
      <c r="F114" s="17">
        <v>14.0</v>
      </c>
      <c r="G114" s="3">
        <v>30.6187558</v>
      </c>
      <c r="H114" s="3">
        <v>-96.33647719999999</v>
      </c>
    </row>
    <row r="115">
      <c r="A115" s="17">
        <v>167.0</v>
      </c>
      <c r="B115" s="17" t="s">
        <v>307</v>
      </c>
      <c r="C115" s="17">
        <v>-3.300672066</v>
      </c>
      <c r="D115" s="17">
        <v>0.061882856</v>
      </c>
      <c r="E115" s="17">
        <v>10.89826557</v>
      </c>
      <c r="F115" s="17">
        <v>14.0</v>
      </c>
      <c r="G115" s="3">
        <v>30.2849185</v>
      </c>
      <c r="H115" s="3">
        <v>-97.7340567</v>
      </c>
    </row>
    <row r="116">
      <c r="A116" s="17">
        <v>10.0</v>
      </c>
      <c r="B116" s="17" t="s">
        <v>27</v>
      </c>
      <c r="C116" s="17">
        <v>1.523717963</v>
      </c>
      <c r="D116" s="17">
        <v>0.348848276</v>
      </c>
      <c r="E116" s="17">
        <v>2.44341155</v>
      </c>
      <c r="F116" s="17">
        <v>15.0</v>
      </c>
      <c r="G116" s="3">
        <v>42.0894288</v>
      </c>
      <c r="H116" s="3">
        <v>-75.9694885</v>
      </c>
    </row>
    <row r="117">
      <c r="A117" s="17">
        <v>30.0</v>
      </c>
      <c r="B117" s="17" t="s">
        <v>55</v>
      </c>
      <c r="C117" s="17">
        <v>1.228217637</v>
      </c>
      <c r="D117" s="17">
        <v>0.636224349</v>
      </c>
      <c r="E117" s="17">
        <v>1.91329999</v>
      </c>
      <c r="F117" s="17">
        <v>15.0</v>
      </c>
      <c r="G117" s="3">
        <v>41.6929336</v>
      </c>
      <c r="H117" s="3">
        <v>-72.7647801</v>
      </c>
    </row>
    <row r="118">
      <c r="A118" s="17">
        <v>40.0</v>
      </c>
      <c r="B118" s="17" t="s">
        <v>77</v>
      </c>
      <c r="C118" s="17">
        <v>1.042357174</v>
      </c>
      <c r="D118" s="17">
        <v>0.210573442</v>
      </c>
      <c r="E118" s="17">
        <v>1.13084965</v>
      </c>
      <c r="F118" s="17">
        <v>15.0</v>
      </c>
      <c r="G118" s="3">
        <v>39.6779504</v>
      </c>
      <c r="H118" s="3">
        <v>-75.7506114</v>
      </c>
    </row>
    <row r="119">
      <c r="A119" s="17">
        <v>58.0</v>
      </c>
      <c r="B119" s="17" t="s">
        <v>105</v>
      </c>
      <c r="C119" s="17">
        <v>0.565459104</v>
      </c>
      <c r="D119" s="17">
        <v>0.291223238</v>
      </c>
      <c r="E119" s="17">
        <v>0.40455497</v>
      </c>
      <c r="F119" s="17">
        <v>15.0</v>
      </c>
      <c r="G119" s="3">
        <v>38.8298118</v>
      </c>
      <c r="H119" s="3">
        <v>-77.3073606</v>
      </c>
    </row>
    <row r="120">
      <c r="A120" s="17">
        <v>60.0</v>
      </c>
      <c r="B120" s="17" t="s">
        <v>107</v>
      </c>
      <c r="C120" s="17">
        <v>0.526358721</v>
      </c>
      <c r="D120" s="17">
        <v>0.337030229</v>
      </c>
      <c r="E120" s="17">
        <v>0.39064288</v>
      </c>
      <c r="F120" s="17">
        <v>15.0</v>
      </c>
      <c r="G120" s="3">
        <v>38.9076089</v>
      </c>
      <c r="H120" s="3">
        <v>-77.07225849999999</v>
      </c>
    </row>
    <row r="121">
      <c r="A121" s="17">
        <v>84.0</v>
      </c>
      <c r="B121" s="17" t="s">
        <v>147</v>
      </c>
      <c r="C121" s="17">
        <v>0.85478276</v>
      </c>
      <c r="D121" s="17">
        <v>0.449828372</v>
      </c>
      <c r="E121" s="17">
        <v>0.93299913</v>
      </c>
      <c r="F121" s="17">
        <v>15.0</v>
      </c>
      <c r="G121" s="3">
        <v>40.0390581</v>
      </c>
      <c r="H121" s="3">
        <v>-75.15580709999999</v>
      </c>
    </row>
    <row r="122">
      <c r="A122" s="17">
        <v>88.0</v>
      </c>
      <c r="B122" s="17" t="s">
        <v>153</v>
      </c>
      <c r="C122" s="17">
        <v>1.347601541</v>
      </c>
      <c r="D122" s="17">
        <v>0.301401161</v>
      </c>
      <c r="E122" s="17">
        <v>1.90687257</v>
      </c>
      <c r="F122" s="17">
        <v>15.0</v>
      </c>
      <c r="G122" s="3">
        <v>40.691145</v>
      </c>
      <c r="H122" s="3">
        <v>-73.9805528</v>
      </c>
    </row>
    <row r="123">
      <c r="A123" s="17">
        <v>91.0</v>
      </c>
      <c r="B123" s="17" t="s">
        <v>161</v>
      </c>
      <c r="C123" s="17">
        <v>0.772281492</v>
      </c>
      <c r="D123" s="17">
        <v>0.280986458</v>
      </c>
      <c r="E123" s="17">
        <v>0.67537209</v>
      </c>
      <c r="F123" s="17">
        <v>15.0</v>
      </c>
      <c r="G123" s="3">
        <v>39.3463882</v>
      </c>
      <c r="H123" s="3">
        <v>-76.6210078</v>
      </c>
    </row>
    <row r="124">
      <c r="A124" s="17">
        <v>95.0</v>
      </c>
      <c r="B124" s="17" t="s">
        <v>165</v>
      </c>
      <c r="C124" s="17">
        <v>1.458037978</v>
      </c>
      <c r="D124" s="17">
        <v>0.445844633</v>
      </c>
      <c r="E124" s="17">
        <v>2.32465218</v>
      </c>
      <c r="F124" s="17">
        <v>15.0</v>
      </c>
      <c r="G124" s="3">
        <v>41.7225348</v>
      </c>
      <c r="H124" s="3">
        <v>-73.9326626</v>
      </c>
    </row>
    <row r="125">
      <c r="A125" s="17">
        <v>143.0</v>
      </c>
      <c r="B125" s="17" t="s">
        <v>255</v>
      </c>
      <c r="C125" s="17">
        <v>1.152491363</v>
      </c>
      <c r="D125" s="17">
        <v>0.341164504</v>
      </c>
      <c r="E125" s="17">
        <v>1.44462956</v>
      </c>
      <c r="F125" s="17">
        <v>15.0</v>
      </c>
      <c r="G125" s="3">
        <v>40.2788009</v>
      </c>
      <c r="H125" s="3">
        <v>-74.73798839999999</v>
      </c>
    </row>
    <row r="126">
      <c r="A126" s="17">
        <v>146.0</v>
      </c>
      <c r="B126" s="17" t="s">
        <v>259</v>
      </c>
      <c r="C126" s="17">
        <v>1.092239505</v>
      </c>
      <c r="D126" s="17">
        <v>0.489965007</v>
      </c>
      <c r="E126" s="17">
        <v>1.43305285</v>
      </c>
      <c r="F126" s="17">
        <v>15.0</v>
      </c>
      <c r="G126" s="3">
        <v>42.0794875</v>
      </c>
      <c r="H126" s="3">
        <v>-78.48427029999999</v>
      </c>
    </row>
    <row r="127">
      <c r="A127" s="17">
        <v>148.0</v>
      </c>
      <c r="B127" s="17" t="s">
        <v>261</v>
      </c>
      <c r="C127" s="17">
        <v>1.27956579</v>
      </c>
      <c r="D127" s="17">
        <v>0.049234624</v>
      </c>
      <c r="E127" s="17">
        <v>1.63971266</v>
      </c>
      <c r="F127" s="17">
        <v>15.0</v>
      </c>
      <c r="G127" s="3">
        <v>40.50382</v>
      </c>
      <c r="H127" s="3">
        <v>-78.6376191</v>
      </c>
    </row>
    <row r="128">
      <c r="A128" s="17">
        <v>155.0</v>
      </c>
      <c r="B128" s="17" t="s">
        <v>275</v>
      </c>
      <c r="C128" s="17">
        <v>0.992609127</v>
      </c>
      <c r="D128" s="17">
        <v>0.537904949</v>
      </c>
      <c r="E128" s="17">
        <v>1.27461461</v>
      </c>
      <c r="F128" s="17">
        <v>15.0</v>
      </c>
      <c r="G128" s="3">
        <v>40.7433773</v>
      </c>
      <c r="H128" s="3">
        <v>-74.2465446</v>
      </c>
    </row>
    <row r="129">
      <c r="A129" s="17">
        <v>183.0</v>
      </c>
      <c r="B129" s="17" t="s">
        <v>334</v>
      </c>
      <c r="C129" s="17">
        <v>1.404654608</v>
      </c>
      <c r="D129" s="17">
        <v>0.243424071</v>
      </c>
      <c r="E129" s="17">
        <v>2.03230985</v>
      </c>
      <c r="F129" s="17">
        <v>15.0</v>
      </c>
      <c r="G129" s="3">
        <v>40.6149557</v>
      </c>
      <c r="H129" s="3">
        <v>-74.09438229999999</v>
      </c>
    </row>
    <row r="130">
      <c r="A130" s="17">
        <v>50.0</v>
      </c>
      <c r="B130" s="17" t="s">
        <v>95</v>
      </c>
      <c r="C130" s="17">
        <v>5.725499979</v>
      </c>
      <c r="D130" s="17">
        <v>-2.460024575</v>
      </c>
      <c r="E130" s="17">
        <v>38.83307092</v>
      </c>
      <c r="F130" s="17">
        <v>16.0</v>
      </c>
      <c r="G130" s="3">
        <v>40.8980104</v>
      </c>
      <c r="H130" s="3">
        <v>-74.03066330000001</v>
      </c>
    </row>
    <row r="131">
      <c r="A131" s="17">
        <v>31.0</v>
      </c>
      <c r="B131" s="17" t="s">
        <v>61</v>
      </c>
      <c r="C131" s="17">
        <v>-0.411521556</v>
      </c>
      <c r="D131" s="17">
        <v>0.575863465</v>
      </c>
      <c r="E131" s="17">
        <v>0.50096872</v>
      </c>
      <c r="F131" s="17">
        <v>17.0</v>
      </c>
      <c r="G131" s="3">
        <v>39.1329219</v>
      </c>
      <c r="H131" s="3">
        <v>-84.51495039999999</v>
      </c>
    </row>
    <row r="132">
      <c r="A132" s="17">
        <v>44.0</v>
      </c>
      <c r="B132" s="17" t="s">
        <v>85</v>
      </c>
      <c r="C132" s="17">
        <v>0.294989003</v>
      </c>
      <c r="D132" s="17">
        <v>0.603440992</v>
      </c>
      <c r="E132" s="17">
        <v>0.45115954</v>
      </c>
      <c r="F132" s="17">
        <v>17.0</v>
      </c>
      <c r="G132" s="3">
        <v>40.4367914</v>
      </c>
      <c r="H132" s="3">
        <v>-79.989232</v>
      </c>
    </row>
    <row r="133">
      <c r="A133" s="17">
        <v>45.0</v>
      </c>
      <c r="B133" s="17" t="s">
        <v>86</v>
      </c>
      <c r="C133" s="17">
        <v>-0.316514214</v>
      </c>
      <c r="D133" s="17">
        <v>0.259481708</v>
      </c>
      <c r="E133" s="17">
        <v>0.167512</v>
      </c>
      <c r="F133" s="17">
        <v>17.0</v>
      </c>
      <c r="G133" s="3">
        <v>35.6111056</v>
      </c>
      <c r="H133" s="3">
        <v>-77.4086614</v>
      </c>
    </row>
    <row r="134">
      <c r="A134" s="17">
        <v>59.0</v>
      </c>
      <c r="B134" s="17" t="s">
        <v>106</v>
      </c>
      <c r="C134" s="17">
        <v>-0.036888139</v>
      </c>
      <c r="D134" s="17">
        <v>0.702834728</v>
      </c>
      <c r="E134" s="17">
        <v>0.49533739</v>
      </c>
      <c r="F134" s="17">
        <v>17.0</v>
      </c>
      <c r="G134" s="3">
        <v>38.8997145</v>
      </c>
      <c r="H134" s="3">
        <v>-77.0485992</v>
      </c>
    </row>
    <row r="135">
      <c r="A135" s="17">
        <v>81.0</v>
      </c>
      <c r="B135" s="17" t="s">
        <v>141</v>
      </c>
      <c r="C135" s="17">
        <v>-0.048631254</v>
      </c>
      <c r="D135" s="17">
        <v>0.513529133</v>
      </c>
      <c r="E135" s="17">
        <v>0.26607717</v>
      </c>
      <c r="F135" s="17">
        <v>17.0</v>
      </c>
      <c r="G135" s="3">
        <v>38.435092</v>
      </c>
      <c r="H135" s="3">
        <v>-78.8697548</v>
      </c>
    </row>
    <row r="136">
      <c r="A136" s="17">
        <v>87.0</v>
      </c>
      <c r="B136" s="17" t="s">
        <v>151</v>
      </c>
      <c r="C136" s="17">
        <v>-0.321388216</v>
      </c>
      <c r="D136" s="17">
        <v>0.470530043</v>
      </c>
      <c r="E136" s="17">
        <v>0.32468891</v>
      </c>
      <c r="F136" s="17">
        <v>17.0</v>
      </c>
      <c r="G136" s="3">
        <v>37.3530446</v>
      </c>
      <c r="H136" s="3">
        <v>-79.1769529</v>
      </c>
    </row>
    <row r="137">
      <c r="A137" s="17">
        <v>96.0</v>
      </c>
      <c r="B137" s="17" t="s">
        <v>167</v>
      </c>
      <c r="C137" s="17">
        <v>0.186535166</v>
      </c>
      <c r="D137" s="17">
        <v>0.158296491</v>
      </c>
      <c r="E137" s="17">
        <v>0.05985315</v>
      </c>
      <c r="F137" s="17">
        <v>17.0</v>
      </c>
      <c r="G137" s="3">
        <v>38.4235252</v>
      </c>
      <c r="H137" s="3">
        <v>-82.42641449999999</v>
      </c>
    </row>
    <row r="138">
      <c r="A138" s="17">
        <v>99.0</v>
      </c>
      <c r="B138" s="17" t="s">
        <v>177</v>
      </c>
      <c r="C138" s="17">
        <v>-0.405663409</v>
      </c>
      <c r="D138" s="17">
        <v>0.618039407</v>
      </c>
      <c r="E138" s="17">
        <v>0.54653551</v>
      </c>
      <c r="F138" s="17">
        <v>17.0</v>
      </c>
      <c r="G138" s="3">
        <v>39.5087485</v>
      </c>
      <c r="H138" s="3">
        <v>-84.73449149999999</v>
      </c>
    </row>
    <row r="139">
      <c r="A139" s="17">
        <v>104.0</v>
      </c>
      <c r="B139" s="17" t="s">
        <v>187</v>
      </c>
      <c r="C139" s="17">
        <v>-0.659134658</v>
      </c>
      <c r="D139" s="17">
        <v>-0.108040121</v>
      </c>
      <c r="E139" s="17">
        <v>0.44613117</v>
      </c>
      <c r="F139" s="17">
        <v>17.0</v>
      </c>
      <c r="G139" s="3">
        <v>37.2005546</v>
      </c>
      <c r="H139" s="3">
        <v>-93.2806806</v>
      </c>
    </row>
    <row r="140">
      <c r="A140" s="17">
        <v>129.0</v>
      </c>
      <c r="B140" s="17" t="s">
        <v>229</v>
      </c>
      <c r="C140" s="17">
        <v>-0.135410003</v>
      </c>
      <c r="D140" s="17">
        <v>0.556346308</v>
      </c>
      <c r="E140" s="17">
        <v>0.32785708</v>
      </c>
      <c r="F140" s="17">
        <v>17.0</v>
      </c>
      <c r="G140" s="3">
        <v>39.324358</v>
      </c>
      <c r="H140" s="3">
        <v>-82.10138889999999</v>
      </c>
    </row>
    <row r="141">
      <c r="A141" s="17">
        <v>142.0</v>
      </c>
      <c r="B141" s="17" t="s">
        <v>254</v>
      </c>
      <c r="C141" s="17">
        <v>0.228444827</v>
      </c>
      <c r="D141" s="17">
        <v>0.245276218</v>
      </c>
      <c r="E141" s="17">
        <v>0.11234746</v>
      </c>
      <c r="F141" s="17">
        <v>17.0</v>
      </c>
      <c r="G141" s="3">
        <v>37.5751669</v>
      </c>
      <c r="H141" s="3">
        <v>-77.5407146</v>
      </c>
    </row>
    <row r="142">
      <c r="A142" s="17">
        <v>170.0</v>
      </c>
      <c r="B142" s="17" t="s">
        <v>316</v>
      </c>
      <c r="C142" s="17">
        <v>0.305191938</v>
      </c>
      <c r="D142" s="17">
        <v>0.591026365</v>
      </c>
      <c r="E142" s="17">
        <v>0.44245428</v>
      </c>
      <c r="F142" s="17">
        <v>17.0</v>
      </c>
      <c r="G142" s="3">
        <v>39.3925121</v>
      </c>
      <c r="H142" s="3">
        <v>-76.61263919999999</v>
      </c>
    </row>
    <row r="143">
      <c r="A143" s="17">
        <v>185.0</v>
      </c>
      <c r="B143" s="17" t="s">
        <v>339</v>
      </c>
      <c r="C143" s="17">
        <v>-0.207600122</v>
      </c>
      <c r="D143" s="17">
        <v>0.794722502</v>
      </c>
      <c r="E143" s="17">
        <v>0.67468167</v>
      </c>
      <c r="F143" s="17">
        <v>17.0</v>
      </c>
      <c r="G143" s="3">
        <v>39.6480359</v>
      </c>
      <c r="H143" s="3">
        <v>-79.9697147</v>
      </c>
    </row>
    <row r="144">
      <c r="A144" s="17">
        <v>187.0</v>
      </c>
      <c r="B144" s="17" t="s">
        <v>345</v>
      </c>
      <c r="C144" s="17">
        <v>-0.178742041</v>
      </c>
      <c r="D144" s="17">
        <v>0.512918615</v>
      </c>
      <c r="E144" s="17">
        <v>0.29503422</v>
      </c>
      <c r="F144" s="17">
        <v>17.0</v>
      </c>
      <c r="G144" s="3">
        <v>37.2710803</v>
      </c>
      <c r="H144" s="3">
        <v>-76.71628910000001</v>
      </c>
    </row>
    <row r="145">
      <c r="A145" s="17">
        <v>16.0</v>
      </c>
      <c r="B145" s="17" t="s">
        <v>34</v>
      </c>
      <c r="C145" s="17">
        <v>0.223489745</v>
      </c>
      <c r="D145" s="17">
        <v>1.401555943</v>
      </c>
      <c r="E145" s="17">
        <v>2.01430673</v>
      </c>
      <c r="F145" s="17">
        <v>18.0</v>
      </c>
      <c r="G145" s="3">
        <v>41.8267718</v>
      </c>
      <c r="H145" s="3">
        <v>-71.4025482</v>
      </c>
    </row>
    <row r="146">
      <c r="A146" s="17">
        <v>19.0</v>
      </c>
      <c r="B146" s="17" t="s">
        <v>37</v>
      </c>
      <c r="C146" s="17">
        <v>0.186577797</v>
      </c>
      <c r="D146" s="17">
        <v>1.224473281</v>
      </c>
      <c r="E146" s="17">
        <v>1.53414609</v>
      </c>
      <c r="F146" s="17">
        <v>18.0</v>
      </c>
      <c r="G146" s="3">
        <v>43.0008093</v>
      </c>
      <c r="H146" s="3">
        <v>-78.7889697</v>
      </c>
    </row>
    <row r="147">
      <c r="A147" s="17">
        <v>35.0</v>
      </c>
      <c r="B147" s="17" t="s">
        <v>69</v>
      </c>
      <c r="C147" s="17">
        <v>0.003749898</v>
      </c>
      <c r="D147" s="17">
        <v>1.219034356</v>
      </c>
      <c r="E147" s="17">
        <v>1.48605882</v>
      </c>
      <c r="F147" s="17">
        <v>18.0</v>
      </c>
      <c r="G147" s="3">
        <v>40.8075355</v>
      </c>
      <c r="H147" s="3">
        <v>-73.9625727</v>
      </c>
    </row>
    <row r="148">
      <c r="A148" s="17">
        <v>65.0</v>
      </c>
      <c r="B148" s="17" t="s">
        <v>117</v>
      </c>
      <c r="C148" s="17">
        <v>-0.654263583</v>
      </c>
      <c r="D148" s="17">
        <v>2.106637766</v>
      </c>
      <c r="E148" s="17">
        <v>4.86598351</v>
      </c>
      <c r="F148" s="17">
        <v>18.0</v>
      </c>
      <c r="G148" s="3">
        <v>42.3770029</v>
      </c>
      <c r="H148" s="3">
        <v>-71.11666009999999</v>
      </c>
    </row>
    <row r="149">
      <c r="A149" s="17">
        <v>133.0</v>
      </c>
      <c r="B149" s="17" t="s">
        <v>238</v>
      </c>
      <c r="C149" s="17">
        <v>-0.238249681</v>
      </c>
      <c r="D149" s="17">
        <v>1.151835134</v>
      </c>
      <c r="E149" s="17">
        <v>1.38348709</v>
      </c>
      <c r="F149" s="17">
        <v>18.0</v>
      </c>
      <c r="G149" s="3">
        <v>39.9522188</v>
      </c>
      <c r="H149" s="3">
        <v>-75.1932137</v>
      </c>
    </row>
    <row r="150">
      <c r="A150" s="17">
        <v>134.0</v>
      </c>
      <c r="B150" s="17" t="s">
        <v>239</v>
      </c>
      <c r="C150" s="17">
        <v>-0.390235671</v>
      </c>
      <c r="D150" s="17">
        <v>1.243550977</v>
      </c>
      <c r="E150" s="17">
        <v>1.69870291</v>
      </c>
      <c r="F150" s="17">
        <v>18.0</v>
      </c>
      <c r="G150" s="3">
        <v>40.7982133</v>
      </c>
      <c r="H150" s="3">
        <v>-77.8599084</v>
      </c>
    </row>
    <row r="151">
      <c r="A151" s="17">
        <v>136.0</v>
      </c>
      <c r="B151" s="17" t="s">
        <v>241</v>
      </c>
      <c r="C151" s="17">
        <v>-0.500291178</v>
      </c>
      <c r="D151" s="17">
        <v>1.141219158</v>
      </c>
      <c r="E151" s="17">
        <v>1.55267243</v>
      </c>
      <c r="F151" s="17">
        <v>18.0</v>
      </c>
      <c r="G151" s="3">
        <v>40.4443533</v>
      </c>
      <c r="H151" s="3">
        <v>-79.960835</v>
      </c>
    </row>
    <row r="152">
      <c r="A152" s="17">
        <v>137.0</v>
      </c>
      <c r="B152" s="17" t="s">
        <v>246</v>
      </c>
      <c r="C152" s="17">
        <v>-0.192346317</v>
      </c>
      <c r="D152" s="17">
        <v>1.22224021</v>
      </c>
      <c r="E152" s="17">
        <v>1.53086824</v>
      </c>
      <c r="F152" s="17">
        <v>18.0</v>
      </c>
      <c r="G152" s="3">
        <v>40.3430942</v>
      </c>
      <c r="H152" s="3">
        <v>-74.65507389999999</v>
      </c>
    </row>
    <row r="153">
      <c r="A153" s="17">
        <v>144.0</v>
      </c>
      <c r="B153" s="17" t="s">
        <v>257</v>
      </c>
      <c r="C153" s="17">
        <v>0.1183175</v>
      </c>
      <c r="D153" s="17">
        <v>1.041754761</v>
      </c>
      <c r="E153" s="17">
        <v>1.09925201</v>
      </c>
      <c r="F153" s="17">
        <v>18.0</v>
      </c>
      <c r="G153" s="3">
        <v>40.5008186</v>
      </c>
      <c r="H153" s="3">
        <v>-74.44739910000001</v>
      </c>
    </row>
    <row r="154">
      <c r="A154" s="17">
        <v>173.0</v>
      </c>
      <c r="B154" s="17" t="s">
        <v>321</v>
      </c>
      <c r="C154" s="17">
        <v>0.157898272</v>
      </c>
      <c r="D154" s="17">
        <v>1.229768983</v>
      </c>
      <c r="E154" s="17">
        <v>1.53726362</v>
      </c>
      <c r="F154" s="17">
        <v>18.0</v>
      </c>
      <c r="G154" s="3">
        <v>41.3918372</v>
      </c>
      <c r="H154" s="3">
        <v>-73.9625033</v>
      </c>
    </row>
    <row r="155">
      <c r="A155" s="17">
        <v>174.0</v>
      </c>
      <c r="B155" s="17" t="s">
        <v>322</v>
      </c>
      <c r="C155" s="17">
        <v>-0.550798754</v>
      </c>
      <c r="D155" s="17">
        <v>1.082027134</v>
      </c>
      <c r="E155" s="17">
        <v>1.47416199</v>
      </c>
      <c r="F155" s="17">
        <v>18.0</v>
      </c>
      <c r="G155" s="3">
        <v>38.98206580000001</v>
      </c>
      <c r="H155" s="3">
        <v>-76.4839405</v>
      </c>
    </row>
    <row r="156">
      <c r="A156" s="17">
        <v>193.0</v>
      </c>
      <c r="B156" s="17" t="s">
        <v>354</v>
      </c>
      <c r="C156" s="17">
        <v>-0.283463925</v>
      </c>
      <c r="D156" s="17">
        <v>1.53884001</v>
      </c>
      <c r="E156" s="17">
        <v>2.44838037</v>
      </c>
      <c r="F156" s="17">
        <v>18.0</v>
      </c>
      <c r="G156" s="3">
        <v>41.3163244</v>
      </c>
      <c r="H156" s="3">
        <v>-72.92234309999999</v>
      </c>
    </row>
    <row r="157">
      <c r="A157" s="17">
        <v>22.0</v>
      </c>
      <c r="B157" s="17" t="s">
        <v>40</v>
      </c>
      <c r="C157" s="17">
        <v>-1.060423274</v>
      </c>
      <c r="D157" s="17">
        <v>-1.21314955</v>
      </c>
      <c r="E157" s="17">
        <v>2.59622935</v>
      </c>
      <c r="F157" s="17">
        <v>19.0</v>
      </c>
      <c r="G157" s="3">
        <v>38.5382322</v>
      </c>
      <c r="H157" s="3">
        <v>-121.7617125</v>
      </c>
    </row>
    <row r="158">
      <c r="A158" s="17">
        <v>24.0</v>
      </c>
      <c r="B158" s="17" t="s">
        <v>43</v>
      </c>
      <c r="C158" s="17">
        <v>-1.053053524</v>
      </c>
      <c r="D158" s="17">
        <v>-1.746302985</v>
      </c>
      <c r="E158" s="17">
        <v>4.15849584</v>
      </c>
      <c r="F158" s="17">
        <v>19.0</v>
      </c>
      <c r="G158" s="3">
        <v>35.3050053</v>
      </c>
      <c r="H158" s="3">
        <v>-120.6624942</v>
      </c>
    </row>
    <row r="159">
      <c r="A159" s="17">
        <v>25.0</v>
      </c>
      <c r="B159" s="17" t="s">
        <v>45</v>
      </c>
      <c r="C159" s="17">
        <v>-1.800389787</v>
      </c>
      <c r="D159" s="17">
        <v>-1.378818995</v>
      </c>
      <c r="E159" s="17">
        <v>5.14254521</v>
      </c>
      <c r="F159" s="17">
        <v>19.0</v>
      </c>
      <c r="G159" s="3">
        <v>34.4139629</v>
      </c>
      <c r="H159" s="3">
        <v>-119.848947</v>
      </c>
    </row>
    <row r="160">
      <c r="A160" s="17">
        <v>26.0</v>
      </c>
      <c r="B160" s="17" t="s">
        <v>46</v>
      </c>
      <c r="C160" s="17">
        <v>-0.962929873</v>
      </c>
      <c r="D160" s="17">
        <v>-1.723600442</v>
      </c>
      <c r="E160" s="17">
        <v>3.89803242</v>
      </c>
      <c r="F160" s="17">
        <v>19.0</v>
      </c>
      <c r="G160" s="3">
        <v>35.3486641</v>
      </c>
      <c r="H160" s="3">
        <v>-119.1033448</v>
      </c>
    </row>
    <row r="161">
      <c r="A161" s="17">
        <v>27.0</v>
      </c>
      <c r="B161" s="17" t="s">
        <v>47</v>
      </c>
      <c r="C161" s="17">
        <v>-1.154846173</v>
      </c>
      <c r="D161" s="17">
        <v>-1.363300868</v>
      </c>
      <c r="E161" s="17">
        <v>3.19225894</v>
      </c>
      <c r="F161" s="17">
        <v>19.0</v>
      </c>
      <c r="G161" s="3">
        <v>36.8133631</v>
      </c>
      <c r="H161" s="3">
        <v>-119.7460947</v>
      </c>
    </row>
    <row r="162">
      <c r="A162" s="17">
        <v>64.0</v>
      </c>
      <c r="B162" s="17" t="s">
        <v>114</v>
      </c>
      <c r="C162" s="17">
        <v>-1.301302803</v>
      </c>
      <c r="D162" s="17">
        <v>-1.420942099</v>
      </c>
      <c r="E162" s="17">
        <v>3.71246543</v>
      </c>
      <c r="F162" s="17">
        <v>19.0</v>
      </c>
      <c r="G162" s="3">
        <v>33.5100339</v>
      </c>
      <c r="H162" s="3">
        <v>-112.1288588</v>
      </c>
    </row>
    <row r="163">
      <c r="A163" s="17">
        <v>109.0</v>
      </c>
      <c r="B163" s="17" t="s">
        <v>197</v>
      </c>
      <c r="C163" s="17">
        <v>-1.043287466</v>
      </c>
      <c r="D163" s="17">
        <v>-1.304986353</v>
      </c>
      <c r="E163" s="17">
        <v>2.79143812</v>
      </c>
      <c r="F163" s="17">
        <v>19.0</v>
      </c>
      <c r="G163" s="3">
        <v>36.1085197</v>
      </c>
      <c r="H163" s="3">
        <v>-115.1431709</v>
      </c>
    </row>
    <row r="164">
      <c r="A164" s="17">
        <v>113.0</v>
      </c>
      <c r="B164" s="17" t="s">
        <v>201</v>
      </c>
      <c r="C164" s="17">
        <v>-1.080113477</v>
      </c>
      <c r="D164" s="17">
        <v>-1.001265301</v>
      </c>
      <c r="E164" s="17">
        <v>2.16917733</v>
      </c>
      <c r="F164" s="17">
        <v>19.0</v>
      </c>
      <c r="G164" s="3">
        <v>35.0843187</v>
      </c>
      <c r="H164" s="3">
        <v>-106.6197812</v>
      </c>
    </row>
    <row r="165">
      <c r="A165" s="17">
        <v>123.0</v>
      </c>
      <c r="B165" s="17" t="s">
        <v>220</v>
      </c>
      <c r="C165" s="17">
        <v>-0.99598491</v>
      </c>
      <c r="D165" s="17">
        <v>-1.320527235</v>
      </c>
      <c r="E165" s="17">
        <v>2.73577812</v>
      </c>
      <c r="F165" s="17">
        <v>19.0</v>
      </c>
      <c r="G165" s="3">
        <v>35.1804402</v>
      </c>
      <c r="H165" s="3">
        <v>-111.6539683</v>
      </c>
    </row>
    <row r="166">
      <c r="A166" s="17">
        <v>132.0</v>
      </c>
      <c r="B166" s="17" t="s">
        <v>237</v>
      </c>
      <c r="C166" s="17">
        <v>-0.921869151</v>
      </c>
      <c r="D166" s="17">
        <v>-1.374155854</v>
      </c>
      <c r="E166" s="17">
        <v>2.73814704</v>
      </c>
      <c r="F166" s="17">
        <v>19.0</v>
      </c>
      <c r="G166" s="3">
        <v>37.9798869</v>
      </c>
      <c r="H166" s="3">
        <v>-121.3128577</v>
      </c>
    </row>
    <row r="167">
      <c r="A167" s="17">
        <v>151.0</v>
      </c>
      <c r="B167" s="17" t="s">
        <v>269</v>
      </c>
      <c r="C167" s="17">
        <v>-1.066699506</v>
      </c>
      <c r="D167" s="17">
        <v>-2.03851713</v>
      </c>
      <c r="E167" s="17">
        <v>5.29339993</v>
      </c>
      <c r="F167" s="17">
        <v>19.0</v>
      </c>
      <c r="G167" s="3">
        <v>32.7719191</v>
      </c>
      <c r="H167" s="3">
        <v>-117.188213</v>
      </c>
    </row>
    <row r="168">
      <c r="A168" s="17">
        <v>152.0</v>
      </c>
      <c r="B168" s="17" t="s">
        <v>270</v>
      </c>
      <c r="C168" s="17">
        <v>-2.053513628</v>
      </c>
      <c r="D168" s="17">
        <v>-1.387062036</v>
      </c>
      <c r="E168" s="17">
        <v>6.14085931</v>
      </c>
      <c r="F168" s="17">
        <v>19.0</v>
      </c>
      <c r="G168" s="3">
        <v>32.7759894</v>
      </c>
      <c r="H168" s="3">
        <v>-117.0712533</v>
      </c>
    </row>
    <row r="169">
      <c r="A169" s="17">
        <v>153.0</v>
      </c>
      <c r="B169" s="17" t="s">
        <v>272</v>
      </c>
      <c r="C169" s="17">
        <v>-0.800124986</v>
      </c>
      <c r="D169" s="17">
        <v>-1.616341889</v>
      </c>
      <c r="E169" s="17">
        <v>3.2527611</v>
      </c>
      <c r="F169" s="17">
        <v>19.0</v>
      </c>
      <c r="G169" s="3">
        <v>37.3351874</v>
      </c>
      <c r="H169" s="3">
        <v>-121.8810715</v>
      </c>
    </row>
    <row r="170">
      <c r="A170" s="17">
        <v>69.0</v>
      </c>
      <c r="B170" s="17" t="s">
        <v>124</v>
      </c>
      <c r="C170" s="17">
        <v>2.19773604</v>
      </c>
      <c r="D170" s="17">
        <v>-0.754818103</v>
      </c>
      <c r="E170" s="17">
        <v>5.39979407</v>
      </c>
      <c r="F170" s="17">
        <v>20.0</v>
      </c>
      <c r="G170" s="3">
        <v>38.9226843</v>
      </c>
      <c r="H170" s="3">
        <v>-77.0194377</v>
      </c>
    </row>
    <row r="171">
      <c r="A171" s="17">
        <v>94.0</v>
      </c>
      <c r="B171" s="17" t="s">
        <v>164</v>
      </c>
      <c r="C171" s="17">
        <v>2.537593905</v>
      </c>
      <c r="D171" s="17">
        <v>-0.402338622</v>
      </c>
      <c r="E171" s="17">
        <v>6.60125919</v>
      </c>
      <c r="F171" s="17">
        <v>20.0</v>
      </c>
      <c r="G171" s="3">
        <v>40.8900515</v>
      </c>
      <c r="H171" s="3">
        <v>-73.9011239</v>
      </c>
    </row>
    <row r="172">
      <c r="A172" s="17">
        <v>106.0</v>
      </c>
      <c r="B172" s="17" t="s">
        <v>193</v>
      </c>
      <c r="C172" s="17">
        <v>2.142850667</v>
      </c>
      <c r="D172" s="17">
        <v>-0.58966071</v>
      </c>
      <c r="E172" s="17">
        <v>4.93950873</v>
      </c>
      <c r="F172" s="17">
        <v>20.0</v>
      </c>
      <c r="G172" s="3">
        <v>39.6799914</v>
      </c>
      <c r="H172" s="3">
        <v>-77.3486971</v>
      </c>
    </row>
    <row r="173">
      <c r="A173" s="17">
        <v>150.0</v>
      </c>
      <c r="B173" s="17" t="s">
        <v>266</v>
      </c>
      <c r="C173" s="17">
        <v>2.93795268</v>
      </c>
      <c r="D173" s="17">
        <v>-0.673988159</v>
      </c>
      <c r="E173" s="17">
        <v>9.08582599</v>
      </c>
      <c r="F173" s="17">
        <v>20.0</v>
      </c>
      <c r="G173" s="3">
        <v>40.7272231</v>
      </c>
      <c r="H173" s="3">
        <v>-74.0715029</v>
      </c>
    </row>
    <row r="174">
      <c r="A174" s="17">
        <v>164.0</v>
      </c>
      <c r="B174" s="17" t="s">
        <v>296</v>
      </c>
      <c r="C174" s="17">
        <v>2.493487375</v>
      </c>
      <c r="D174" s="17">
        <v>-0.356795344</v>
      </c>
      <c r="E174" s="17">
        <v>6.34478221</v>
      </c>
      <c r="F174" s="17">
        <v>20.0</v>
      </c>
      <c r="G174" s="3">
        <v>40.9123761</v>
      </c>
      <c r="H174" s="3">
        <v>-73.1233889</v>
      </c>
    </row>
    <row r="175">
      <c r="A175" s="17">
        <v>176.0</v>
      </c>
      <c r="B175" s="17" t="s">
        <v>326</v>
      </c>
      <c r="C175" s="17">
        <v>2.156530627</v>
      </c>
      <c r="D175" s="17">
        <v>-0.802720603</v>
      </c>
      <c r="E175" s="17">
        <v>5.29498471</v>
      </c>
      <c r="F175" s="17">
        <v>20.0</v>
      </c>
      <c r="G175" s="3">
        <v>41.4639394</v>
      </c>
      <c r="H175" s="3">
        <v>-87.04388929999999</v>
      </c>
    </row>
    <row r="176">
      <c r="A176" s="17">
        <v>181.0</v>
      </c>
      <c r="B176" s="17" t="s">
        <v>332</v>
      </c>
      <c r="C176" s="17">
        <v>2.505911458</v>
      </c>
      <c r="D176" s="17">
        <v>-1.262244203</v>
      </c>
      <c r="E176" s="17">
        <v>7.87285266</v>
      </c>
      <c r="F176" s="17">
        <v>20.0</v>
      </c>
      <c r="G176" s="3">
        <v>37.79151</v>
      </c>
      <c r="H176" s="3">
        <v>-79.435352</v>
      </c>
    </row>
    <row r="177">
      <c r="A177" s="17">
        <v>53.0</v>
      </c>
      <c r="B177" s="17" t="s">
        <v>99</v>
      </c>
      <c r="C177" s="17">
        <v>-1.408606463</v>
      </c>
      <c r="D177" s="17">
        <v>-1.016565582</v>
      </c>
      <c r="E177" s="17">
        <v>3.01757775</v>
      </c>
      <c r="F177" s="17">
        <v>21.0</v>
      </c>
      <c r="G177" s="3">
        <v>26.4637116</v>
      </c>
      <c r="H177" s="3">
        <v>-81.7752618</v>
      </c>
    </row>
    <row r="178">
      <c r="A178" s="17">
        <v>54.0</v>
      </c>
      <c r="B178" s="17" t="s">
        <v>100</v>
      </c>
      <c r="C178" s="17">
        <v>-1.658987039</v>
      </c>
      <c r="D178" s="17">
        <v>-0.907946461</v>
      </c>
      <c r="E178" s="17">
        <v>3.57660477</v>
      </c>
      <c r="F178" s="17">
        <v>21.0</v>
      </c>
      <c r="G178" s="3">
        <v>25.7561275</v>
      </c>
      <c r="H178" s="3">
        <v>-80.3768786</v>
      </c>
    </row>
    <row r="179">
      <c r="A179" s="17">
        <v>98.0</v>
      </c>
      <c r="B179" s="17" t="s">
        <v>176</v>
      </c>
      <c r="C179" s="17">
        <v>-1.16749959</v>
      </c>
      <c r="D179" s="17">
        <v>-1.230221581</v>
      </c>
      <c r="E179" s="17">
        <v>2.87650043</v>
      </c>
      <c r="F179" s="17">
        <v>21.0</v>
      </c>
      <c r="G179" s="3">
        <v>25.7178924</v>
      </c>
      <c r="H179" s="3">
        <v>-80.2746368</v>
      </c>
    </row>
    <row r="180">
      <c r="A180" s="17">
        <v>92.0</v>
      </c>
      <c r="B180" s="17" t="s">
        <v>162</v>
      </c>
      <c r="C180" s="17">
        <v>0.373019554</v>
      </c>
      <c r="D180" s="17">
        <v>-2.821504985</v>
      </c>
      <c r="E180" s="17">
        <v>8.10003397</v>
      </c>
      <c r="F180" s="17">
        <v>22.0</v>
      </c>
      <c r="G180" s="3">
        <v>33.9701634</v>
      </c>
      <c r="H180" s="3">
        <v>-118.4166111</v>
      </c>
    </row>
    <row r="181">
      <c r="A181" s="17">
        <v>135.0</v>
      </c>
      <c r="B181" s="17" t="s">
        <v>240</v>
      </c>
      <c r="C181" s="17">
        <v>0.022806666</v>
      </c>
      <c r="D181" s="17">
        <v>-2.59592904</v>
      </c>
      <c r="E181" s="17">
        <v>6.73936773</v>
      </c>
      <c r="F181" s="17">
        <v>22.0</v>
      </c>
      <c r="G181" s="3">
        <v>34.0414045</v>
      </c>
      <c r="H181" s="3">
        <v>-118.7095814</v>
      </c>
    </row>
    <row r="182">
      <c r="A182" s="17">
        <v>70.0</v>
      </c>
      <c r="B182" s="17" t="s">
        <v>125</v>
      </c>
      <c r="C182" s="17">
        <v>0.35932007</v>
      </c>
      <c r="D182" s="17">
        <v>-0.330732248</v>
      </c>
      <c r="E182" s="17">
        <v>0.23849473</v>
      </c>
      <c r="F182" s="17">
        <v>23.0</v>
      </c>
      <c r="G182" s="3">
        <v>46.7288124</v>
      </c>
      <c r="H182" s="3">
        <v>-117.0126084</v>
      </c>
    </row>
    <row r="183">
      <c r="A183" s="17">
        <v>154.0</v>
      </c>
      <c r="B183" s="17" t="s">
        <v>274</v>
      </c>
      <c r="C183" s="17">
        <v>0.942456928</v>
      </c>
      <c r="D183" s="17">
        <v>-0.82588895</v>
      </c>
      <c r="E183" s="17">
        <v>1.57031762</v>
      </c>
      <c r="F183" s="17">
        <v>23.0</v>
      </c>
      <c r="G183" s="3">
        <v>47.6091765</v>
      </c>
      <c r="H183" s="3">
        <v>-122.3178465</v>
      </c>
    </row>
    <row r="184">
      <c r="A184" s="17">
        <v>184.0</v>
      </c>
      <c r="B184" s="17" t="s">
        <v>337</v>
      </c>
      <c r="C184" s="17">
        <v>-0.259501449</v>
      </c>
      <c r="D184" s="17">
        <v>0.06583386</v>
      </c>
      <c r="E184" s="17">
        <v>0.0716751</v>
      </c>
      <c r="F184" s="17">
        <v>23.0</v>
      </c>
      <c r="G184" s="3">
        <v>46.7319225</v>
      </c>
      <c r="H184" s="3">
        <v>-117.1542121</v>
      </c>
    </row>
    <row r="185">
      <c r="A185" s="17">
        <v>7.0</v>
      </c>
      <c r="B185" s="17" t="s">
        <v>18</v>
      </c>
      <c r="C185" s="17">
        <v>0.374884992</v>
      </c>
      <c r="D185" s="17">
        <v>-1.217302642</v>
      </c>
      <c r="E185" s="17">
        <v>1.62236448</v>
      </c>
      <c r="F185" s="17">
        <v>24.0</v>
      </c>
      <c r="G185" s="3">
        <v>34.7252717</v>
      </c>
      <c r="H185" s="3">
        <v>-92.3378705</v>
      </c>
    </row>
    <row r="186">
      <c r="A186" s="17">
        <v>28.0</v>
      </c>
      <c r="B186" s="17" t="s">
        <v>52</v>
      </c>
      <c r="C186" s="17">
        <v>0.549500055</v>
      </c>
      <c r="D186" s="17">
        <v>-0.439658864</v>
      </c>
      <c r="E186" s="17">
        <v>0.49525023</v>
      </c>
      <c r="F186" s="17">
        <v>24.0</v>
      </c>
      <c r="G186" s="3">
        <v>35.4083451</v>
      </c>
      <c r="H186" s="3">
        <v>-78.7394405</v>
      </c>
    </row>
    <row r="187">
      <c r="A187" s="17">
        <v>39.0</v>
      </c>
      <c r="B187" s="17" t="s">
        <v>75</v>
      </c>
      <c r="C187" s="17">
        <v>0.280380797</v>
      </c>
      <c r="D187" s="17">
        <v>-0.352435316</v>
      </c>
      <c r="E187" s="17">
        <v>0.20282404</v>
      </c>
      <c r="F187" s="17">
        <v>24.0</v>
      </c>
      <c r="G187" s="3">
        <v>35.5008018</v>
      </c>
      <c r="H187" s="3">
        <v>-80.8446725</v>
      </c>
    </row>
    <row r="188">
      <c r="A188" s="17">
        <v>52.0</v>
      </c>
      <c r="B188" s="17" t="s">
        <v>98</v>
      </c>
      <c r="C188" s="17">
        <v>-0.218035043</v>
      </c>
      <c r="D188" s="17">
        <v>-0.955625195</v>
      </c>
      <c r="E188" s="17">
        <v>0.96075879</v>
      </c>
      <c r="F188" s="17">
        <v>24.0</v>
      </c>
      <c r="G188" s="3">
        <v>30.4268567</v>
      </c>
      <c r="H188" s="3">
        <v>-80.10106329999999</v>
      </c>
    </row>
    <row r="189">
      <c r="A189" s="17">
        <v>57.0</v>
      </c>
      <c r="B189" s="17" t="s">
        <v>393</v>
      </c>
      <c r="C189" s="17">
        <v>0.618865756</v>
      </c>
      <c r="D189" s="17">
        <v>-0.671075114</v>
      </c>
      <c r="E189" s="17">
        <v>0.83333663</v>
      </c>
      <c r="F189" s="17">
        <v>24.0</v>
      </c>
      <c r="G189" s="3">
        <v>35.2475249</v>
      </c>
      <c r="H189" s="3">
        <v>-81.6706979</v>
      </c>
    </row>
    <row r="190">
      <c r="A190" s="17">
        <v>63.0</v>
      </c>
      <c r="B190" s="17" t="s">
        <v>110</v>
      </c>
      <c r="C190" s="17">
        <v>0.305999173</v>
      </c>
      <c r="D190" s="17">
        <v>-1.014423989</v>
      </c>
      <c r="E190" s="17">
        <v>1.12269152</v>
      </c>
      <c r="F190" s="17">
        <v>24.0</v>
      </c>
      <c r="G190" s="3">
        <v>32.42054890000001</v>
      </c>
      <c r="H190" s="3">
        <v>-81.78653469999999</v>
      </c>
    </row>
    <row r="191">
      <c r="A191" s="17">
        <v>116.0</v>
      </c>
      <c r="B191" s="17" t="s">
        <v>208</v>
      </c>
      <c r="C191" s="17">
        <v>0.669658894</v>
      </c>
      <c r="D191" s="17">
        <v>-0.693612387</v>
      </c>
      <c r="E191" s="17">
        <v>0.92954118</v>
      </c>
      <c r="F191" s="17">
        <v>24.0</v>
      </c>
      <c r="G191" s="3">
        <v>35.6164875</v>
      </c>
      <c r="H191" s="3">
        <v>-82.56650820000002</v>
      </c>
    </row>
    <row r="192">
      <c r="A192" s="17">
        <v>119.0</v>
      </c>
      <c r="B192" s="17" t="s">
        <v>214</v>
      </c>
      <c r="C192" s="17">
        <v>0.001941182</v>
      </c>
      <c r="D192" s="17">
        <v>-0.24938583</v>
      </c>
      <c r="E192" s="17">
        <v>0.06219706</v>
      </c>
      <c r="F192" s="17">
        <v>24.0</v>
      </c>
      <c r="G192" s="3">
        <v>34.223874</v>
      </c>
      <c r="H192" s="3">
        <v>-77.8696036</v>
      </c>
    </row>
    <row r="193">
      <c r="A193" s="17">
        <v>120.0</v>
      </c>
      <c r="B193" s="17" t="s">
        <v>217</v>
      </c>
      <c r="C193" s="17">
        <v>0.372644861</v>
      </c>
      <c r="D193" s="17">
        <v>-1.448035663</v>
      </c>
      <c r="E193" s="17">
        <v>2.23567147</v>
      </c>
      <c r="F193" s="17">
        <v>24.0</v>
      </c>
      <c r="G193" s="3">
        <v>30.2661204</v>
      </c>
      <c r="H193" s="3">
        <v>-81.50723140000001</v>
      </c>
    </row>
    <row r="194">
      <c r="A194" s="17">
        <v>131.0</v>
      </c>
      <c r="B194" s="17" t="s">
        <v>233</v>
      </c>
      <c r="C194" s="17">
        <v>0.66905836</v>
      </c>
      <c r="D194" s="17">
        <v>-0.096860807</v>
      </c>
      <c r="E194" s="17">
        <v>0.45702111</v>
      </c>
      <c r="F194" s="17">
        <v>24.0</v>
      </c>
      <c r="G194" s="3">
        <v>36.8858594</v>
      </c>
      <c r="H194" s="3">
        <v>-76.3057051</v>
      </c>
    </row>
    <row r="195">
      <c r="A195" s="17">
        <v>177.0</v>
      </c>
      <c r="B195" s="17" t="s">
        <v>327</v>
      </c>
      <c r="C195" s="17">
        <v>-0.013058915</v>
      </c>
      <c r="D195" s="17">
        <v>-0.386168971</v>
      </c>
      <c r="E195" s="17">
        <v>0.14929701</v>
      </c>
      <c r="F195" s="17">
        <v>24.0</v>
      </c>
      <c r="G195" s="3">
        <v>36.1447034</v>
      </c>
      <c r="H195" s="3">
        <v>-86.8026551</v>
      </c>
    </row>
  </sheetData>
  <autoFilter ref="$A$1:$H$195">
    <sortState ref="A1:H195">
      <sortCondition ref="F1:F195"/>
    </sortState>
  </autoFilter>
  <drawing r:id="rId1"/>
</worksheet>
</file>