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FA911F5D-72B6-4773-AEF1-A9BAE89402A6}" xr6:coauthVersionLast="47" xr6:coauthVersionMax="47" xr10:uidLastSave="{00000000-0000-0000-0000-000000000000}"/>
  <bookViews>
    <workbookView xWindow="16080" yWindow="2835" windowWidth="20925" windowHeight="17895" xr2:uid="{83D6DFF8-CE9B-4AFD-AC1C-7EAF9E13ABB1}"/>
  </bookViews>
  <sheets>
    <sheet name="基礎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30" i="1"/>
  <c r="D21" i="1"/>
  <c r="D17" i="1"/>
  <c r="D32" i="1"/>
  <c r="D27" i="1"/>
  <c r="D26" i="1"/>
  <c r="D31" i="1"/>
  <c r="D20" i="1"/>
  <c r="D16" i="1"/>
  <c r="C4" i="1"/>
  <c r="D4" i="1" s="1"/>
  <c r="C3" i="1"/>
  <c r="D3" i="1" s="1"/>
  <c r="D6" i="1" l="1"/>
  <c r="D8" i="1" l="1"/>
  <c r="C8" i="1" s="1"/>
  <c r="B8" i="1" s="1"/>
</calcChain>
</file>

<file path=xl/sharedStrings.xml><?xml version="1.0" encoding="utf-8"?>
<sst xmlns="http://schemas.openxmlformats.org/spreadsheetml/2006/main" count="27" uniqueCount="22">
  <si>
    <t>UNIX時刻→</t>
    <rPh sb="4" eb="6">
      <t>ジコク</t>
    </rPh>
    <phoneticPr fontId="1"/>
  </si>
  <si>
    <t>UNIX時刻</t>
    <rPh sb="4" eb="6">
      <t>ジコク</t>
    </rPh>
    <phoneticPr fontId="1"/>
  </si>
  <si>
    <t>日時表示
(UTC例)</t>
    <rPh sb="0" eb="2">
      <t>ニチジ</t>
    </rPh>
    <rPh sb="2" eb="4">
      <t>ヒョウジ</t>
    </rPh>
    <rPh sb="9" eb="10">
      <t>レイ</t>
    </rPh>
    <phoneticPr fontId="1"/>
  </si>
  <si>
    <t>　（UTC→JST: +32400, JST→UTC: -32400）</t>
    <phoneticPr fontId="1"/>
  </si>
  <si>
    <r>
      <t>※日本時刻(JST)は、UTCから+9:00(9x60x60=</t>
    </r>
    <r>
      <rPr>
        <b/>
        <sz val="9"/>
        <color rgb="FF92D050"/>
        <rFont val="游ゴシック"/>
        <family val="3"/>
        <charset val="128"/>
        <scheme val="minor"/>
      </rPr>
      <t>32400</t>
    </r>
    <r>
      <rPr>
        <sz val="9"/>
        <color theme="1"/>
        <rFont val="游ゴシック"/>
        <family val="3"/>
        <charset val="128"/>
        <scheme val="minor"/>
      </rPr>
      <t>秒)した時間です。</t>
    </r>
    <rPh sb="1" eb="3">
      <t>ニホン</t>
    </rPh>
    <rPh sb="3" eb="5">
      <t>ジコク</t>
    </rPh>
    <rPh sb="40" eb="42">
      <t>ジカン</t>
    </rPh>
    <phoneticPr fontId="1"/>
  </si>
  <si>
    <r>
      <t xml:space="preserve">シリアル値
</t>
    </r>
    <r>
      <rPr>
        <sz val="9"/>
        <color theme="1"/>
        <rFont val="游ゴシック"/>
        <family val="3"/>
        <charset val="128"/>
        <scheme val="minor"/>
      </rPr>
      <t>1日=1
1秒=1/24/60/60</t>
    </r>
    <rPh sb="4" eb="5">
      <t>アタイ</t>
    </rPh>
    <rPh sb="7" eb="8">
      <t>ニチ</t>
    </rPh>
    <rPh sb="12" eb="13">
      <t>ビョウ</t>
    </rPh>
    <phoneticPr fontId="1"/>
  </si>
  <si>
    <r>
      <rPr>
        <b/>
        <sz val="11"/>
        <rFont val="游ゴシック"/>
        <family val="3"/>
        <charset val="128"/>
        <scheme val="minor"/>
      </rPr>
      <t>↓</t>
    </r>
    <r>
      <rPr>
        <b/>
        <sz val="11"/>
        <color rgb="FFFF0000"/>
        <rFont val="游ゴシック"/>
        <family val="3"/>
        <charset val="128"/>
        <scheme val="minor"/>
      </rPr>
      <t>D3</t>
    </r>
    <r>
      <rPr>
        <sz val="11"/>
        <color theme="1"/>
        <rFont val="游ゴシック"/>
        <family val="2"/>
        <charset val="128"/>
        <scheme val="minor"/>
      </rPr>
      <t>-</t>
    </r>
    <r>
      <rPr>
        <b/>
        <sz val="11"/>
        <color rgb="FF0000FF"/>
        <rFont val="游ゴシック"/>
        <family val="3"/>
        <charset val="128"/>
        <scheme val="minor"/>
      </rPr>
      <t>D4</t>
    </r>
    <phoneticPr fontId="1"/>
  </si>
  <si>
    <r>
      <rPr>
        <b/>
        <sz val="11"/>
        <rFont val="游ゴシック"/>
        <family val="3"/>
        <charset val="128"/>
        <scheme val="minor"/>
      </rPr>
      <t>↓</t>
    </r>
    <r>
      <rPr>
        <b/>
        <sz val="11"/>
        <color rgb="FF7030A0"/>
        <rFont val="游ゴシック"/>
        <family val="3"/>
        <charset val="128"/>
        <scheme val="minor"/>
      </rPr>
      <t>D6</t>
    </r>
    <r>
      <rPr>
        <sz val="11"/>
        <color theme="1"/>
        <rFont val="游ゴシック"/>
        <family val="2"/>
        <charset val="128"/>
        <scheme val="minor"/>
      </rPr>
      <t>+</t>
    </r>
    <r>
      <rPr>
        <b/>
        <sz val="11"/>
        <color rgb="FF0000FF"/>
        <rFont val="游ゴシック"/>
        <family val="3"/>
        <charset val="128"/>
        <scheme val="minor"/>
      </rPr>
      <t>D4</t>
    </r>
    <phoneticPr fontId="1"/>
  </si>
  <si>
    <r>
      <t xml:space="preserve">秒数
</t>
    </r>
    <r>
      <rPr>
        <sz val="9"/>
        <color theme="1"/>
        <rFont val="游ゴシック"/>
        <family val="3"/>
        <charset val="128"/>
        <scheme val="minor"/>
      </rPr>
      <t>=シリアルx24x60x60
=シリアルx</t>
    </r>
    <r>
      <rPr>
        <b/>
        <sz val="9"/>
        <color rgb="FF00B050"/>
        <rFont val="游ゴシック"/>
        <family val="3"/>
        <charset val="128"/>
        <scheme val="minor"/>
      </rPr>
      <t>86400</t>
    </r>
    <rPh sb="0" eb="2">
      <t>ビョウスウ</t>
    </rPh>
    <phoneticPr fontId="1"/>
  </si>
  <si>
    <t>=(値-25569.375)*86400</t>
    <phoneticPr fontId="1"/>
  </si>
  <si>
    <t>=値/86400+25569.375</t>
    <phoneticPr fontId="1"/>
  </si>
  <si>
    <t>=(値-25569)*86400</t>
    <rPh sb="2" eb="3">
      <t>アタイ</t>
    </rPh>
    <phoneticPr fontId="1"/>
  </si>
  <si>
    <r>
      <t>=値*</t>
    </r>
    <r>
      <rPr>
        <b/>
        <sz val="11"/>
        <color rgb="FF00B050"/>
        <rFont val="游ゴシック"/>
        <family val="3"/>
        <charset val="128"/>
        <scheme val="minor"/>
      </rPr>
      <t>86400</t>
    </r>
    <r>
      <rPr>
        <sz val="11"/>
        <color theme="1"/>
        <rFont val="游ゴシック"/>
        <family val="2"/>
        <charset val="128"/>
        <scheme val="minor"/>
      </rPr>
      <t>-</t>
    </r>
    <r>
      <rPr>
        <b/>
        <sz val="11"/>
        <color rgb="FF0000FF"/>
        <rFont val="游ゴシック"/>
        <family val="3"/>
        <charset val="128"/>
        <scheme val="minor"/>
      </rPr>
      <t>2209161600</t>
    </r>
    <rPh sb="1" eb="2">
      <t>アタイ</t>
    </rPh>
    <phoneticPr fontId="1"/>
  </si>
  <si>
    <t>=値/86400+25569</t>
    <rPh sb="1" eb="2">
      <t>アタイ</t>
    </rPh>
    <phoneticPr fontId="1"/>
  </si>
  <si>
    <r>
      <t>=(値+</t>
    </r>
    <r>
      <rPr>
        <b/>
        <sz val="11"/>
        <color rgb="FF0000FF"/>
        <rFont val="游ゴシック"/>
        <family val="3"/>
        <charset val="128"/>
        <scheme val="minor"/>
      </rPr>
      <t>2209161600</t>
    </r>
    <r>
      <rPr>
        <sz val="11"/>
        <color theme="1"/>
        <rFont val="游ゴシック"/>
        <family val="2"/>
        <charset val="128"/>
        <scheme val="minor"/>
      </rPr>
      <t>)/</t>
    </r>
    <r>
      <rPr>
        <b/>
        <sz val="11"/>
        <color rgb="FF00B050"/>
        <rFont val="游ゴシック"/>
        <family val="3"/>
        <charset val="128"/>
        <scheme val="minor"/>
      </rPr>
      <t>86400</t>
    </r>
    <rPh sb="2" eb="3">
      <t>アタイ</t>
    </rPh>
    <phoneticPr fontId="1"/>
  </si>
  <si>
    <r>
      <t>=(値-</t>
    </r>
    <r>
      <rPr>
        <b/>
        <sz val="11"/>
        <color rgb="FF92D050"/>
        <rFont val="游ゴシック"/>
        <family val="3"/>
        <charset val="128"/>
        <scheme val="minor"/>
      </rPr>
      <t>0.375</t>
    </r>
    <r>
      <rPr>
        <sz val="11"/>
        <color theme="1"/>
        <rFont val="游ゴシック"/>
        <family val="2"/>
        <charset val="128"/>
        <scheme val="minor"/>
      </rPr>
      <t>-</t>
    </r>
    <r>
      <rPr>
        <b/>
        <sz val="11"/>
        <color rgb="FF0000FF"/>
        <rFont val="游ゴシック"/>
        <family val="3"/>
        <charset val="128"/>
        <scheme val="minor"/>
      </rPr>
      <t>25569</t>
    </r>
    <r>
      <rPr>
        <sz val="11"/>
        <color theme="1"/>
        <rFont val="游ゴシック"/>
        <family val="2"/>
        <charset val="128"/>
        <scheme val="minor"/>
      </rPr>
      <t>)*</t>
    </r>
    <r>
      <rPr>
        <b/>
        <sz val="11"/>
        <color rgb="FF00B050"/>
        <rFont val="游ゴシック"/>
        <family val="3"/>
        <charset val="128"/>
        <scheme val="minor"/>
      </rPr>
      <t>86400</t>
    </r>
    <rPh sb="2" eb="3">
      <t>アタイ</t>
    </rPh>
    <phoneticPr fontId="1"/>
  </si>
  <si>
    <r>
      <t>=値/</t>
    </r>
    <r>
      <rPr>
        <b/>
        <sz val="11"/>
        <color rgb="FF00B050"/>
        <rFont val="游ゴシック"/>
        <family val="3"/>
        <charset val="128"/>
        <scheme val="minor"/>
      </rPr>
      <t>86400</t>
    </r>
    <r>
      <rPr>
        <sz val="11"/>
        <color theme="1"/>
        <rFont val="游ゴシック"/>
        <family val="2"/>
        <charset val="128"/>
        <scheme val="minor"/>
      </rPr>
      <t>+</t>
    </r>
    <r>
      <rPr>
        <b/>
        <sz val="11"/>
        <color rgb="FF92D050"/>
        <rFont val="游ゴシック"/>
        <family val="3"/>
        <charset val="128"/>
        <scheme val="minor"/>
      </rPr>
      <t>0.375</t>
    </r>
    <r>
      <rPr>
        <sz val="11"/>
        <color theme="1"/>
        <rFont val="游ゴシック"/>
        <family val="2"/>
        <charset val="128"/>
        <scheme val="minor"/>
      </rPr>
      <t>+</t>
    </r>
    <r>
      <rPr>
        <b/>
        <sz val="11"/>
        <color rgb="FF0000FF"/>
        <rFont val="游ゴシック"/>
        <family val="3"/>
        <charset val="128"/>
        <scheme val="minor"/>
      </rPr>
      <t>25569</t>
    </r>
    <rPh sb="1" eb="2">
      <t>アタイ</t>
    </rPh>
    <phoneticPr fontId="1"/>
  </si>
  <si>
    <t>日時(UTC想定)</t>
    <rPh sb="0" eb="2">
      <t>ニチジ</t>
    </rPh>
    <rPh sb="6" eb="8">
      <t>ソウテイ</t>
    </rPh>
    <phoneticPr fontId="1"/>
  </si>
  <si>
    <t>日時(JST想定)</t>
    <rPh sb="0" eb="2">
      <t>ニチジ</t>
    </rPh>
    <rPh sb="6" eb="8">
      <t>ソウテイ</t>
    </rPh>
    <phoneticPr fontId="1"/>
  </si>
  <si>
    <t>※シリアル値は1900/1/1、UNIX時刻はUTC 1970/01/01（UNIXエポック）、からの日時です。</t>
    <rPh sb="5" eb="6">
      <t>チ</t>
    </rPh>
    <rPh sb="20" eb="22">
      <t>ジコク</t>
    </rPh>
    <rPh sb="51" eb="53">
      <t>ニチジ</t>
    </rPh>
    <phoneticPr fontId="1"/>
  </si>
  <si>
    <r>
      <t>=値*</t>
    </r>
    <r>
      <rPr>
        <b/>
        <sz val="11"/>
        <color rgb="FF00B050"/>
        <rFont val="游ゴシック"/>
        <family val="3"/>
        <charset val="128"/>
        <scheme val="minor"/>
      </rPr>
      <t>86400</t>
    </r>
    <r>
      <rPr>
        <sz val="11"/>
        <color theme="1"/>
        <rFont val="游ゴシック"/>
        <family val="2"/>
        <charset val="128"/>
        <scheme val="minor"/>
      </rPr>
      <t>-</t>
    </r>
    <r>
      <rPr>
        <b/>
        <sz val="11"/>
        <color rgb="FF92D050"/>
        <rFont val="游ゴシック"/>
        <family val="3"/>
        <charset val="128"/>
        <scheme val="minor"/>
      </rPr>
      <t>32400</t>
    </r>
    <r>
      <rPr>
        <sz val="11"/>
        <color theme="1"/>
        <rFont val="游ゴシック"/>
        <family val="2"/>
        <charset val="128"/>
        <scheme val="minor"/>
      </rPr>
      <t>-</t>
    </r>
    <r>
      <rPr>
        <b/>
        <sz val="11"/>
        <color rgb="FF0000FF"/>
        <rFont val="游ゴシック"/>
        <family val="3"/>
        <charset val="128"/>
        <scheme val="minor"/>
      </rPr>
      <t>2209161600</t>
    </r>
    <rPh sb="1" eb="2">
      <t>アタイ</t>
    </rPh>
    <phoneticPr fontId="1"/>
  </si>
  <si>
    <r>
      <t>=(値+</t>
    </r>
    <r>
      <rPr>
        <b/>
        <sz val="11"/>
        <color rgb="FF92D050"/>
        <rFont val="游ゴシック"/>
        <family val="3"/>
        <charset val="128"/>
        <scheme val="minor"/>
      </rPr>
      <t>32400</t>
    </r>
    <r>
      <rPr>
        <sz val="11"/>
        <color theme="1"/>
        <rFont val="游ゴシック"/>
        <family val="2"/>
        <charset val="128"/>
        <scheme val="minor"/>
      </rPr>
      <t>+</t>
    </r>
    <r>
      <rPr>
        <b/>
        <sz val="11"/>
        <color rgb="FF0000FF"/>
        <rFont val="游ゴシック"/>
        <family val="3"/>
        <charset val="128"/>
        <scheme val="minor"/>
      </rPr>
      <t>2209161600</t>
    </r>
    <r>
      <rPr>
        <sz val="11"/>
        <color theme="1"/>
        <rFont val="游ゴシック"/>
        <family val="2"/>
        <charset val="128"/>
        <scheme val="minor"/>
      </rPr>
      <t>)/</t>
    </r>
    <r>
      <rPr>
        <b/>
        <sz val="11"/>
        <color rgb="FF00B050"/>
        <rFont val="游ゴシック"/>
        <family val="3"/>
        <charset val="128"/>
        <scheme val="minor"/>
      </rPr>
      <t>86400</t>
    </r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</si>
</sst>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0_);[Red]\(0\)"/>
    <numFmt numFmtId="182" formatCode="yyyy/mm/dd\ hh:mm:dd"/>
    <numFmt numFmtId="184" formatCode="yyyy/mm/dd\ hh:mm:ss"/>
    <numFmt numFmtId="190" formatCode="0.000000_);[Red]\(0.00000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b/>
      <sz val="11"/>
      <color rgb="FF7030A0"/>
      <name val="游ゴシック"/>
      <family val="3"/>
      <charset val="128"/>
      <scheme val="minor"/>
    </font>
    <font>
      <b/>
      <sz val="11"/>
      <color rgb="FF92D050"/>
      <name val="游ゴシック"/>
      <family val="3"/>
      <charset val="128"/>
      <scheme val="minor"/>
    </font>
    <font>
      <sz val="11"/>
      <color rgb="FF7030A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rgb="FF00B050"/>
      <name val="游ゴシック"/>
      <family val="3"/>
      <charset val="128"/>
      <scheme val="minor"/>
    </font>
    <font>
      <b/>
      <sz val="9"/>
      <color rgb="FF92D05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90" fontId="0" fillId="0" borderId="0" xfId="0" applyNumberFormat="1">
      <alignment vertical="center"/>
    </xf>
    <xf numFmtId="190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1" fontId="3" fillId="0" borderId="0" xfId="0" applyNumberFormat="1" applyFont="1">
      <alignment vertical="center"/>
    </xf>
    <xf numFmtId="190" fontId="0" fillId="0" borderId="0" xfId="0" applyNumberFormat="1" applyAlignment="1">
      <alignment vertical="center" wrapText="1"/>
    </xf>
    <xf numFmtId="19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84" fontId="0" fillId="0" borderId="0" xfId="0" applyNumberFormat="1" applyAlignment="1">
      <alignment horizontal="left" vertical="center" wrapText="1" indent="1"/>
    </xf>
    <xf numFmtId="184" fontId="6" fillId="0" borderId="0" xfId="0" applyNumberFormat="1" applyFont="1">
      <alignment vertical="center"/>
    </xf>
    <xf numFmtId="190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84" fontId="0" fillId="0" borderId="0" xfId="0" applyNumberFormat="1" applyAlignment="1">
      <alignment vertical="top" wrapText="1"/>
    </xf>
    <xf numFmtId="0" fontId="0" fillId="0" borderId="0" xfId="0" quotePrefix="1">
      <alignment vertical="center"/>
    </xf>
    <xf numFmtId="0" fontId="7" fillId="0" borderId="0" xfId="0" applyFont="1">
      <alignment vertical="center"/>
    </xf>
    <xf numFmtId="184" fontId="0" fillId="3" borderId="0" xfId="0" applyNumberFormat="1" applyFill="1">
      <alignment vertical="center"/>
    </xf>
    <xf numFmtId="184" fontId="0" fillId="2" borderId="1" xfId="0" applyNumberFormat="1" applyFill="1" applyBorder="1">
      <alignment vertical="center"/>
    </xf>
    <xf numFmtId="190" fontId="7" fillId="0" borderId="0" xfId="0" applyNumberFormat="1" applyFont="1" applyAlignment="1">
      <alignment horizontal="right" vertical="center"/>
    </xf>
    <xf numFmtId="179" fontId="9" fillId="3" borderId="0" xfId="0" applyNumberFormat="1" applyFont="1" applyFill="1">
      <alignment vertical="center"/>
    </xf>
    <xf numFmtId="179" fontId="9" fillId="2" borderId="1" xfId="0" applyNumberFormat="1" applyFont="1" applyFill="1" applyBorder="1">
      <alignment vertical="center"/>
    </xf>
    <xf numFmtId="0" fontId="10" fillId="0" borderId="0" xfId="0" applyFont="1" applyAlignment="1">
      <alignment horizontal="right" vertical="center"/>
    </xf>
    <xf numFmtId="184" fontId="1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4</xdr:row>
      <xdr:rowOff>114300</xdr:rowOff>
    </xdr:from>
    <xdr:to>
      <xdr:col>3</xdr:col>
      <xdr:colOff>1019175</xdr:colOff>
      <xdr:row>4</xdr:row>
      <xdr:rowOff>400050</xdr:rowOff>
    </xdr:to>
    <xdr:sp macro="" textlink="">
      <xdr:nvSpPr>
        <xdr:cNvPr id="2" name="矢印: 上向き折線 1">
          <a:extLst>
            <a:ext uri="{FF2B5EF4-FFF2-40B4-BE49-F238E27FC236}">
              <a16:creationId xmlns:a16="http://schemas.microsoft.com/office/drawing/2014/main" id="{DB5E0E3E-75C1-1BB6-CF70-F030080A1FFE}"/>
            </a:ext>
          </a:extLst>
        </xdr:cNvPr>
        <xdr:cNvSpPr/>
      </xdr:nvSpPr>
      <xdr:spPr>
        <a:xfrm flipV="1">
          <a:off x="1466850" y="1543050"/>
          <a:ext cx="3190875" cy="285750"/>
        </a:xfrm>
        <a:prstGeom prst="bentUpArrow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1123951</xdr:colOff>
      <xdr:row>6</xdr:row>
      <xdr:rowOff>117234</xdr:rowOff>
    </xdr:from>
    <xdr:to>
      <xdr:col>3</xdr:col>
      <xdr:colOff>1000129</xdr:colOff>
      <xdr:row>6</xdr:row>
      <xdr:rowOff>414344</xdr:rowOff>
    </xdr:to>
    <xdr:sp macro="" textlink="">
      <xdr:nvSpPr>
        <xdr:cNvPr id="3" name="矢印: 上向き折線 2">
          <a:extLst>
            <a:ext uri="{FF2B5EF4-FFF2-40B4-BE49-F238E27FC236}">
              <a16:creationId xmlns:a16="http://schemas.microsoft.com/office/drawing/2014/main" id="{975AEA30-92DF-C9E3-629A-C374EC842AB6}"/>
            </a:ext>
          </a:extLst>
        </xdr:cNvPr>
        <xdr:cNvSpPr/>
      </xdr:nvSpPr>
      <xdr:spPr>
        <a:xfrm rot="5400000" flipV="1">
          <a:off x="2891755" y="818603"/>
          <a:ext cx="297110" cy="3217255"/>
        </a:xfrm>
        <a:prstGeom prst="bentUpArrow">
          <a:avLst>
            <a:gd name="adj1" fmla="val 25000"/>
            <a:gd name="adj2" fmla="val 25576"/>
            <a:gd name="adj3" fmla="val 36268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1</xdr:col>
      <xdr:colOff>1667608</xdr:colOff>
      <xdr:row>13</xdr:row>
      <xdr:rowOff>26377</xdr:rowOff>
    </xdr:from>
    <xdr:to>
      <xdr:col>3</xdr:col>
      <xdr:colOff>1194288</xdr:colOff>
      <xdr:row>13</xdr:row>
      <xdr:rowOff>212480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210C53E5-F082-9C68-C736-DC2A5D31F49B}"/>
            </a:ext>
          </a:extLst>
        </xdr:cNvPr>
        <xdr:cNvSpPr/>
      </xdr:nvSpPr>
      <xdr:spPr>
        <a:xfrm flipV="1">
          <a:off x="1975339" y="4034204"/>
          <a:ext cx="2867757" cy="186103"/>
        </a:xfrm>
        <a:prstGeom prst="rightArrow">
          <a:avLst>
            <a:gd name="adj1" fmla="val 50000"/>
            <a:gd name="adj2" fmla="val 65748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1667608</xdr:colOff>
      <xdr:row>22</xdr:row>
      <xdr:rowOff>26377</xdr:rowOff>
    </xdr:from>
    <xdr:to>
      <xdr:col>3</xdr:col>
      <xdr:colOff>1194288</xdr:colOff>
      <xdr:row>22</xdr:row>
      <xdr:rowOff>212480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8C3E6515-60AA-6B28-0AF5-BA52356B8CE8}"/>
            </a:ext>
          </a:extLst>
        </xdr:cNvPr>
        <xdr:cNvSpPr/>
      </xdr:nvSpPr>
      <xdr:spPr>
        <a:xfrm flipV="1">
          <a:off x="1975339" y="6496050"/>
          <a:ext cx="2867757" cy="186103"/>
        </a:xfrm>
        <a:prstGeom prst="rightArrow">
          <a:avLst>
            <a:gd name="adj1" fmla="val 50000"/>
            <a:gd name="adj2" fmla="val 65748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3DD5-061B-4CB1-A325-319D5FC56D19}">
  <dimension ref="B2:E32"/>
  <sheetViews>
    <sheetView tabSelected="1" zoomScaleNormal="100" workbookViewId="0"/>
  </sheetViews>
  <sheetFormatPr defaultRowHeight="18.75" x14ac:dyDescent="0.4"/>
  <cols>
    <col min="1" max="1" width="4" customWidth="1"/>
    <col min="2" max="2" width="21.875" style="3" customWidth="1"/>
    <col min="3" max="3" width="21.875" style="4" customWidth="1"/>
    <col min="4" max="4" width="21.875" customWidth="1"/>
    <col min="5" max="5" width="33.5" customWidth="1"/>
  </cols>
  <sheetData>
    <row r="2" spans="2:5" ht="50.25" x14ac:dyDescent="0.4">
      <c r="B2" s="15" t="s">
        <v>2</v>
      </c>
      <c r="C2" s="9" t="s">
        <v>5</v>
      </c>
      <c r="D2" s="10" t="s">
        <v>8</v>
      </c>
    </row>
    <row r="3" spans="2:5" x14ac:dyDescent="0.4">
      <c r="B3" s="3">
        <v>45247.548576388886</v>
      </c>
      <c r="C3" s="4">
        <f>B3</f>
        <v>45247.548576388886</v>
      </c>
      <c r="D3" s="7">
        <f>FLOOR(C3*24*60*60,1)</f>
        <v>3909388197</v>
      </c>
    </row>
    <row r="4" spans="2:5" x14ac:dyDescent="0.4">
      <c r="B4" s="12">
        <v>25569</v>
      </c>
      <c r="C4" s="13">
        <f>B4</f>
        <v>25569</v>
      </c>
      <c r="D4" s="6">
        <f>FLOOR(C4*24*60*60,1)</f>
        <v>2209161600</v>
      </c>
    </row>
    <row r="5" spans="2:5" ht="37.5" customHeight="1" x14ac:dyDescent="0.4">
      <c r="B5" s="11"/>
      <c r="C5" s="5"/>
      <c r="D5" s="23" t="s">
        <v>6</v>
      </c>
    </row>
    <row r="6" spans="2:5" x14ac:dyDescent="0.4">
      <c r="C6" s="20" t="s">
        <v>0</v>
      </c>
      <c r="D6" s="17">
        <f>D3-D4</f>
        <v>1700226597</v>
      </c>
    </row>
    <row r="7" spans="2:5" ht="37.5" customHeight="1" x14ac:dyDescent="0.4">
      <c r="C7" s="8"/>
      <c r="D7" s="23" t="s">
        <v>7</v>
      </c>
    </row>
    <row r="8" spans="2:5" x14ac:dyDescent="0.4">
      <c r="B8" s="3">
        <f>C8</f>
        <v>45247.548576388886</v>
      </c>
      <c r="C8" s="4">
        <f>D8/86400</f>
        <v>45247.548576388886</v>
      </c>
      <c r="D8">
        <f>D6+D4</f>
        <v>3909388197</v>
      </c>
    </row>
    <row r="10" spans="2:5" x14ac:dyDescent="0.4">
      <c r="B10" s="24" t="s">
        <v>19</v>
      </c>
    </row>
    <row r="11" spans="2:5" x14ac:dyDescent="0.4">
      <c r="B11" s="24" t="s">
        <v>4</v>
      </c>
    </row>
    <row r="12" spans="2:5" x14ac:dyDescent="0.4">
      <c r="B12" s="24" t="s">
        <v>3</v>
      </c>
    </row>
    <row r="15" spans="2:5" ht="19.5" thickBot="1" x14ac:dyDescent="0.45">
      <c r="C15" s="3" t="s">
        <v>17</v>
      </c>
      <c r="D15" s="4" t="s">
        <v>1</v>
      </c>
    </row>
    <row r="16" spans="2:5" ht="19.5" thickBot="1" x14ac:dyDescent="0.45">
      <c r="C16" s="19">
        <v>45247.548576388886</v>
      </c>
      <c r="D16" s="21">
        <f>C16*86400-2209161600</f>
        <v>1700226597</v>
      </c>
      <c r="E16" s="16" t="s">
        <v>12</v>
      </c>
    </row>
    <row r="17" spans="2:5" x14ac:dyDescent="0.4">
      <c r="C17" s="2"/>
      <c r="D17" s="21">
        <f>(C16-25569)*86400</f>
        <v>1700226596.9999998</v>
      </c>
      <c r="E17" s="16" t="s">
        <v>11</v>
      </c>
    </row>
    <row r="18" spans="2:5" x14ac:dyDescent="0.4">
      <c r="C18" s="3"/>
      <c r="D18" s="4"/>
    </row>
    <row r="19" spans="2:5" ht="19.5" thickBot="1" x14ac:dyDescent="0.45">
      <c r="C19" s="3" t="s">
        <v>1</v>
      </c>
      <c r="D19" s="3" t="s">
        <v>17</v>
      </c>
    </row>
    <row r="20" spans="2:5" ht="19.5" thickBot="1" x14ac:dyDescent="0.45">
      <c r="B20" s="1"/>
      <c r="C20" s="22">
        <v>1700226597</v>
      </c>
      <c r="D20" s="18">
        <f>(C20+2209161600)/86400</f>
        <v>45247.548576388886</v>
      </c>
      <c r="E20" s="16" t="s">
        <v>14</v>
      </c>
    </row>
    <row r="21" spans="2:5" x14ac:dyDescent="0.4">
      <c r="B21" s="1"/>
      <c r="C21" s="1"/>
      <c r="D21" s="18">
        <f>C20/86400+25569</f>
        <v>45247.548576388886</v>
      </c>
      <c r="E21" s="16" t="s">
        <v>13</v>
      </c>
    </row>
    <row r="22" spans="2:5" x14ac:dyDescent="0.4">
      <c r="C22" s="3"/>
      <c r="D22" s="4"/>
    </row>
    <row r="23" spans="2:5" x14ac:dyDescent="0.4">
      <c r="C23" s="3"/>
      <c r="D23" s="4"/>
    </row>
    <row r="24" spans="2:5" ht="19.5" thickBot="1" x14ac:dyDescent="0.45">
      <c r="C24" s="3" t="s">
        <v>18</v>
      </c>
      <c r="D24" s="4" t="s">
        <v>1</v>
      </c>
    </row>
    <row r="25" spans="2:5" ht="19.5" thickBot="1" x14ac:dyDescent="0.45">
      <c r="B25" s="14"/>
      <c r="C25" s="19">
        <v>45247.923576388886</v>
      </c>
      <c r="D25" s="21">
        <f>C25*86400-32400-2209161600</f>
        <v>1700226597</v>
      </c>
      <c r="E25" s="16" t="s">
        <v>20</v>
      </c>
    </row>
    <row r="26" spans="2:5" x14ac:dyDescent="0.4">
      <c r="B26" s="14"/>
      <c r="C26" s="2"/>
      <c r="D26" s="21">
        <f>(C25-0.375-25569)*86400</f>
        <v>1700226596.9999998</v>
      </c>
      <c r="E26" s="16" t="s">
        <v>15</v>
      </c>
    </row>
    <row r="27" spans="2:5" x14ac:dyDescent="0.4">
      <c r="B27" s="14"/>
      <c r="C27" s="2"/>
      <c r="D27" s="21">
        <f>(C25-25569.375)*86400</f>
        <v>1700226596.9999998</v>
      </c>
      <c r="E27" s="16" t="s">
        <v>9</v>
      </c>
    </row>
    <row r="28" spans="2:5" x14ac:dyDescent="0.4">
      <c r="C28" s="3"/>
      <c r="D28" s="4"/>
    </row>
    <row r="29" spans="2:5" ht="19.5" thickBot="1" x14ac:dyDescent="0.45">
      <c r="C29" s="3" t="s">
        <v>1</v>
      </c>
      <c r="D29" s="3" t="s">
        <v>18</v>
      </c>
    </row>
    <row r="30" spans="2:5" ht="19.5" thickBot="1" x14ac:dyDescent="0.45">
      <c r="C30" s="22">
        <v>1700226597</v>
      </c>
      <c r="D30" s="18">
        <f>(C30+32400+2209161600)/86400</f>
        <v>45247.923576388886</v>
      </c>
      <c r="E30" s="16" t="s">
        <v>21</v>
      </c>
    </row>
    <row r="31" spans="2:5" x14ac:dyDescent="0.4">
      <c r="D31" s="18">
        <f>C30/86400+0.375+25569</f>
        <v>45247.923576388886</v>
      </c>
      <c r="E31" s="16" t="s">
        <v>16</v>
      </c>
    </row>
    <row r="32" spans="2:5" x14ac:dyDescent="0.4">
      <c r="D32" s="18">
        <f>C30/86400+25569.375</f>
        <v>45247.923576388886</v>
      </c>
      <c r="E32" s="16" t="s">
        <v>10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2023-11-16T15:08:44Z</dcterms:created>
  <dcterms:modified xsi:type="dcterms:W3CDTF">2023-11-19T15:55:23Z</dcterms:modified>
</cp:coreProperties>
</file>