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 firstSheet="1" activeTab="3"/>
  </bookViews>
  <sheets>
    <sheet name="Jarak - Lat Long" sheetId="1" r:id="rId1"/>
    <sheet name="Jarak - UTM" sheetId="2" r:id="rId2"/>
    <sheet name="Sheet1" sheetId="3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B44" i="4" l="1"/>
  <c r="B43" i="4"/>
  <c r="B42" i="4"/>
  <c r="B41" i="4"/>
  <c r="B40" i="4"/>
  <c r="B39" i="4"/>
  <c r="B38" i="4"/>
  <c r="B37" i="4"/>
  <c r="B45" i="4" s="1"/>
  <c r="AD36" i="4"/>
  <c r="AD35" i="4"/>
  <c r="AD39" i="4"/>
  <c r="AD38" i="4"/>
  <c r="AD37" i="4"/>
  <c r="AD34" i="4"/>
  <c r="AD33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16" i="4"/>
  <c r="T15" i="4" l="1"/>
  <c r="T14" i="4"/>
  <c r="T13" i="4"/>
  <c r="T12" i="4"/>
  <c r="T11" i="4" l="1"/>
  <c r="T10" i="4"/>
  <c r="T9" i="4"/>
  <c r="T8" i="4"/>
  <c r="T7" i="4"/>
  <c r="T6" i="4"/>
  <c r="T5" i="4"/>
  <c r="T4" i="4"/>
  <c r="T3" i="4"/>
  <c r="T2" i="4"/>
  <c r="I34" i="4"/>
  <c r="I33" i="4"/>
  <c r="I32" i="4"/>
  <c r="I31" i="4"/>
  <c r="I30" i="4"/>
  <c r="I29" i="4"/>
  <c r="I28" i="4"/>
  <c r="I27" i="4"/>
  <c r="I26" i="4"/>
  <c r="I25" i="4"/>
  <c r="I24" i="4"/>
  <c r="I23" i="4"/>
  <c r="I19" i="4"/>
  <c r="I18" i="4"/>
  <c r="I17" i="4"/>
  <c r="I16" i="4"/>
  <c r="I15" i="4"/>
  <c r="I14" i="4"/>
  <c r="I13" i="4"/>
  <c r="F84" i="3"/>
  <c r="G84" i="3" s="1"/>
  <c r="C74" i="3"/>
  <c r="C75" i="3" s="1"/>
  <c r="C76" i="3" s="1"/>
  <c r="C77" i="3" s="1"/>
  <c r="C78" i="3" s="1"/>
  <c r="C79" i="3" s="1"/>
  <c r="C80" i="3" s="1"/>
  <c r="B74" i="3"/>
  <c r="F74" i="3" s="1"/>
  <c r="G74" i="3" s="1"/>
  <c r="F73" i="3"/>
  <c r="G73" i="3" s="1"/>
  <c r="C63" i="3"/>
  <c r="C64" i="3" s="1"/>
  <c r="C65" i="3" s="1"/>
  <c r="C66" i="3" s="1"/>
  <c r="C67" i="3" s="1"/>
  <c r="C68" i="3" s="1"/>
  <c r="C69" i="3" s="1"/>
  <c r="B63" i="3"/>
  <c r="B64" i="3" s="1"/>
  <c r="F62" i="3"/>
  <c r="G62" i="3" s="1"/>
  <c r="C52" i="3"/>
  <c r="C53" i="3" s="1"/>
  <c r="C54" i="3" s="1"/>
  <c r="C55" i="3" s="1"/>
  <c r="C56" i="3" s="1"/>
  <c r="C57" i="3" s="1"/>
  <c r="C58" i="3" s="1"/>
  <c r="B52" i="3"/>
  <c r="F52" i="3" s="1"/>
  <c r="G52" i="3" s="1"/>
  <c r="F51" i="3"/>
  <c r="G51" i="3" s="1"/>
  <c r="C41" i="3"/>
  <c r="C42" i="3" s="1"/>
  <c r="C43" i="3" s="1"/>
  <c r="C44" i="3" s="1"/>
  <c r="C45" i="3" s="1"/>
  <c r="C46" i="3" s="1"/>
  <c r="C47" i="3" s="1"/>
  <c r="B41" i="3"/>
  <c r="F40" i="3"/>
  <c r="G40" i="3" s="1"/>
  <c r="C30" i="3"/>
  <c r="C31" i="3" s="1"/>
  <c r="C32" i="3" s="1"/>
  <c r="C33" i="3" s="1"/>
  <c r="C34" i="3" s="1"/>
  <c r="C35" i="3" s="1"/>
  <c r="C36" i="3" s="1"/>
  <c r="B30" i="3"/>
  <c r="F30" i="3" s="1"/>
  <c r="G30" i="3" s="1"/>
  <c r="F29" i="3"/>
  <c r="G29" i="3" s="1"/>
  <c r="C20" i="3"/>
  <c r="C21" i="3"/>
  <c r="C22" i="3" s="1"/>
  <c r="C23" i="3" s="1"/>
  <c r="C24" i="3" s="1"/>
  <c r="C25" i="3" s="1"/>
  <c r="C19" i="3"/>
  <c r="C7" i="3"/>
  <c r="C8" i="3"/>
  <c r="C9" i="3"/>
  <c r="C10" i="3"/>
  <c r="C11" i="3" s="1"/>
  <c r="C12" i="3" s="1"/>
  <c r="C6" i="3"/>
  <c r="F19" i="3"/>
  <c r="G19" i="3" s="1"/>
  <c r="B19" i="3"/>
  <c r="B20" i="3" s="1"/>
  <c r="F18" i="3"/>
  <c r="G18" i="3" s="1"/>
  <c r="B7" i="3"/>
  <c r="B8" i="3" s="1"/>
  <c r="B6" i="3"/>
  <c r="F7" i="3"/>
  <c r="G7" i="3" s="1"/>
  <c r="F6" i="3"/>
  <c r="G6" i="3" s="1"/>
  <c r="F5" i="3"/>
  <c r="G5" i="3" s="1"/>
  <c r="F7" i="2"/>
  <c r="F6" i="2"/>
  <c r="F5" i="2"/>
  <c r="E12" i="1"/>
  <c r="E11" i="1"/>
  <c r="E10" i="1"/>
  <c r="F5" i="1"/>
  <c r="F4" i="1"/>
  <c r="F3" i="1"/>
  <c r="B75" i="3" l="1"/>
  <c r="F63" i="3"/>
  <c r="G63" i="3" s="1"/>
  <c r="B65" i="3"/>
  <c r="F64" i="3"/>
  <c r="G64" i="3" s="1"/>
  <c r="B53" i="3"/>
  <c r="F41" i="3"/>
  <c r="G41" i="3" s="1"/>
  <c r="B42" i="3"/>
  <c r="B31" i="3"/>
  <c r="F20" i="3"/>
  <c r="G20" i="3" s="1"/>
  <c r="B21" i="3"/>
  <c r="F8" i="3"/>
  <c r="G8" i="3" s="1"/>
  <c r="B9" i="3"/>
  <c r="B10" i="3" s="1"/>
  <c r="B11" i="3" s="1"/>
  <c r="B12" i="3" s="1"/>
  <c r="F9" i="3"/>
  <c r="G9" i="3" s="1"/>
  <c r="B76" i="3" l="1"/>
  <c r="F75" i="3"/>
  <c r="G75" i="3" s="1"/>
  <c r="B66" i="3"/>
  <c r="F65" i="3"/>
  <c r="G65" i="3" s="1"/>
  <c r="B54" i="3"/>
  <c r="F53" i="3"/>
  <c r="G53" i="3" s="1"/>
  <c r="F42" i="3"/>
  <c r="G42" i="3" s="1"/>
  <c r="B43" i="3"/>
  <c r="F31" i="3"/>
  <c r="G31" i="3" s="1"/>
  <c r="B32" i="3"/>
  <c r="B22" i="3"/>
  <c r="F21" i="3"/>
  <c r="G21" i="3" s="1"/>
  <c r="F10" i="3"/>
  <c r="G10" i="3" s="1"/>
  <c r="F76" i="3" l="1"/>
  <c r="G76" i="3" s="1"/>
  <c r="B77" i="3"/>
  <c r="B67" i="3"/>
  <c r="F66" i="3"/>
  <c r="G66" i="3" s="1"/>
  <c r="F54" i="3"/>
  <c r="G54" i="3" s="1"/>
  <c r="B55" i="3"/>
  <c r="F43" i="3"/>
  <c r="G43" i="3" s="1"/>
  <c r="B44" i="3"/>
  <c r="F32" i="3"/>
  <c r="G32" i="3" s="1"/>
  <c r="B33" i="3"/>
  <c r="B23" i="3"/>
  <c r="F22" i="3"/>
  <c r="G22" i="3" s="1"/>
  <c r="F11" i="3"/>
  <c r="G11" i="3" s="1"/>
  <c r="F77" i="3" l="1"/>
  <c r="G77" i="3" s="1"/>
  <c r="B78" i="3"/>
  <c r="F67" i="3"/>
  <c r="G67" i="3" s="1"/>
  <c r="B68" i="3"/>
  <c r="F55" i="3"/>
  <c r="G55" i="3" s="1"/>
  <c r="B56" i="3"/>
  <c r="F44" i="3"/>
  <c r="G44" i="3" s="1"/>
  <c r="B45" i="3"/>
  <c r="F33" i="3"/>
  <c r="G33" i="3" s="1"/>
  <c r="B34" i="3"/>
  <c r="F23" i="3"/>
  <c r="G23" i="3" s="1"/>
  <c r="B24" i="3"/>
  <c r="F12" i="3"/>
  <c r="G12" i="3" s="1"/>
  <c r="F78" i="3" l="1"/>
  <c r="G78" i="3" s="1"/>
  <c r="B79" i="3"/>
  <c r="B69" i="3"/>
  <c r="F69" i="3" s="1"/>
  <c r="G69" i="3" s="1"/>
  <c r="F68" i="3"/>
  <c r="G68" i="3" s="1"/>
  <c r="B57" i="3"/>
  <c r="F56" i="3"/>
  <c r="G56" i="3" s="1"/>
  <c r="F45" i="3"/>
  <c r="G45" i="3" s="1"/>
  <c r="B46" i="3"/>
  <c r="F34" i="3"/>
  <c r="G34" i="3" s="1"/>
  <c r="B35" i="3"/>
  <c r="F24" i="3"/>
  <c r="G24" i="3" s="1"/>
  <c r="B25" i="3"/>
  <c r="F25" i="3" s="1"/>
  <c r="G25" i="3" s="1"/>
  <c r="B80" i="3" l="1"/>
  <c r="F80" i="3" s="1"/>
  <c r="G80" i="3" s="1"/>
  <c r="F79" i="3"/>
  <c r="G79" i="3" s="1"/>
  <c r="F57" i="3"/>
  <c r="G57" i="3" s="1"/>
  <c r="B58" i="3"/>
  <c r="F58" i="3" s="1"/>
  <c r="G58" i="3" s="1"/>
  <c r="F46" i="3"/>
  <c r="G46" i="3" s="1"/>
  <c r="B47" i="3"/>
  <c r="F47" i="3" s="1"/>
  <c r="G47" i="3" s="1"/>
  <c r="F35" i="3"/>
  <c r="G35" i="3" s="1"/>
  <c r="B36" i="3"/>
  <c r="F36" i="3" s="1"/>
  <c r="G36" i="3" s="1"/>
</calcChain>
</file>

<file path=xl/sharedStrings.xml><?xml version="1.0" encoding="utf-8"?>
<sst xmlns="http://schemas.openxmlformats.org/spreadsheetml/2006/main" count="386" uniqueCount="168">
  <si>
    <t>FORMULA HAVERSIN MENGHITUNG JARAK SISTEM GEOGRAFIS</t>
  </si>
  <si>
    <t>CARA 1</t>
  </si>
  <si>
    <t>Lat1</t>
  </si>
  <si>
    <t>Long1</t>
  </si>
  <si>
    <t>Lat2</t>
  </si>
  <si>
    <t>Long2</t>
  </si>
  <si>
    <t>Jarak (Meter)</t>
  </si>
  <si>
    <t>CARA 2</t>
  </si>
  <si>
    <t>Titik</t>
  </si>
  <si>
    <t>Lat</t>
  </si>
  <si>
    <t>Long</t>
  </si>
  <si>
    <t>Keterangan</t>
  </si>
  <si>
    <t>Jarak Titik 2 dan 1</t>
  </si>
  <si>
    <t>Jarak Titik 3 dan 2</t>
  </si>
  <si>
    <t>Jarak Titik 4 dan 3</t>
  </si>
  <si>
    <t>No</t>
  </si>
  <si>
    <t>Easting</t>
  </si>
  <si>
    <t>Northing</t>
  </si>
  <si>
    <t>km</t>
  </si>
  <si>
    <t>s</t>
  </si>
  <si>
    <t>d1</t>
  </si>
  <si>
    <t>d2</t>
  </si>
  <si>
    <t>d3</t>
  </si>
  <si>
    <t>d4</t>
  </si>
  <si>
    <t>d5</t>
  </si>
  <si>
    <t>d6</t>
  </si>
  <si>
    <t>d7</t>
  </si>
  <si>
    <t>d8</t>
  </si>
  <si>
    <t>titik awal dari s</t>
  </si>
  <si>
    <t>titik awal dari d1</t>
  </si>
  <si>
    <t>titik awal dr d2</t>
  </si>
  <si>
    <t>titik awal dr d3</t>
  </si>
  <si>
    <t>titik awal dr d4</t>
  </si>
  <si>
    <t>titik awal dr d5</t>
  </si>
  <si>
    <t>titik awal dr d6</t>
  </si>
  <si>
    <t>titik awal dr d7</t>
  </si>
  <si>
    <t>Arc yang akan diganti</t>
  </si>
  <si>
    <t>Arc yang akan disisipkan ke subtour</t>
  </si>
  <si>
    <t>Penambahan jarak (km)</t>
  </si>
  <si>
    <t>(s, d1)</t>
  </si>
  <si>
    <t>(s, d2) - (d2, d1)</t>
  </si>
  <si>
    <t>(s, d3) - (d3, d1)</t>
  </si>
  <si>
    <t>(s, d4) - (d4, d1)</t>
  </si>
  <si>
    <t>(s, d5) - (d5, d1)</t>
  </si>
  <si>
    <t>(s, d6) - (d6, d1)</t>
  </si>
  <si>
    <t>(s, d7) - (d7, d1)</t>
  </si>
  <si>
    <t>(s, d8) - (d8, d1)</t>
  </si>
  <si>
    <t>Cs,d2 + Cd2,d1 - Cs,d1 =</t>
  </si>
  <si>
    <t>Cs,d3 + Cd3,d1 - Cs,d1 =</t>
  </si>
  <si>
    <t>Cs,d4 + Cd4,d1 - Cs,d1 =</t>
  </si>
  <si>
    <t>Cs,d5 + Cd5,d1 - Cs,d1 =</t>
  </si>
  <si>
    <t>Cs,d6 + Cd6,d1 - Cs,d1 =</t>
  </si>
  <si>
    <t>Cs,d7 + Cd7,d1 - Cs,d1 =</t>
  </si>
  <si>
    <t>Cs,d8 + Cd8,d1 - Cs,d1 =</t>
  </si>
  <si>
    <t>(s, d5)</t>
  </si>
  <si>
    <t>(d5, d1)</t>
  </si>
  <si>
    <t>(s, d2) - (d2, d5)</t>
  </si>
  <si>
    <t>(d5, d2) - (d2, d1)</t>
  </si>
  <si>
    <t>(s, d3) - (d3, d5)</t>
  </si>
  <si>
    <t>(s, d4) - (d4, d5)</t>
  </si>
  <si>
    <t>(s, d6) - (d6, d5)</t>
  </si>
  <si>
    <t>(s, d7) - (d7, d5)</t>
  </si>
  <si>
    <t>(s, d8) - (d8, d5)</t>
  </si>
  <si>
    <t>(d5, d3) - (d3, d1)</t>
  </si>
  <si>
    <t>(d5, d4) - (d4, d1)</t>
  </si>
  <si>
    <t>(d5, d6) - (d6, d1)</t>
  </si>
  <si>
    <t>(d5, d7) - (d7, d1)</t>
  </si>
  <si>
    <t>(d5, d8) - (d8, d1)</t>
  </si>
  <si>
    <t xml:space="preserve">Cs,d2 + Cd2d5 - Csd5 = </t>
  </si>
  <si>
    <t xml:space="preserve">Cd5,d2 + Cd2d1 - Cd5d1 = </t>
  </si>
  <si>
    <t xml:space="preserve">Cs,d3 + Cd3d5 - Csd5 = </t>
  </si>
  <si>
    <t xml:space="preserve">Cs,d4 + Cd4d5 - Csd5 = </t>
  </si>
  <si>
    <t xml:space="preserve">Cs,d6 + Cd6d5 - Csd5 = </t>
  </si>
  <si>
    <t xml:space="preserve">Cs,d7 + Cd7d5 - Csd5 = </t>
  </si>
  <si>
    <t xml:space="preserve">Cs,d8 + Cd8d5 - Csd5 = </t>
  </si>
  <si>
    <t xml:space="preserve">Cd5,d3 + Cd3d1 - Cd5d1 = </t>
  </si>
  <si>
    <t xml:space="preserve">Cd5,d4 + Cd4d1 - Cd5d1 = </t>
  </si>
  <si>
    <t xml:space="preserve">Cd5,d6 + Cd6d1 - Cd5d1 = </t>
  </si>
  <si>
    <t xml:space="preserve">Cd5,d7 + Cd7d1 - Cd5d1 = </t>
  </si>
  <si>
    <t xml:space="preserve">Cd5,d8 + Cd8d1 - Cd5d1 = </t>
  </si>
  <si>
    <t>(d5, d4)</t>
  </si>
  <si>
    <t>(d4, d1)</t>
  </si>
  <si>
    <t>(d5, d2) - (d2, d4)</t>
  </si>
  <si>
    <t>(d4, d2) - (d2, d1)</t>
  </si>
  <si>
    <t>(d5, d3) - (d3, d4)</t>
  </si>
  <si>
    <t>(d5, d7) - (d7, d4)</t>
  </si>
  <si>
    <t>(d5, d6) - (d6, d4)</t>
  </si>
  <si>
    <t>(d5, d8) - (d8, d4)</t>
  </si>
  <si>
    <t>(d4, d3) - (d3, d1)</t>
  </si>
  <si>
    <t>(d4, d6) - (d6, d1)</t>
  </si>
  <si>
    <t>(d4, d7) - (d7, d1)</t>
  </si>
  <si>
    <t>(d4, d8) - (d8, d1)</t>
  </si>
  <si>
    <t xml:space="preserve">Cd5d3 + Cd3d4 - Cd5d4 = </t>
  </si>
  <si>
    <t xml:space="preserve">Cd5d2 + Cd2d4 - Cd5d4 = </t>
  </si>
  <si>
    <t xml:space="preserve">Cd5d6 + Cd6d4 - Cd5d4 = </t>
  </si>
  <si>
    <t xml:space="preserve">Cd5d7 + Cd7d4 - Cd5d4 = </t>
  </si>
  <si>
    <t xml:space="preserve">Cd5d8 + Cd8d4 - Cd5d4 = </t>
  </si>
  <si>
    <t xml:space="preserve">Cd4d2 + Cd2d1 - Cd4d1 = </t>
  </si>
  <si>
    <t xml:space="preserve">Cd4d3 + Cd3d1 - Cd4d1 = </t>
  </si>
  <si>
    <t xml:space="preserve">Cd4d6 + Cd6d1 - Cd4d1 = </t>
  </si>
  <si>
    <t xml:space="preserve">Cd4d7 + Cd7d1 - Cd4d1 = </t>
  </si>
  <si>
    <t xml:space="preserve">Cd4d8 + Cd8d1 - Cd4d1 = </t>
  </si>
  <si>
    <t xml:space="preserve">Csd2 + Cd2d5 - Csd5 = </t>
  </si>
  <si>
    <t xml:space="preserve">Csd3 + Cd3d5 - Csd5 = </t>
  </si>
  <si>
    <t xml:space="preserve">Csd6 + Cd6d5 - Csd5 = </t>
  </si>
  <si>
    <t xml:space="preserve">CsD7 + Cd7d5 - Csd5 = </t>
  </si>
  <si>
    <t xml:space="preserve">Csd8 + Cd8d5 - Csd5 = </t>
  </si>
  <si>
    <t>(d4, d6)</t>
  </si>
  <si>
    <t>(d6, d1)</t>
  </si>
  <si>
    <t>(d4, d2) - (d2, d6)</t>
  </si>
  <si>
    <t>(d6, d2) - (d2, d1)</t>
  </si>
  <si>
    <t>(d4, d3) - (d3, d6)</t>
  </si>
  <si>
    <t>(d4, d7) - (d7, d6)</t>
  </si>
  <si>
    <t>(d4, d8) - (d8, d6)</t>
  </si>
  <si>
    <t>(d6, d3) - (d3, d1)</t>
  </si>
  <si>
    <t>(d6, d7) - (d7, d1)</t>
  </si>
  <si>
    <t>(d6, d8) - (d8, d1)</t>
  </si>
  <si>
    <t>Csd2 + Cd2d5 - Csd5 =</t>
  </si>
  <si>
    <t>Csd3 + Cd3d5 - Csd5 =</t>
  </si>
  <si>
    <t>Csd7 + Cd7d5 - Csd5 =</t>
  </si>
  <si>
    <t>Csd8 + Cd8d5 - Csd5 =</t>
  </si>
  <si>
    <t xml:space="preserve">Cd4d2 + Cd2d6 - Cd4d6 = </t>
  </si>
  <si>
    <t xml:space="preserve">Cd6d2 + Cd2d1 - Cd6d1 = </t>
  </si>
  <si>
    <t xml:space="preserve">Cd4d3 + Cd3d6 - Cd4d6 = </t>
  </si>
  <si>
    <t xml:space="preserve">Cd4d7 + Cd7d6 - Cd4d6 = </t>
  </si>
  <si>
    <t xml:space="preserve">Cd4d8 + Cd8d6 - Cd4d6 = </t>
  </si>
  <si>
    <t xml:space="preserve">Cd6d3 + Cd3d1 - Cd6d1 = </t>
  </si>
  <si>
    <t xml:space="preserve">Cd6d7 + Cd7d1 - Cd6d1 = </t>
  </si>
  <si>
    <t xml:space="preserve">Cd6d8 + Cd8d1 - Cd6d1 = </t>
  </si>
  <si>
    <t>(d4, d3)</t>
  </si>
  <si>
    <t>(d3, d6)</t>
  </si>
  <si>
    <t>(d4, d2) - (d2, d3)</t>
  </si>
  <si>
    <t>(d3, d2) - (d2, d6)</t>
  </si>
  <si>
    <t xml:space="preserve">Cd4d2 + Cd2d3 - Cd4d3 = </t>
  </si>
  <si>
    <t xml:space="preserve">Cd3d2 + Cd2d6 - Cd3d6 = </t>
  </si>
  <si>
    <t>(d4, d7) - (d7, d3)</t>
  </si>
  <si>
    <t>(d4, d8) - (d8, d3)</t>
  </si>
  <si>
    <t>(d3, d7) - (d7, d6)</t>
  </si>
  <si>
    <t>(d3, d8) - (d8, d6)</t>
  </si>
  <si>
    <t xml:space="preserve">Csd7 + Cd7d5 - Csd5 = </t>
  </si>
  <si>
    <t xml:space="preserve">Cd4d7 + Cd7d3 - Cd4d3 = </t>
  </si>
  <si>
    <t xml:space="preserve">Cd4d8 + Cd8d3 - Cd4d3 = </t>
  </si>
  <si>
    <t xml:space="preserve">Cd3d7 + Cd7d6 - Cd3d6 = </t>
  </si>
  <si>
    <t xml:space="preserve">Cd3d8 + Cd8d6 - Cd3d6 = </t>
  </si>
  <si>
    <t>(s, d5) – (d5, d4) – (d4, d2) – (d2, d3) – (d3, d6) – (d6, d1).</t>
  </si>
  <si>
    <t>(d4, d2)</t>
  </si>
  <si>
    <t>(d4, d7) - (d7, d2)</t>
  </si>
  <si>
    <t>(d4, d8) - (d8, d2)</t>
  </si>
  <si>
    <t xml:space="preserve">Cd4d7 + Cd7d2 - Cd4d2 = </t>
  </si>
  <si>
    <t xml:space="preserve">Cd4d8 + Cd8d2 - Cd4d2 = </t>
  </si>
  <si>
    <t>(d2, d3)</t>
  </si>
  <si>
    <t>(d2, d7) - (d7, d3)</t>
  </si>
  <si>
    <t>(d2, d8) - (d8, d3)</t>
  </si>
  <si>
    <t xml:space="preserve">Cd2d7 + Cd7d3 - Cd2d3 = </t>
  </si>
  <si>
    <t xml:space="preserve">Cd2d8 + Cd8d3 - Cd2d3 = </t>
  </si>
  <si>
    <t>(s, d5) – (d5, d4) – (d4, d7) – (d7, d2) – (d2, d3) – (d3, d6) – (d6, d1).</t>
  </si>
  <si>
    <t>(d4, d7)</t>
  </si>
  <si>
    <t>(d4, d8) - (d8, d7)</t>
  </si>
  <si>
    <t xml:space="preserve">Cd4d8 + Cd8d7 - Cd4d7 = </t>
  </si>
  <si>
    <t>(d7, d2)</t>
  </si>
  <si>
    <t>(d7, d8) - (d8, d2)</t>
  </si>
  <si>
    <t xml:space="preserve">Cd7d8 + Cd8d2 - Cd7d2 = </t>
  </si>
  <si>
    <t>: (s, d5) – (d5, d4) – (d4, d7) – (d7, d8) – (d8, d2) – (d2, d3) – (d3, d6) – (d6, d1).</t>
  </si>
  <si>
    <t>(d7, d8)</t>
  </si>
  <si>
    <t>(d8, d2)</t>
  </si>
  <si>
    <t>Jarak</t>
  </si>
  <si>
    <t>Arc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</si>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</sst>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8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141414"/>
      <name val="Quattrocento Sans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164" fontId="0" fillId="2" borderId="6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5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"/>
  <sheetViews>
    <sheetView workbookViewId="0">
      <selection activeCell="B2" sqref="B2:F5"/>
    </sheetView>
  </sheetViews>
  <sheetFormatPr defaultColWidth="12.5703125" defaultRowHeight="15" customHeight="1"/>
  <cols>
    <col min="1" max="1" width="11" customWidth="1"/>
    <col min="2" max="7" width="17.28515625" customWidth="1"/>
    <col min="8" max="11" width="14.42578125" customWidth="1"/>
  </cols>
  <sheetData>
    <row r="1" spans="1:7" ht="36" customHeight="1">
      <c r="A1" s="1"/>
      <c r="B1" s="30" t="s">
        <v>0</v>
      </c>
      <c r="C1" s="31"/>
      <c r="D1" s="31"/>
      <c r="E1" s="31"/>
      <c r="F1" s="32"/>
      <c r="G1" s="1"/>
    </row>
    <row r="2" spans="1:7" ht="23.25" customHeight="1">
      <c r="A2" s="3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1"/>
    </row>
    <row r="3" spans="1:7" ht="12.75" customHeight="1">
      <c r="A3" s="34"/>
      <c r="B3" s="4">
        <v>-6.1675389999999997</v>
      </c>
      <c r="C3" s="4">
        <v>106.820756</v>
      </c>
      <c r="D3" s="4">
        <v>-6.186331</v>
      </c>
      <c r="E3" s="4">
        <v>106.81993900000001</v>
      </c>
      <c r="F3" s="5">
        <f>2 * 6371000 * ASIN(SQRT((SIN((D3*(3.14159/180)-B3*(3.14159/180))/2))^2+COS(D3*(3.14159/180))*COS(B3*(3.14159/180))*SIN(((E3*(3.14159/180)-C3*(3.14159/180))/2))^2))</f>
        <v>2091.5243339875615</v>
      </c>
      <c r="G3" s="1"/>
    </row>
    <row r="4" spans="1:7" ht="12.75" customHeight="1">
      <c r="A4" s="34"/>
      <c r="B4" s="4">
        <v>-6.186331</v>
      </c>
      <c r="C4" s="4">
        <v>106.81993900000001</v>
      </c>
      <c r="D4" s="4">
        <v>-6.1860679999999997</v>
      </c>
      <c r="E4" s="4">
        <v>106.83837</v>
      </c>
      <c r="F4" s="5">
        <f>2 * 6371000 * ASIN(SQRT((SIN((D4*(3.14159/180)-B4*(3.14159/180))/2))^2+COS(D4*(3.14159/180))*COS(B4*(3.14159/180))*SIN(((E4*(3.14159/180)-C4*(3.14159/180))/2))^2))</f>
        <v>2037.7078944019913</v>
      </c>
      <c r="G4" s="1"/>
    </row>
    <row r="5" spans="1:7" ht="12.75" customHeight="1">
      <c r="A5" s="35"/>
      <c r="B5" s="4">
        <v>-6.1860679999999997</v>
      </c>
      <c r="C5" s="4">
        <v>106.83837</v>
      </c>
      <c r="D5" s="4">
        <v>-6.1670600000000002</v>
      </c>
      <c r="E5" s="4">
        <v>106.83875399999999</v>
      </c>
      <c r="F5" s="5">
        <f>2 * 6371000 * ASIN(SQRT((SIN((D5*(3.14159/180)-B5*(3.14159/180))/2))^2+COS(D5*(3.14159/180))*COS(B5*(3.14159/180))*SIN(((E5*(3.14159/180)-C5*(3.14159/180))/2))^2))</f>
        <v>2114.0176457491843</v>
      </c>
      <c r="G5" s="1"/>
    </row>
    <row r="6" spans="1:7" ht="12.75" customHeight="1">
      <c r="A6" s="6"/>
      <c r="B6" s="1"/>
      <c r="C6" s="1"/>
      <c r="D6" s="1"/>
      <c r="E6" s="1"/>
      <c r="F6" s="1"/>
      <c r="G6" s="1"/>
    </row>
    <row r="7" spans="1:7" ht="27" customHeight="1">
      <c r="A7" s="6"/>
      <c r="B7" s="30" t="s">
        <v>0</v>
      </c>
      <c r="C7" s="31"/>
      <c r="D7" s="31"/>
      <c r="E7" s="31"/>
      <c r="F7" s="32"/>
      <c r="G7" s="1"/>
    </row>
    <row r="8" spans="1:7" ht="24" customHeight="1">
      <c r="A8" s="33" t="s">
        <v>7</v>
      </c>
      <c r="B8" s="7" t="s">
        <v>8</v>
      </c>
      <c r="C8" s="7" t="s">
        <v>9</v>
      </c>
      <c r="D8" s="7" t="s">
        <v>10</v>
      </c>
      <c r="E8" s="3" t="s">
        <v>6</v>
      </c>
      <c r="F8" s="7" t="s">
        <v>11</v>
      </c>
      <c r="G8" s="1"/>
    </row>
    <row r="9" spans="1:7" ht="12.75" customHeight="1">
      <c r="A9" s="34"/>
      <c r="B9" s="8">
        <v>1</v>
      </c>
      <c r="C9" s="4">
        <v>-6.1675389999999997</v>
      </c>
      <c r="D9" s="4">
        <v>106.820756</v>
      </c>
      <c r="E9" s="5">
        <v>0</v>
      </c>
      <c r="F9" s="4"/>
      <c r="G9" s="1"/>
    </row>
    <row r="10" spans="1:7" ht="12.75" customHeight="1">
      <c r="A10" s="34"/>
      <c r="B10" s="8">
        <v>2</v>
      </c>
      <c r="C10" s="4">
        <v>-6.186331</v>
      </c>
      <c r="D10" s="4">
        <v>106.81993900000001</v>
      </c>
      <c r="E10" s="5">
        <f>2*6371000*ASIN(SQRT((SIN((C10*(3.14159/180)-C9*(3.14159/180))/2))^2+COS(C10*(3.14159/180))*COS(C9*(3.14159/180))*SIN(((D10*(3.14159/180)-D9*(3.14159/180))/2))^2))</f>
        <v>2091.5243339875615</v>
      </c>
      <c r="F10" s="4" t="s">
        <v>12</v>
      </c>
      <c r="G10" s="1"/>
    </row>
    <row r="11" spans="1:7" ht="12.75" customHeight="1">
      <c r="A11" s="34"/>
      <c r="B11" s="8">
        <v>3</v>
      </c>
      <c r="C11" s="4">
        <v>-6.1860679999999997</v>
      </c>
      <c r="D11" s="4">
        <v>106.83837</v>
      </c>
      <c r="E11" s="5">
        <f>2*6371000*ASIN(SQRT((SIN((C11*(3.14159/180)-C10*(3.14159/180))/2))^2+COS(C11*(3.14159/180))*COS(C10*(3.14159/180))*SIN(((D11*(3.14159/180)-D10*(3.14159/180))/2))^2))</f>
        <v>2037.7078944019913</v>
      </c>
      <c r="F11" s="4" t="s">
        <v>13</v>
      </c>
      <c r="G11" s="1"/>
    </row>
    <row r="12" spans="1:7" ht="12.75" customHeight="1">
      <c r="A12" s="35"/>
      <c r="B12" s="8">
        <v>4</v>
      </c>
      <c r="C12" s="4">
        <v>-6.1670600000000002</v>
      </c>
      <c r="D12" s="4">
        <v>106.83875399999999</v>
      </c>
      <c r="E12" s="5">
        <f>2*6371000*ASIN(SQRT((SIN((C12*(3.14159/180)-C11*(3.14159/180))/2))^2+COS(C12*(3.14159/180))*COS(C11*(3.14159/180))*SIN(((D12*(3.14159/180)-D11*(3.14159/180))/2))^2))</f>
        <v>2114.0176457491843</v>
      </c>
      <c r="F12" s="4" t="s">
        <v>14</v>
      </c>
      <c r="G12" s="1"/>
    </row>
    <row r="13" spans="1:7" ht="12.75" customHeight="1">
      <c r="A13" s="1"/>
      <c r="B13" s="1"/>
      <c r="C13" s="1"/>
      <c r="D13" s="1"/>
      <c r="E13" s="1"/>
      <c r="F13" s="1"/>
      <c r="G13" s="1"/>
    </row>
    <row r="14" spans="1:7" ht="12.75" customHeight="1"/>
    <row r="15" spans="1:7" ht="12.75" customHeight="1"/>
    <row r="16" spans="1:7" ht="12.75" customHeight="1"/>
    <row r="17" spans="2:4" ht="12.75" customHeight="1"/>
    <row r="18" spans="2:4" ht="12.75" customHeight="1"/>
    <row r="19" spans="2:4" ht="12.75" customHeight="1"/>
    <row r="20" spans="2:4" ht="12.75" customHeight="1">
      <c r="D20" s="9"/>
    </row>
    <row r="21" spans="2:4" ht="12.75" customHeight="1"/>
    <row r="22" spans="2:4" ht="12.75" customHeight="1"/>
    <row r="23" spans="2:4" ht="12.75" customHeight="1"/>
    <row r="24" spans="2:4" ht="12.75" customHeight="1">
      <c r="B24" s="10"/>
    </row>
    <row r="25" spans="2:4" ht="12.75" customHeight="1"/>
    <row r="26" spans="2:4" ht="12.75" customHeight="1"/>
    <row r="27" spans="2:4" ht="12.75" customHeight="1"/>
    <row r="28" spans="2:4" ht="12.75" customHeight="1"/>
    <row r="29" spans="2:4" ht="12.75" customHeight="1"/>
    <row r="30" spans="2:4" ht="12.75" customHeight="1"/>
    <row r="31" spans="2:4" ht="12.75" customHeight="1"/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4">
    <mergeCell ref="B1:F1"/>
    <mergeCell ref="A2:A5"/>
    <mergeCell ref="A8:A12"/>
    <mergeCell ref="B7:F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0"/>
  <sheetViews>
    <sheetView workbookViewId="0"/>
  </sheetViews>
  <sheetFormatPr defaultColWidth="12.5703125" defaultRowHeight="15" customHeight="1"/>
  <cols>
    <col min="1" max="2" width="8.5703125" customWidth="1"/>
    <col min="3" max="3" width="5.42578125" customWidth="1"/>
    <col min="4" max="4" width="15.28515625" customWidth="1"/>
    <col min="5" max="5" width="13.140625" customWidth="1"/>
    <col min="6" max="6" width="13.7109375" customWidth="1"/>
    <col min="7" max="7" width="20.5703125" customWidth="1"/>
    <col min="8" max="11" width="8.5703125" customWidth="1"/>
  </cols>
  <sheetData>
    <row r="1" spans="3:7" ht="12.75" customHeight="1"/>
    <row r="2" spans="3:7" ht="12.75" customHeight="1"/>
    <row r="3" spans="3:7" ht="30.75" customHeight="1">
      <c r="C3" s="11" t="s">
        <v>15</v>
      </c>
      <c r="D3" s="11" t="s">
        <v>16</v>
      </c>
      <c r="E3" s="11" t="s">
        <v>17</v>
      </c>
      <c r="F3" s="12" t="s">
        <v>6</v>
      </c>
      <c r="G3" s="11" t="s">
        <v>11</v>
      </c>
    </row>
    <row r="4" spans="3:7" ht="12.75" customHeight="1">
      <c r="C4" s="13">
        <v>1</v>
      </c>
      <c r="D4" s="14">
        <v>701473.04</v>
      </c>
      <c r="E4" s="14">
        <v>9317931.2799999993</v>
      </c>
      <c r="F4" s="14"/>
      <c r="G4" s="14"/>
    </row>
    <row r="5" spans="3:7" ht="12.75" customHeight="1">
      <c r="C5" s="13">
        <v>2</v>
      </c>
      <c r="D5" s="14">
        <v>701375.52</v>
      </c>
      <c r="E5" s="14">
        <v>9315853.1500000004</v>
      </c>
      <c r="F5" s="14">
        <f>SQRT((D5-D4)^2+(E5-E4)^2)</f>
        <v>2080.4168926673492</v>
      </c>
      <c r="G5" s="14" t="s">
        <v>12</v>
      </c>
    </row>
    <row r="6" spans="3:7" ht="12.75" customHeight="1">
      <c r="C6" s="13">
        <v>3</v>
      </c>
      <c r="D6" s="14">
        <v>703415.64</v>
      </c>
      <c r="E6" s="14">
        <v>9315875.2699999996</v>
      </c>
      <c r="F6" s="14">
        <f>SQRT((D6-D5)^2+(E6-E5)^2)</f>
        <v>2040.2399145198451</v>
      </c>
      <c r="G6" s="14" t="s">
        <v>13</v>
      </c>
    </row>
    <row r="7" spans="3:7" ht="12.75" customHeight="1">
      <c r="C7" s="13">
        <v>4</v>
      </c>
      <c r="D7" s="14">
        <v>703465.39</v>
      </c>
      <c r="E7" s="14">
        <v>9317977.4299999997</v>
      </c>
      <c r="F7" s="14">
        <f>SQRT((D7-D6)^2+(E7-E6)^2)</f>
        <v>2102.7486126735707</v>
      </c>
      <c r="G7" s="14" t="s">
        <v>14</v>
      </c>
    </row>
    <row r="8" spans="3:7" ht="12.75" customHeight="1"/>
    <row r="9" spans="3:7" ht="12.75" customHeight="1"/>
    <row r="10" spans="3:7" ht="12.75" customHeight="1"/>
    <row r="11" spans="3:7" ht="12.75" customHeight="1"/>
    <row r="12" spans="3:7" ht="12.75" customHeight="1"/>
    <row r="13" spans="3:7" ht="12.75" customHeight="1"/>
    <row r="14" spans="3:7" ht="12.75" customHeight="1"/>
    <row r="15" spans="3:7" ht="12.75" customHeight="1"/>
    <row r="16" spans="3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4"/>
  <sheetViews>
    <sheetView topLeftCell="A58" workbookViewId="0">
      <selection activeCell="G84" sqref="G84"/>
    </sheetView>
  </sheetViews>
  <sheetFormatPr defaultRowHeight="12.75"/>
  <cols>
    <col min="1" max="1" width="9.5703125" customWidth="1"/>
    <col min="2" max="6" width="15.7109375" customWidth="1"/>
    <col min="7" max="7" width="11.5703125" bestFit="1" customWidth="1"/>
  </cols>
  <sheetData>
    <row r="3" spans="1:7">
      <c r="B3" s="16" t="s">
        <v>28</v>
      </c>
    </row>
    <row r="4" spans="1:7"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16" t="s">
        <v>18</v>
      </c>
    </row>
    <row r="5" spans="1:7">
      <c r="B5" s="4">
        <v>-7.3205600000000004</v>
      </c>
      <c r="C5" s="4">
        <v>112.7099</v>
      </c>
      <c r="D5" s="4">
        <v>-7.3028500000000003</v>
      </c>
      <c r="E5" s="4">
        <v>112.7808</v>
      </c>
      <c r="F5" s="5">
        <f t="shared" ref="F5:F12" si="0">2 * 6371000 * ASIN(SQRT((SIN((D5*(3.14159/180)-B5*(3.14159/180))/2))^2+COS(D5*(3.14159/180))*COS(B5*(3.14159/180))*SIN(((E5*(3.14159/180)-C5*(3.14159/180))/2))^2))</f>
        <v>8063.7609444203281</v>
      </c>
      <c r="G5">
        <f>F5/1000</f>
        <v>8.0637609444203289</v>
      </c>
    </row>
    <row r="6" spans="1:7">
      <c r="A6">
        <v>1</v>
      </c>
      <c r="B6" s="4">
        <f>B5</f>
        <v>-7.3205600000000004</v>
      </c>
      <c r="C6" s="4">
        <f>C5</f>
        <v>112.7099</v>
      </c>
      <c r="D6" s="4">
        <v>-7.2422500000000003</v>
      </c>
      <c r="E6" s="4">
        <v>112.783</v>
      </c>
      <c r="F6" s="5">
        <f t="shared" si="0"/>
        <v>11867.269331097961</v>
      </c>
      <c r="G6" s="10">
        <f t="shared" ref="G6:G12" si="1">F6/1000</f>
        <v>11.867269331097962</v>
      </c>
    </row>
    <row r="7" spans="1:7">
      <c r="A7">
        <v>2</v>
      </c>
      <c r="B7" s="4">
        <f t="shared" ref="B7:B12" si="2">B6</f>
        <v>-7.3205600000000004</v>
      </c>
      <c r="C7" s="4">
        <f t="shared" ref="C7:C12" si="3">C6</f>
        <v>112.7099</v>
      </c>
      <c r="D7" s="4">
        <v>-7.2601100000000001</v>
      </c>
      <c r="E7" s="4">
        <v>112.79968</v>
      </c>
      <c r="F7" s="5">
        <f t="shared" si="0"/>
        <v>11968.228710024505</v>
      </c>
      <c r="G7" s="10">
        <f t="shared" si="1"/>
        <v>11.968228710024505</v>
      </c>
    </row>
    <row r="8" spans="1:7">
      <c r="A8">
        <v>3</v>
      </c>
      <c r="B8" s="4">
        <f t="shared" si="2"/>
        <v>-7.3205600000000004</v>
      </c>
      <c r="C8" s="4">
        <f t="shared" si="3"/>
        <v>112.7099</v>
      </c>
      <c r="D8" s="15">
        <v>-7.2821699999999998</v>
      </c>
      <c r="E8" s="15">
        <v>112.77837</v>
      </c>
      <c r="F8" s="5">
        <f t="shared" si="0"/>
        <v>8674.7740663423974</v>
      </c>
      <c r="G8" s="10">
        <f t="shared" si="1"/>
        <v>8.6747740663423976</v>
      </c>
    </row>
    <row r="9" spans="1:7">
      <c r="A9">
        <v>4</v>
      </c>
      <c r="B9" s="4">
        <f t="shared" si="2"/>
        <v>-7.3205600000000004</v>
      </c>
      <c r="C9" s="4">
        <f t="shared" si="3"/>
        <v>112.7099</v>
      </c>
      <c r="D9" s="4">
        <v>-7.2945000000000002</v>
      </c>
      <c r="E9" s="4">
        <v>112.7753</v>
      </c>
      <c r="F9" s="5">
        <f t="shared" si="0"/>
        <v>7773.3740745672676</v>
      </c>
      <c r="G9" s="10">
        <f t="shared" si="1"/>
        <v>7.7733740745672675</v>
      </c>
    </row>
    <row r="10" spans="1:7">
      <c r="A10">
        <v>5</v>
      </c>
      <c r="B10" s="4">
        <f t="shared" si="2"/>
        <v>-7.3205600000000004</v>
      </c>
      <c r="C10" s="4">
        <f t="shared" si="3"/>
        <v>112.7099</v>
      </c>
      <c r="D10" s="4">
        <v>-7.2769000000000004</v>
      </c>
      <c r="E10" s="4">
        <v>112.81100000000001</v>
      </c>
      <c r="F10" s="5">
        <f t="shared" si="0"/>
        <v>12161.704115303064</v>
      </c>
      <c r="G10" s="10">
        <f t="shared" si="1"/>
        <v>12.161704115303063</v>
      </c>
    </row>
    <row r="11" spans="1:7">
      <c r="A11">
        <v>6</v>
      </c>
      <c r="B11" s="4">
        <f t="shared" si="2"/>
        <v>-7.3205600000000004</v>
      </c>
      <c r="C11" s="4">
        <f t="shared" si="3"/>
        <v>112.7099</v>
      </c>
      <c r="D11" s="4">
        <v>-7.2486199999999998</v>
      </c>
      <c r="E11" s="4">
        <v>112.746</v>
      </c>
      <c r="F11" s="5">
        <f t="shared" si="0"/>
        <v>8935.5415196142367</v>
      </c>
      <c r="G11" s="10">
        <f t="shared" si="1"/>
        <v>8.9355415196142367</v>
      </c>
    </row>
    <row r="12" spans="1:7">
      <c r="A12">
        <v>7</v>
      </c>
      <c r="B12" s="4">
        <f t="shared" si="2"/>
        <v>-7.3205600000000004</v>
      </c>
      <c r="C12" s="4">
        <f t="shared" si="3"/>
        <v>112.7099</v>
      </c>
      <c r="D12" s="4">
        <v>-7.2274200000000004</v>
      </c>
      <c r="E12" s="4">
        <v>112.76</v>
      </c>
      <c r="F12" s="5">
        <f t="shared" si="0"/>
        <v>11738.736195727239</v>
      </c>
      <c r="G12" s="10">
        <f t="shared" si="1"/>
        <v>11.738736195727238</v>
      </c>
    </row>
    <row r="13" spans="1:7">
      <c r="A13">
        <v>8</v>
      </c>
      <c r="B13" s="4"/>
      <c r="C13" s="4"/>
      <c r="D13" s="4"/>
      <c r="E13" s="4"/>
      <c r="F13" s="5"/>
      <c r="G13" s="10"/>
    </row>
    <row r="14" spans="1:7">
      <c r="B14" s="4"/>
      <c r="C14" s="4"/>
      <c r="D14" s="4"/>
      <c r="E14" s="4"/>
      <c r="F14" s="5"/>
    </row>
    <row r="16" spans="1:7">
      <c r="B16" s="16" t="s">
        <v>29</v>
      </c>
    </row>
    <row r="17" spans="2:7">
      <c r="B17" s="2" t="s">
        <v>2</v>
      </c>
      <c r="C17" s="2" t="s">
        <v>3</v>
      </c>
      <c r="D17" s="2" t="s">
        <v>4</v>
      </c>
      <c r="E17" s="2" t="s">
        <v>5</v>
      </c>
      <c r="F17" s="3" t="s">
        <v>6</v>
      </c>
      <c r="G17" s="16" t="s">
        <v>18</v>
      </c>
    </row>
    <row r="18" spans="2:7">
      <c r="B18" s="4">
        <v>-7.3028500000000003</v>
      </c>
      <c r="C18" s="4">
        <v>112.7808</v>
      </c>
      <c r="D18" s="4">
        <v>-7.3205600000000004</v>
      </c>
      <c r="E18" s="4">
        <v>112.7099</v>
      </c>
      <c r="F18" s="5">
        <f t="shared" ref="F18:F25" si="4">2 * 6371000 * ASIN(SQRT((SIN((D18*(3.14159/180)-B18*(3.14159/180))/2))^2+COS(D18*(3.14159/180))*COS(B18*(3.14159/180))*SIN(((E18*(3.14159/180)-C18*(3.14159/180))/2))^2))</f>
        <v>8063.7609444203281</v>
      </c>
      <c r="G18" s="10">
        <f>F18/1000</f>
        <v>8.0637609444203289</v>
      </c>
    </row>
    <row r="19" spans="2:7">
      <c r="B19" s="4">
        <f>B18</f>
        <v>-7.3028500000000003</v>
      </c>
      <c r="C19" s="4">
        <f>C18</f>
        <v>112.7808</v>
      </c>
      <c r="D19" s="4">
        <v>-7.2422500000000003</v>
      </c>
      <c r="E19" s="4">
        <v>112.783</v>
      </c>
      <c r="F19" s="5">
        <f t="shared" si="4"/>
        <v>6742.774743027021</v>
      </c>
      <c r="G19" s="10">
        <f t="shared" ref="G19:G25" si="5">F19/1000</f>
        <v>6.7427747430270211</v>
      </c>
    </row>
    <row r="20" spans="2:7">
      <c r="B20" s="4">
        <f t="shared" ref="B20:B25" si="6">B19</f>
        <v>-7.3028500000000003</v>
      </c>
      <c r="C20" s="4">
        <f t="shared" ref="C20:C25" si="7">C19</f>
        <v>112.7808</v>
      </c>
      <c r="D20" s="4">
        <v>-7.2601100000000001</v>
      </c>
      <c r="E20" s="4">
        <v>112.79968</v>
      </c>
      <c r="F20" s="5">
        <f t="shared" si="4"/>
        <v>5188.6848682098034</v>
      </c>
      <c r="G20" s="10">
        <f t="shared" si="5"/>
        <v>5.188684868209803</v>
      </c>
    </row>
    <row r="21" spans="2:7">
      <c r="B21" s="4">
        <f t="shared" si="6"/>
        <v>-7.3028500000000003</v>
      </c>
      <c r="C21" s="4">
        <f t="shared" si="7"/>
        <v>112.7808</v>
      </c>
      <c r="D21" s="15">
        <v>-7.2821699999999998</v>
      </c>
      <c r="E21" s="15">
        <v>112.77837</v>
      </c>
      <c r="F21" s="5">
        <f t="shared" si="4"/>
        <v>2315.0757697444287</v>
      </c>
      <c r="G21" s="10">
        <f t="shared" si="5"/>
        <v>2.3150757697444289</v>
      </c>
    </row>
    <row r="22" spans="2:7">
      <c r="B22" s="4">
        <f t="shared" si="6"/>
        <v>-7.3028500000000003</v>
      </c>
      <c r="C22" s="4">
        <f t="shared" si="7"/>
        <v>112.7808</v>
      </c>
      <c r="D22" s="4">
        <v>-7.2945000000000002</v>
      </c>
      <c r="E22" s="4">
        <v>112.7753</v>
      </c>
      <c r="F22" s="5">
        <f t="shared" si="4"/>
        <v>1109.0773413859511</v>
      </c>
      <c r="G22" s="10">
        <f t="shared" si="5"/>
        <v>1.1090773413859512</v>
      </c>
    </row>
    <row r="23" spans="2:7">
      <c r="B23" s="4">
        <f t="shared" si="6"/>
        <v>-7.3028500000000003</v>
      </c>
      <c r="C23" s="4">
        <f t="shared" si="7"/>
        <v>112.7808</v>
      </c>
      <c r="D23" s="4">
        <v>-7.2769000000000004</v>
      </c>
      <c r="E23" s="4">
        <v>112.81100000000001</v>
      </c>
      <c r="F23" s="5">
        <f t="shared" si="4"/>
        <v>4406.9611732922485</v>
      </c>
      <c r="G23" s="10">
        <f t="shared" si="5"/>
        <v>4.4069611732922489</v>
      </c>
    </row>
    <row r="24" spans="2:7">
      <c r="B24" s="4">
        <f t="shared" si="6"/>
        <v>-7.3028500000000003</v>
      </c>
      <c r="C24" s="4">
        <f t="shared" si="7"/>
        <v>112.7808</v>
      </c>
      <c r="D24" s="4">
        <v>-7.2486199999999998</v>
      </c>
      <c r="E24" s="4">
        <v>112.746</v>
      </c>
      <c r="F24" s="5">
        <f t="shared" si="4"/>
        <v>7148.1147985171656</v>
      </c>
      <c r="G24" s="10">
        <f t="shared" si="5"/>
        <v>7.1481147985171658</v>
      </c>
    </row>
    <row r="25" spans="2:7">
      <c r="B25" s="4">
        <f t="shared" si="6"/>
        <v>-7.3028500000000003</v>
      </c>
      <c r="C25" s="4">
        <f t="shared" si="7"/>
        <v>112.7808</v>
      </c>
      <c r="D25" s="4">
        <v>-7.2274200000000004</v>
      </c>
      <c r="E25" s="4">
        <v>112.76</v>
      </c>
      <c r="F25" s="5">
        <f t="shared" si="4"/>
        <v>8695.5538677189907</v>
      </c>
      <c r="G25" s="10">
        <f t="shared" si="5"/>
        <v>8.6955538677189903</v>
      </c>
    </row>
    <row r="27" spans="2:7">
      <c r="B27" s="16" t="s">
        <v>30</v>
      </c>
    </row>
    <row r="28" spans="2:7">
      <c r="B28" s="2" t="s">
        <v>2</v>
      </c>
      <c r="C28" s="2" t="s">
        <v>3</v>
      </c>
      <c r="D28" s="2" t="s">
        <v>4</v>
      </c>
      <c r="E28" s="2" t="s">
        <v>5</v>
      </c>
      <c r="F28" s="3" t="s">
        <v>6</v>
      </c>
      <c r="G28" s="16" t="s">
        <v>18</v>
      </c>
    </row>
    <row r="29" spans="2:7">
      <c r="B29" s="4">
        <v>-7.2422500000000003</v>
      </c>
      <c r="C29" s="4">
        <v>112.783</v>
      </c>
      <c r="D29" s="4">
        <v>-7.3205600000000004</v>
      </c>
      <c r="E29" s="4">
        <v>112.7099</v>
      </c>
      <c r="F29" s="5">
        <f t="shared" ref="F29:F36" si="8">2 * 6371000 * ASIN(SQRT((SIN((D29*(3.14159/180)-B29*(3.14159/180))/2))^2+COS(D29*(3.14159/180))*COS(B29*(3.14159/180))*SIN(((E29*(3.14159/180)-C29*(3.14159/180))/2))^2))</f>
        <v>11867.269331097961</v>
      </c>
      <c r="G29" s="10">
        <f>F29/1000</f>
        <v>11.867269331097962</v>
      </c>
    </row>
    <row r="30" spans="2:7">
      <c r="B30" s="4">
        <f>B29</f>
        <v>-7.2422500000000003</v>
      </c>
      <c r="C30" s="4">
        <f>C29</f>
        <v>112.783</v>
      </c>
      <c r="D30" s="4">
        <v>-7.3028500000000003</v>
      </c>
      <c r="E30" s="4">
        <v>112.7808</v>
      </c>
      <c r="F30" s="5">
        <f t="shared" si="8"/>
        <v>6742.774743027021</v>
      </c>
      <c r="G30" s="10">
        <f t="shared" ref="G30:G36" si="9">F30/1000</f>
        <v>6.7427747430270211</v>
      </c>
    </row>
    <row r="31" spans="2:7">
      <c r="B31" s="4">
        <f t="shared" ref="B31:B36" si="10">B30</f>
        <v>-7.2422500000000003</v>
      </c>
      <c r="C31" s="4">
        <f t="shared" ref="C31:C36" si="11">C30</f>
        <v>112.783</v>
      </c>
      <c r="D31" s="4">
        <v>-7.2601100000000001</v>
      </c>
      <c r="E31" s="4">
        <v>112.79968</v>
      </c>
      <c r="F31" s="5">
        <f t="shared" si="8"/>
        <v>2707.244930202291</v>
      </c>
      <c r="G31" s="10">
        <f t="shared" si="9"/>
        <v>2.707244930202291</v>
      </c>
    </row>
    <row r="32" spans="2:7">
      <c r="B32" s="4">
        <f t="shared" si="10"/>
        <v>-7.2422500000000003</v>
      </c>
      <c r="C32" s="4">
        <f t="shared" si="11"/>
        <v>112.783</v>
      </c>
      <c r="D32" s="15">
        <v>-7.2821699999999998</v>
      </c>
      <c r="E32" s="15">
        <v>112.77837</v>
      </c>
      <c r="F32" s="5">
        <f t="shared" si="8"/>
        <v>4468.1796774369323</v>
      </c>
      <c r="G32" s="10">
        <f t="shared" si="9"/>
        <v>4.4681796774369325</v>
      </c>
    </row>
    <row r="33" spans="2:7">
      <c r="B33" s="4">
        <f t="shared" si="10"/>
        <v>-7.2422500000000003</v>
      </c>
      <c r="C33" s="4">
        <f t="shared" si="11"/>
        <v>112.783</v>
      </c>
      <c r="D33" s="4">
        <v>-7.2945000000000002</v>
      </c>
      <c r="E33" s="4">
        <v>112.7753</v>
      </c>
      <c r="F33" s="5">
        <f t="shared" si="8"/>
        <v>5871.6804584146157</v>
      </c>
      <c r="G33" s="10">
        <f t="shared" si="9"/>
        <v>5.8716804584146161</v>
      </c>
    </row>
    <row r="34" spans="2:7">
      <c r="B34" s="4">
        <f t="shared" si="10"/>
        <v>-7.2422500000000003</v>
      </c>
      <c r="C34" s="4">
        <f t="shared" si="11"/>
        <v>112.783</v>
      </c>
      <c r="D34" s="4">
        <v>-7.2769000000000004</v>
      </c>
      <c r="E34" s="4">
        <v>112.81100000000001</v>
      </c>
      <c r="F34" s="5">
        <f t="shared" si="8"/>
        <v>4937.9815484539286</v>
      </c>
      <c r="G34" s="10">
        <f t="shared" si="9"/>
        <v>4.9379815484539282</v>
      </c>
    </row>
    <row r="35" spans="2:7">
      <c r="B35" s="4">
        <f t="shared" si="10"/>
        <v>-7.2422500000000003</v>
      </c>
      <c r="C35" s="4">
        <f t="shared" si="11"/>
        <v>112.783</v>
      </c>
      <c r="D35" s="4">
        <v>-7.2486199999999998</v>
      </c>
      <c r="E35" s="4">
        <v>112.746</v>
      </c>
      <c r="F35" s="5">
        <f t="shared" si="8"/>
        <v>4142.3639177650875</v>
      </c>
      <c r="G35" s="10">
        <f t="shared" si="9"/>
        <v>4.1423639177650875</v>
      </c>
    </row>
    <row r="36" spans="2:7">
      <c r="B36" s="4">
        <f t="shared" si="10"/>
        <v>-7.2422500000000003</v>
      </c>
      <c r="C36" s="4">
        <f t="shared" si="11"/>
        <v>112.783</v>
      </c>
      <c r="D36" s="4">
        <v>-7.2274200000000004</v>
      </c>
      <c r="E36" s="4">
        <v>112.76</v>
      </c>
      <c r="F36" s="5">
        <f t="shared" si="8"/>
        <v>3025.9278497687737</v>
      </c>
      <c r="G36" s="10">
        <f t="shared" si="9"/>
        <v>3.0259278497687738</v>
      </c>
    </row>
    <row r="38" spans="2:7">
      <c r="B38" s="16" t="s">
        <v>31</v>
      </c>
      <c r="C38" s="10"/>
      <c r="D38" s="10"/>
      <c r="E38" s="10"/>
      <c r="F38" s="10"/>
      <c r="G38" s="10"/>
    </row>
    <row r="39" spans="2:7">
      <c r="B39" s="2" t="s">
        <v>2</v>
      </c>
      <c r="C39" s="2" t="s">
        <v>3</v>
      </c>
      <c r="D39" s="2" t="s">
        <v>4</v>
      </c>
      <c r="E39" s="2" t="s">
        <v>5</v>
      </c>
      <c r="F39" s="3" t="s">
        <v>6</v>
      </c>
      <c r="G39" s="16" t="s">
        <v>18</v>
      </c>
    </row>
    <row r="40" spans="2:7">
      <c r="B40" s="4">
        <v>-7.2601100000000001</v>
      </c>
      <c r="C40" s="4">
        <v>112.79968</v>
      </c>
      <c r="D40" s="4">
        <v>-7.3205600000000004</v>
      </c>
      <c r="E40" s="4">
        <v>112.7099</v>
      </c>
      <c r="F40" s="5">
        <f t="shared" ref="F40:F47" si="12">2 * 6371000 * ASIN(SQRT((SIN((D40*(3.14159/180)-B40*(3.14159/180))/2))^2+COS(D40*(3.14159/180))*COS(B40*(3.14159/180))*SIN(((E40*(3.14159/180)-C40*(3.14159/180))/2))^2))</f>
        <v>11968.228710024505</v>
      </c>
      <c r="G40" s="10">
        <f>F40/1000</f>
        <v>11.968228710024505</v>
      </c>
    </row>
    <row r="41" spans="2:7">
      <c r="B41" s="4">
        <f>B40</f>
        <v>-7.2601100000000001</v>
      </c>
      <c r="C41" s="4">
        <f>C40</f>
        <v>112.79968</v>
      </c>
      <c r="D41" s="4">
        <v>-7.3028500000000003</v>
      </c>
      <c r="E41" s="4">
        <v>112.7808</v>
      </c>
      <c r="F41" s="5">
        <f t="shared" si="12"/>
        <v>5188.6848682098034</v>
      </c>
      <c r="G41" s="10">
        <f t="shared" ref="G41:G47" si="13">F41/1000</f>
        <v>5.188684868209803</v>
      </c>
    </row>
    <row r="42" spans="2:7">
      <c r="B42" s="4">
        <f t="shared" ref="B42:B47" si="14">B41</f>
        <v>-7.2601100000000001</v>
      </c>
      <c r="C42" s="4">
        <f t="shared" ref="C42:C47" si="15">C41</f>
        <v>112.79968</v>
      </c>
      <c r="D42" s="4">
        <v>-7.2422500000000003</v>
      </c>
      <c r="E42" s="4">
        <v>112.783</v>
      </c>
      <c r="F42" s="5">
        <f t="shared" si="12"/>
        <v>2707.244930202291</v>
      </c>
      <c r="G42" s="10">
        <f t="shared" si="13"/>
        <v>2.707244930202291</v>
      </c>
    </row>
    <row r="43" spans="2:7">
      <c r="B43" s="4">
        <f t="shared" si="14"/>
        <v>-7.2601100000000001</v>
      </c>
      <c r="C43" s="4">
        <f t="shared" si="15"/>
        <v>112.79968</v>
      </c>
      <c r="D43" s="15">
        <v>-7.2821699999999998</v>
      </c>
      <c r="E43" s="15">
        <v>112.77837</v>
      </c>
      <c r="F43" s="5">
        <f t="shared" si="12"/>
        <v>3397.3349074867415</v>
      </c>
      <c r="G43" s="10">
        <f t="shared" si="13"/>
        <v>3.3973349074867416</v>
      </c>
    </row>
    <row r="44" spans="2:7">
      <c r="B44" s="4">
        <f t="shared" si="14"/>
        <v>-7.2601100000000001</v>
      </c>
      <c r="C44" s="4">
        <f t="shared" si="15"/>
        <v>112.79968</v>
      </c>
      <c r="D44" s="4">
        <v>-7.2945000000000002</v>
      </c>
      <c r="E44" s="4">
        <v>112.7753</v>
      </c>
      <c r="F44" s="5">
        <f t="shared" si="12"/>
        <v>4674.8391488805391</v>
      </c>
      <c r="G44" s="10">
        <f t="shared" si="13"/>
        <v>4.6748391488805394</v>
      </c>
    </row>
    <row r="45" spans="2:7">
      <c r="B45" s="4">
        <f t="shared" si="14"/>
        <v>-7.2601100000000001</v>
      </c>
      <c r="C45" s="4">
        <f t="shared" si="15"/>
        <v>112.79968</v>
      </c>
      <c r="D45" s="4">
        <v>-7.2769000000000004</v>
      </c>
      <c r="E45" s="4">
        <v>112.81100000000001</v>
      </c>
      <c r="F45" s="5">
        <f t="shared" si="12"/>
        <v>2246.0126104924461</v>
      </c>
      <c r="G45" s="10">
        <f t="shared" si="13"/>
        <v>2.2460126104924463</v>
      </c>
    </row>
    <row r="46" spans="2:7">
      <c r="B46" s="4">
        <f t="shared" si="14"/>
        <v>-7.2601100000000001</v>
      </c>
      <c r="C46" s="4">
        <f t="shared" si="15"/>
        <v>112.79968</v>
      </c>
      <c r="D46" s="4">
        <v>-7.2486199999999998</v>
      </c>
      <c r="E46" s="4">
        <v>112.746</v>
      </c>
      <c r="F46" s="5">
        <f t="shared" si="12"/>
        <v>6057.4303614740957</v>
      </c>
      <c r="G46" s="10">
        <f t="shared" si="13"/>
        <v>6.0574303614740961</v>
      </c>
    </row>
    <row r="47" spans="2:7">
      <c r="B47" s="4">
        <f t="shared" si="14"/>
        <v>-7.2601100000000001</v>
      </c>
      <c r="C47" s="4">
        <f t="shared" si="15"/>
        <v>112.79968</v>
      </c>
      <c r="D47" s="4">
        <v>-7.2274200000000004</v>
      </c>
      <c r="E47" s="4">
        <v>112.76</v>
      </c>
      <c r="F47" s="5">
        <f t="shared" si="12"/>
        <v>5689.5534695445922</v>
      </c>
      <c r="G47" s="10">
        <f t="shared" si="13"/>
        <v>5.6895534695445926</v>
      </c>
    </row>
    <row r="49" spans="2:7">
      <c r="B49" s="16" t="s">
        <v>32</v>
      </c>
      <c r="C49" s="10"/>
      <c r="D49" s="10"/>
      <c r="E49" s="10"/>
      <c r="F49" s="10"/>
      <c r="G49" s="10"/>
    </row>
    <row r="50" spans="2:7">
      <c r="B50" s="2" t="s">
        <v>2</v>
      </c>
      <c r="C50" s="2" t="s">
        <v>3</v>
      </c>
      <c r="D50" s="2" t="s">
        <v>4</v>
      </c>
      <c r="E50" s="2" t="s">
        <v>5</v>
      </c>
      <c r="F50" s="3" t="s">
        <v>6</v>
      </c>
      <c r="G50" s="16" t="s">
        <v>18</v>
      </c>
    </row>
    <row r="51" spans="2:7">
      <c r="B51" s="15">
        <v>-7.2821699999999998</v>
      </c>
      <c r="C51" s="15">
        <v>112.77837</v>
      </c>
      <c r="D51" s="4">
        <v>-7.3205600000000004</v>
      </c>
      <c r="E51" s="4">
        <v>112.7099</v>
      </c>
      <c r="F51" s="5">
        <f t="shared" ref="F51:F58" si="16">2 * 6371000 * ASIN(SQRT((SIN((D51*(3.14159/180)-B51*(3.14159/180))/2))^2+COS(D51*(3.14159/180))*COS(B51*(3.14159/180))*SIN(((E51*(3.14159/180)-C51*(3.14159/180))/2))^2))</f>
        <v>8674.7740663423974</v>
      </c>
      <c r="G51" s="10">
        <f>F51/1000</f>
        <v>8.6747740663423976</v>
      </c>
    </row>
    <row r="52" spans="2:7">
      <c r="B52" s="4">
        <f>B51</f>
        <v>-7.2821699999999998</v>
      </c>
      <c r="C52" s="4">
        <f>C51</f>
        <v>112.77837</v>
      </c>
      <c r="D52" s="4">
        <v>-7.3028500000000003</v>
      </c>
      <c r="E52" s="4">
        <v>112.7808</v>
      </c>
      <c r="F52" s="5">
        <f t="shared" si="16"/>
        <v>2315.0757697444287</v>
      </c>
      <c r="G52" s="10">
        <f t="shared" ref="G52:G58" si="17">F52/1000</f>
        <v>2.3150757697444289</v>
      </c>
    </row>
    <row r="53" spans="2:7">
      <c r="B53" s="4">
        <f t="shared" ref="B53:B58" si="18">B52</f>
        <v>-7.2821699999999998</v>
      </c>
      <c r="C53" s="4">
        <f t="shared" ref="C53:C58" si="19">C52</f>
        <v>112.77837</v>
      </c>
      <c r="D53" s="4">
        <v>-7.2422500000000003</v>
      </c>
      <c r="E53" s="4">
        <v>112.783</v>
      </c>
      <c r="F53" s="5">
        <f t="shared" si="16"/>
        <v>4468.1796774369323</v>
      </c>
      <c r="G53" s="10">
        <f t="shared" si="17"/>
        <v>4.4681796774369325</v>
      </c>
    </row>
    <row r="54" spans="2:7">
      <c r="B54" s="4">
        <f t="shared" si="18"/>
        <v>-7.2821699999999998</v>
      </c>
      <c r="C54" s="4">
        <f t="shared" si="19"/>
        <v>112.77837</v>
      </c>
      <c r="D54" s="4">
        <v>-7.2601100000000001</v>
      </c>
      <c r="E54" s="4">
        <v>112.79968</v>
      </c>
      <c r="F54" s="5">
        <f t="shared" si="16"/>
        <v>3397.3349074867415</v>
      </c>
      <c r="G54" s="10">
        <f t="shared" si="17"/>
        <v>3.3973349074867416</v>
      </c>
    </row>
    <row r="55" spans="2:7">
      <c r="B55" s="4">
        <f t="shared" si="18"/>
        <v>-7.2821699999999998</v>
      </c>
      <c r="C55" s="4">
        <f t="shared" si="19"/>
        <v>112.77837</v>
      </c>
      <c r="D55" s="4">
        <v>-7.2945000000000002</v>
      </c>
      <c r="E55" s="4">
        <v>112.7753</v>
      </c>
      <c r="F55" s="5">
        <f t="shared" si="16"/>
        <v>1412.2274092608052</v>
      </c>
      <c r="G55" s="10">
        <f t="shared" si="17"/>
        <v>1.4122274092608051</v>
      </c>
    </row>
    <row r="56" spans="2:7">
      <c r="B56" s="4">
        <f t="shared" si="18"/>
        <v>-7.2821699999999998</v>
      </c>
      <c r="C56" s="4">
        <f t="shared" si="19"/>
        <v>112.77837</v>
      </c>
      <c r="D56" s="4">
        <v>-7.2769000000000004</v>
      </c>
      <c r="E56" s="4">
        <v>112.81100000000001</v>
      </c>
      <c r="F56" s="5">
        <f t="shared" si="16"/>
        <v>3646.4365842103748</v>
      </c>
      <c r="G56" s="10">
        <f t="shared" si="17"/>
        <v>3.6464365842103748</v>
      </c>
    </row>
    <row r="57" spans="2:7">
      <c r="B57" s="4">
        <f t="shared" si="18"/>
        <v>-7.2821699999999998</v>
      </c>
      <c r="C57" s="4">
        <f t="shared" si="19"/>
        <v>112.77837</v>
      </c>
      <c r="D57" s="4">
        <v>-7.2486199999999998</v>
      </c>
      <c r="E57" s="4">
        <v>112.746</v>
      </c>
      <c r="F57" s="5">
        <f t="shared" si="16"/>
        <v>5163.8730797496792</v>
      </c>
      <c r="G57" s="10">
        <f t="shared" si="17"/>
        <v>5.1638730797496795</v>
      </c>
    </row>
    <row r="58" spans="2:7">
      <c r="B58" s="4">
        <f t="shared" si="18"/>
        <v>-7.2821699999999998</v>
      </c>
      <c r="C58" s="4">
        <f t="shared" si="19"/>
        <v>112.77837</v>
      </c>
      <c r="D58" s="4">
        <v>-7.2274200000000004</v>
      </c>
      <c r="E58" s="4">
        <v>112.76</v>
      </c>
      <c r="F58" s="5">
        <f t="shared" si="16"/>
        <v>6416.2770713979016</v>
      </c>
      <c r="G58" s="10">
        <f t="shared" si="17"/>
        <v>6.4162770713979018</v>
      </c>
    </row>
    <row r="60" spans="2:7">
      <c r="B60" s="16" t="s">
        <v>33</v>
      </c>
      <c r="C60" s="10"/>
      <c r="D60" s="10"/>
      <c r="E60" s="10"/>
      <c r="F60" s="10"/>
      <c r="G60" s="10"/>
    </row>
    <row r="61" spans="2:7">
      <c r="B61" s="2" t="s">
        <v>2</v>
      </c>
      <c r="C61" s="2" t="s">
        <v>3</v>
      </c>
      <c r="D61" s="2" t="s">
        <v>4</v>
      </c>
      <c r="E61" s="2" t="s">
        <v>5</v>
      </c>
      <c r="F61" s="3" t="s">
        <v>6</v>
      </c>
      <c r="G61" s="16" t="s">
        <v>18</v>
      </c>
    </row>
    <row r="62" spans="2:7">
      <c r="B62" s="4">
        <v>-7.2945000000000002</v>
      </c>
      <c r="C62" s="4">
        <v>112.7753</v>
      </c>
      <c r="D62" s="4">
        <v>-7.3205600000000004</v>
      </c>
      <c r="E62" s="4">
        <v>112.7099</v>
      </c>
      <c r="F62" s="5">
        <f t="shared" ref="F62:F69" si="20">2 * 6371000 * ASIN(SQRT((SIN((D62*(3.14159/180)-B62*(3.14159/180))/2))^2+COS(D62*(3.14159/180))*COS(B62*(3.14159/180))*SIN(((E62*(3.14159/180)-C62*(3.14159/180))/2))^2))</f>
        <v>7773.3740745672676</v>
      </c>
      <c r="G62" s="10">
        <f>F62/1000</f>
        <v>7.7733740745672675</v>
      </c>
    </row>
    <row r="63" spans="2:7">
      <c r="B63" s="4">
        <f>B62</f>
        <v>-7.2945000000000002</v>
      </c>
      <c r="C63" s="4">
        <f>C62</f>
        <v>112.7753</v>
      </c>
      <c r="D63" s="4">
        <v>-7.3028500000000003</v>
      </c>
      <c r="E63" s="4">
        <v>112.7808</v>
      </c>
      <c r="F63" s="5">
        <f t="shared" si="20"/>
        <v>1109.0773413859511</v>
      </c>
      <c r="G63" s="10">
        <f t="shared" ref="G63:G69" si="21">F63/1000</f>
        <v>1.1090773413859512</v>
      </c>
    </row>
    <row r="64" spans="2:7">
      <c r="B64" s="4">
        <f t="shared" ref="B64:B69" si="22">B63</f>
        <v>-7.2945000000000002</v>
      </c>
      <c r="C64" s="4">
        <f t="shared" ref="C64:C69" si="23">C63</f>
        <v>112.7753</v>
      </c>
      <c r="D64" s="4">
        <v>-7.2422500000000003</v>
      </c>
      <c r="E64" s="4">
        <v>112.783</v>
      </c>
      <c r="F64" s="5">
        <f t="shared" si="20"/>
        <v>5871.6804584146157</v>
      </c>
      <c r="G64" s="10">
        <f t="shared" si="21"/>
        <v>5.8716804584146161</v>
      </c>
    </row>
    <row r="65" spans="2:7">
      <c r="B65" s="4">
        <f t="shared" si="22"/>
        <v>-7.2945000000000002</v>
      </c>
      <c r="C65" s="4">
        <f t="shared" si="23"/>
        <v>112.7753</v>
      </c>
      <c r="D65" s="4">
        <v>-7.2601100000000001</v>
      </c>
      <c r="E65" s="4">
        <v>112.79968</v>
      </c>
      <c r="F65" s="5">
        <f t="shared" si="20"/>
        <v>4674.8391488805391</v>
      </c>
      <c r="G65" s="10">
        <f t="shared" si="21"/>
        <v>4.6748391488805394</v>
      </c>
    </row>
    <row r="66" spans="2:7">
      <c r="B66" s="4">
        <f t="shared" si="22"/>
        <v>-7.2945000000000002</v>
      </c>
      <c r="C66" s="4">
        <f t="shared" si="23"/>
        <v>112.7753</v>
      </c>
      <c r="D66" s="15">
        <v>-7.2821699999999998</v>
      </c>
      <c r="E66" s="15">
        <v>112.77837</v>
      </c>
      <c r="F66" s="5">
        <f t="shared" si="20"/>
        <v>1412.2274092608052</v>
      </c>
      <c r="G66" s="10">
        <f t="shared" si="21"/>
        <v>1.4122274092608051</v>
      </c>
    </row>
    <row r="67" spans="2:7">
      <c r="B67" s="4">
        <f t="shared" si="22"/>
        <v>-7.2945000000000002</v>
      </c>
      <c r="C67" s="4">
        <f t="shared" si="23"/>
        <v>112.7753</v>
      </c>
      <c r="D67" s="4">
        <v>-7.2769000000000004</v>
      </c>
      <c r="E67" s="4">
        <v>112.81100000000001</v>
      </c>
      <c r="F67" s="5">
        <f t="shared" si="20"/>
        <v>4397.1236445750992</v>
      </c>
      <c r="G67" s="10">
        <f t="shared" si="21"/>
        <v>4.3971236445750996</v>
      </c>
    </row>
    <row r="68" spans="2:7">
      <c r="B68" s="4">
        <f t="shared" si="22"/>
        <v>-7.2945000000000002</v>
      </c>
      <c r="C68" s="4">
        <f t="shared" si="23"/>
        <v>112.7753</v>
      </c>
      <c r="D68" s="4">
        <v>-7.2486199999999998</v>
      </c>
      <c r="E68" s="4">
        <v>112.746</v>
      </c>
      <c r="F68" s="5">
        <f t="shared" si="20"/>
        <v>6039.1293671724161</v>
      </c>
      <c r="G68" s="10">
        <f t="shared" si="21"/>
        <v>6.039129367172416</v>
      </c>
    </row>
    <row r="69" spans="2:7">
      <c r="B69" s="4">
        <f t="shared" si="22"/>
        <v>-7.2945000000000002</v>
      </c>
      <c r="C69" s="4">
        <f t="shared" si="23"/>
        <v>112.7753</v>
      </c>
      <c r="D69" s="4">
        <v>-7.2274200000000004</v>
      </c>
      <c r="E69" s="4">
        <v>112.76</v>
      </c>
      <c r="F69" s="5">
        <f t="shared" si="20"/>
        <v>7647.4863608557816</v>
      </c>
      <c r="G69" s="10">
        <f t="shared" si="21"/>
        <v>7.6474863608557815</v>
      </c>
    </row>
    <row r="71" spans="2:7">
      <c r="B71" s="16" t="s">
        <v>34</v>
      </c>
      <c r="C71" s="10"/>
      <c r="D71" s="10"/>
      <c r="E71" s="10"/>
      <c r="F71" s="10"/>
      <c r="G71" s="10"/>
    </row>
    <row r="72" spans="2:7">
      <c r="B72" s="2" t="s">
        <v>2</v>
      </c>
      <c r="C72" s="2" t="s">
        <v>3</v>
      </c>
      <c r="D72" s="2" t="s">
        <v>4</v>
      </c>
      <c r="E72" s="2" t="s">
        <v>5</v>
      </c>
      <c r="F72" s="3" t="s">
        <v>6</v>
      </c>
      <c r="G72" s="16" t="s">
        <v>18</v>
      </c>
    </row>
    <row r="73" spans="2:7">
      <c r="B73" s="4">
        <v>-7.2769000000000004</v>
      </c>
      <c r="C73" s="4">
        <v>112.81100000000001</v>
      </c>
      <c r="D73" s="4">
        <v>-7.3205600000000004</v>
      </c>
      <c r="E73" s="4">
        <v>112.7099</v>
      </c>
      <c r="F73" s="5">
        <f t="shared" ref="F73:F80" si="24">2 * 6371000 * ASIN(SQRT((SIN((D73*(3.14159/180)-B73*(3.14159/180))/2))^2+COS(D73*(3.14159/180))*COS(B73*(3.14159/180))*SIN(((E73*(3.14159/180)-C73*(3.14159/180))/2))^2))</f>
        <v>12161.704115303064</v>
      </c>
      <c r="G73" s="10">
        <f>F73/1000</f>
        <v>12.161704115303063</v>
      </c>
    </row>
    <row r="74" spans="2:7">
      <c r="B74" s="4">
        <f>B73</f>
        <v>-7.2769000000000004</v>
      </c>
      <c r="C74" s="4">
        <f>C73</f>
        <v>112.81100000000001</v>
      </c>
      <c r="D74" s="4">
        <v>-7.3028500000000003</v>
      </c>
      <c r="E74" s="4">
        <v>112.7808</v>
      </c>
      <c r="F74" s="5">
        <f t="shared" si="24"/>
        <v>4406.9611732922485</v>
      </c>
      <c r="G74" s="10">
        <f t="shared" ref="G74:G80" si="25">F74/1000</f>
        <v>4.4069611732922489</v>
      </c>
    </row>
    <row r="75" spans="2:7">
      <c r="B75" s="4">
        <f t="shared" ref="B75:B80" si="26">B74</f>
        <v>-7.2769000000000004</v>
      </c>
      <c r="C75" s="4">
        <f t="shared" ref="C75:C80" si="27">C74</f>
        <v>112.81100000000001</v>
      </c>
      <c r="D75" s="4">
        <v>-7.2422500000000003</v>
      </c>
      <c r="E75" s="4">
        <v>112.783</v>
      </c>
      <c r="F75" s="5">
        <f t="shared" si="24"/>
        <v>4937.9815484539286</v>
      </c>
      <c r="G75" s="10">
        <f t="shared" si="25"/>
        <v>4.9379815484539282</v>
      </c>
    </row>
    <row r="76" spans="2:7">
      <c r="B76" s="4">
        <f t="shared" si="26"/>
        <v>-7.2769000000000004</v>
      </c>
      <c r="C76" s="4">
        <f t="shared" si="27"/>
        <v>112.81100000000001</v>
      </c>
      <c r="D76" s="4">
        <v>-7.2601100000000001</v>
      </c>
      <c r="E76" s="4">
        <v>112.79968</v>
      </c>
      <c r="F76" s="5">
        <f t="shared" si="24"/>
        <v>2246.0126104924461</v>
      </c>
      <c r="G76" s="10">
        <f t="shared" si="25"/>
        <v>2.2460126104924463</v>
      </c>
    </row>
    <row r="77" spans="2:7">
      <c r="B77" s="4">
        <f t="shared" si="26"/>
        <v>-7.2769000000000004</v>
      </c>
      <c r="C77" s="4">
        <f t="shared" si="27"/>
        <v>112.81100000000001</v>
      </c>
      <c r="D77" s="15">
        <v>-7.2821699999999998</v>
      </c>
      <c r="E77" s="15">
        <v>112.77837</v>
      </c>
      <c r="F77" s="5">
        <f t="shared" si="24"/>
        <v>3646.4365842103748</v>
      </c>
      <c r="G77" s="10">
        <f t="shared" si="25"/>
        <v>3.6464365842103748</v>
      </c>
    </row>
    <row r="78" spans="2:7">
      <c r="B78" s="4">
        <f t="shared" si="26"/>
        <v>-7.2769000000000004</v>
      </c>
      <c r="C78" s="4">
        <f t="shared" si="27"/>
        <v>112.81100000000001</v>
      </c>
      <c r="D78" s="4">
        <v>-7.2945000000000002</v>
      </c>
      <c r="E78" s="4">
        <v>112.7753</v>
      </c>
      <c r="F78" s="5">
        <f t="shared" si="24"/>
        <v>4397.1236445750992</v>
      </c>
      <c r="G78" s="10">
        <f t="shared" si="25"/>
        <v>4.3971236445750996</v>
      </c>
    </row>
    <row r="79" spans="2:7">
      <c r="B79" s="4">
        <f t="shared" si="26"/>
        <v>-7.2769000000000004</v>
      </c>
      <c r="C79" s="4">
        <f t="shared" si="27"/>
        <v>112.81100000000001</v>
      </c>
      <c r="D79" s="4">
        <v>-7.2486199999999998</v>
      </c>
      <c r="E79" s="4">
        <v>112.746</v>
      </c>
      <c r="F79" s="5">
        <f t="shared" si="24"/>
        <v>7828.9647621136828</v>
      </c>
      <c r="G79" s="10">
        <f t="shared" si="25"/>
        <v>7.8289647621136824</v>
      </c>
    </row>
    <row r="80" spans="2:7">
      <c r="B80" s="4">
        <f t="shared" si="26"/>
        <v>-7.2769000000000004</v>
      </c>
      <c r="C80" s="4">
        <f t="shared" si="27"/>
        <v>112.81100000000001</v>
      </c>
      <c r="D80" s="4">
        <v>-7.2274200000000004</v>
      </c>
      <c r="E80" s="4">
        <v>112.76</v>
      </c>
      <c r="F80" s="5">
        <f t="shared" si="24"/>
        <v>7868.8096008435159</v>
      </c>
      <c r="G80" s="10">
        <f t="shared" si="25"/>
        <v>7.868809600843516</v>
      </c>
    </row>
    <row r="82" spans="2:7">
      <c r="B82" s="16" t="s">
        <v>35</v>
      </c>
      <c r="C82" s="10"/>
      <c r="D82" s="10"/>
      <c r="E82" s="10"/>
      <c r="F82" s="10"/>
      <c r="G82" s="10"/>
    </row>
    <row r="83" spans="2:7">
      <c r="B83" s="2" t="s">
        <v>2</v>
      </c>
      <c r="C83" s="2" t="s">
        <v>3</v>
      </c>
      <c r="D83" s="2" t="s">
        <v>4</v>
      </c>
      <c r="E83" s="2" t="s">
        <v>5</v>
      </c>
      <c r="F83" s="3" t="s">
        <v>6</v>
      </c>
      <c r="G83" s="16" t="s">
        <v>18</v>
      </c>
    </row>
    <row r="84" spans="2:7">
      <c r="B84" s="4">
        <v>-7.2486199999999998</v>
      </c>
      <c r="C84" s="4">
        <v>112.746</v>
      </c>
      <c r="D84" s="4">
        <v>-7.2274200000000004</v>
      </c>
      <c r="E84" s="4">
        <v>112.76</v>
      </c>
      <c r="F84" s="5">
        <f>2 * 6371000 * ASIN(SQRT((SIN((D84*(3.14159/180)-B84*(3.14159/180))/2))^2+COS(D84*(3.14159/180))*COS(B84*(3.14159/180))*SIN(((E84*(3.14159/180)-C84*(3.14159/180))/2))^2))</f>
        <v>2818.144629507533</v>
      </c>
      <c r="G84" s="10">
        <f>F84/1000</f>
        <v>2.818144629507533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topLeftCell="A18" zoomScale="81" zoomScaleNormal="81" workbookViewId="0">
      <selection activeCell="M42" sqref="M42"/>
    </sheetView>
  </sheetViews>
  <sheetFormatPr defaultRowHeight="12.75"/>
  <cols>
    <col min="1" max="1" width="8.85546875" style="17" customWidth="1"/>
    <col min="2" max="4" width="6.5703125" style="17" customWidth="1"/>
    <col min="5" max="5" width="6.42578125" style="17" customWidth="1"/>
    <col min="6" max="10" width="6.5703125" style="17" customWidth="1"/>
    <col min="11" max="11" width="4.85546875" style="17" customWidth="1"/>
    <col min="12" max="12" width="9.140625" style="17" customWidth="1"/>
    <col min="13" max="14" width="9.140625" style="17"/>
    <col min="15" max="15" width="6.7109375" style="17" customWidth="1"/>
    <col min="16" max="18" width="9.140625" style="17"/>
    <col min="19" max="19" width="5" style="17" customWidth="1"/>
    <col min="20" max="20" width="6.7109375" style="17" customWidth="1"/>
    <col min="21" max="21" width="3.85546875" style="17" customWidth="1"/>
    <col min="22" max="29" width="9.140625" style="17"/>
    <col min="30" max="30" width="6.42578125" style="17" customWidth="1"/>
    <col min="31" max="31" width="9.140625" style="17"/>
    <col min="32" max="32" width="61.28515625" style="17" customWidth="1"/>
    <col min="33" max="16384" width="9.140625" style="17"/>
  </cols>
  <sheetData>
    <row r="1" spans="1:30" ht="26.25" customHeight="1">
      <c r="A1" s="21"/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21" t="s">
        <v>26</v>
      </c>
      <c r="J1" s="21" t="s">
        <v>27</v>
      </c>
      <c r="L1" s="23" t="s">
        <v>36</v>
      </c>
      <c r="M1" s="37" t="s">
        <v>37</v>
      </c>
      <c r="N1" s="37"/>
      <c r="O1" s="37"/>
      <c r="P1" s="37" t="s">
        <v>38</v>
      </c>
      <c r="Q1" s="37"/>
      <c r="R1" s="37"/>
      <c r="S1" s="37"/>
      <c r="V1" s="29" t="s">
        <v>36</v>
      </c>
      <c r="W1" s="37" t="s">
        <v>37</v>
      </c>
      <c r="X1" s="37"/>
      <c r="Y1" s="37"/>
      <c r="Z1" s="37" t="s">
        <v>38</v>
      </c>
      <c r="AA1" s="37"/>
      <c r="AB1" s="37"/>
      <c r="AC1" s="37"/>
    </row>
    <row r="2" spans="1:30">
      <c r="A2" s="21" t="s">
        <v>19</v>
      </c>
      <c r="B2" s="20">
        <v>0</v>
      </c>
      <c r="C2" s="18">
        <v>8.0637609444203289</v>
      </c>
      <c r="D2" s="18">
        <v>11.867269331097962</v>
      </c>
      <c r="E2" s="18">
        <v>11.968228710024505</v>
      </c>
      <c r="F2" s="18">
        <v>8.6747740663423976</v>
      </c>
      <c r="G2" s="18">
        <v>7.7733740745672675</v>
      </c>
      <c r="H2" s="18">
        <v>12.161704115303063</v>
      </c>
      <c r="I2" s="18">
        <v>8.9355415196142367</v>
      </c>
      <c r="J2" s="18">
        <v>11.738736195727238</v>
      </c>
      <c r="L2" s="19" t="s">
        <v>80</v>
      </c>
      <c r="M2" s="38" t="s">
        <v>82</v>
      </c>
      <c r="N2" s="39"/>
      <c r="O2" s="39"/>
      <c r="P2" s="38" t="s">
        <v>93</v>
      </c>
      <c r="Q2" s="39"/>
      <c r="R2" s="39"/>
      <c r="S2" s="39"/>
      <c r="T2" s="17">
        <f>D7+F4-F7</f>
        <v>8.927632726590744</v>
      </c>
      <c r="V2" s="26" t="s">
        <v>54</v>
      </c>
      <c r="W2" s="38" t="s">
        <v>56</v>
      </c>
      <c r="X2" s="39"/>
      <c r="Y2" s="39"/>
      <c r="Z2" s="38" t="s">
        <v>102</v>
      </c>
      <c r="AA2" s="39"/>
      <c r="AB2" s="39"/>
      <c r="AC2" s="39"/>
      <c r="AD2" s="17">
        <f>D2+G4-G2</f>
        <v>9.9655757149453095</v>
      </c>
    </row>
    <row r="3" spans="1:30">
      <c r="A3" s="21" t="s">
        <v>20</v>
      </c>
      <c r="B3" s="18">
        <v>8.0637609444203289</v>
      </c>
      <c r="C3" s="20">
        <v>0</v>
      </c>
      <c r="D3" s="18">
        <v>6.7427747430270211</v>
      </c>
      <c r="E3" s="18">
        <v>5.188684868209803</v>
      </c>
      <c r="F3" s="18">
        <v>2.3150757697444289</v>
      </c>
      <c r="G3" s="18">
        <v>1.1090773413859512</v>
      </c>
      <c r="H3" s="18">
        <v>4.4069611732922489</v>
      </c>
      <c r="I3" s="18">
        <v>7.1481147985171658</v>
      </c>
      <c r="J3" s="18">
        <v>8.6955538677189903</v>
      </c>
      <c r="L3" s="19" t="s">
        <v>80</v>
      </c>
      <c r="M3" s="38" t="s">
        <v>84</v>
      </c>
      <c r="N3" s="39"/>
      <c r="O3" s="39"/>
      <c r="P3" s="38" t="s">
        <v>92</v>
      </c>
      <c r="Q3" s="39"/>
      <c r="R3" s="39"/>
      <c r="S3" s="39"/>
      <c r="T3" s="17">
        <f>E7+F5-F7</f>
        <v>6.6599466471064757</v>
      </c>
      <c r="V3" s="26" t="s">
        <v>54</v>
      </c>
      <c r="W3" s="38" t="s">
        <v>61</v>
      </c>
      <c r="X3" s="39"/>
      <c r="Y3" s="39"/>
      <c r="Z3" s="38" t="s">
        <v>139</v>
      </c>
      <c r="AA3" s="39"/>
      <c r="AB3" s="39"/>
      <c r="AC3" s="39"/>
      <c r="AD3" s="17">
        <f>I2+G9-G2</f>
        <v>7.2012968122193852</v>
      </c>
    </row>
    <row r="4" spans="1:30">
      <c r="A4" s="21" t="s">
        <v>21</v>
      </c>
      <c r="B4" s="18">
        <v>11.867269331097962</v>
      </c>
      <c r="C4" s="18">
        <v>6.7427747430270211</v>
      </c>
      <c r="D4" s="20">
        <v>0</v>
      </c>
      <c r="E4" s="18">
        <v>2.707244930202291</v>
      </c>
      <c r="F4" s="18">
        <v>4.4681796774369325</v>
      </c>
      <c r="G4" s="18">
        <v>5.8716804584146161</v>
      </c>
      <c r="H4" s="18">
        <v>4.9379815484539282</v>
      </c>
      <c r="I4" s="18">
        <v>4.1423639177650875</v>
      </c>
      <c r="J4" s="18">
        <v>3.0259278497687738</v>
      </c>
      <c r="L4" s="19" t="s">
        <v>80</v>
      </c>
      <c r="M4" s="38" t="s">
        <v>86</v>
      </c>
      <c r="N4" s="39"/>
      <c r="O4" s="39"/>
      <c r="P4" s="38" t="s">
        <v>94</v>
      </c>
      <c r="Q4" s="39"/>
      <c r="R4" s="39"/>
      <c r="S4" s="39"/>
      <c r="T4" s="17">
        <f>H7+F8-F7</f>
        <v>6.6313328195246681</v>
      </c>
      <c r="V4" s="26" t="s">
        <v>54</v>
      </c>
      <c r="W4" s="38" t="s">
        <v>62</v>
      </c>
      <c r="X4" s="39"/>
      <c r="Y4" s="39"/>
      <c r="Z4" s="38" t="s">
        <v>106</v>
      </c>
      <c r="AA4" s="39"/>
      <c r="AB4" s="39"/>
      <c r="AC4" s="39"/>
      <c r="AD4" s="17">
        <f>J2+G10-G2</f>
        <v>11.612848482015753</v>
      </c>
    </row>
    <row r="5" spans="1:30">
      <c r="A5" s="21" t="s">
        <v>22</v>
      </c>
      <c r="B5" s="18">
        <v>11.968228710024505</v>
      </c>
      <c r="C5" s="18">
        <v>5.188684868209803</v>
      </c>
      <c r="D5" s="18">
        <v>2.707244930202291</v>
      </c>
      <c r="E5" s="20">
        <v>0</v>
      </c>
      <c r="F5" s="18">
        <v>3.3973349074867416</v>
      </c>
      <c r="G5" s="18">
        <v>4.6748391488805394</v>
      </c>
      <c r="H5" s="18">
        <v>2.2460126104924463</v>
      </c>
      <c r="I5" s="18">
        <v>6.0574303614740961</v>
      </c>
      <c r="J5" s="18">
        <v>5.6895534695445926</v>
      </c>
      <c r="L5" s="19" t="s">
        <v>80</v>
      </c>
      <c r="M5" s="38" t="s">
        <v>85</v>
      </c>
      <c r="N5" s="39"/>
      <c r="O5" s="39"/>
      <c r="P5" s="38" t="s">
        <v>95</v>
      </c>
      <c r="Q5" s="39"/>
      <c r="R5" s="39"/>
      <c r="S5" s="39"/>
      <c r="T5" s="17">
        <f>I7+F9-F7</f>
        <v>9.790775037661291</v>
      </c>
      <c r="V5" s="26" t="s">
        <v>80</v>
      </c>
      <c r="W5" s="38" t="s">
        <v>82</v>
      </c>
      <c r="X5" s="39"/>
      <c r="Y5" s="39"/>
      <c r="Z5" s="38" t="s">
        <v>93</v>
      </c>
      <c r="AA5" s="39"/>
      <c r="AB5" s="39"/>
      <c r="AC5" s="39"/>
      <c r="AD5" s="17">
        <f>C7+F4-F7</f>
        <v>4.1650296095620787</v>
      </c>
    </row>
    <row r="6" spans="1:30">
      <c r="A6" s="21" t="s">
        <v>23</v>
      </c>
      <c r="B6" s="18">
        <v>8.6747740663423976</v>
      </c>
      <c r="C6" s="18">
        <v>2.3150757697444289</v>
      </c>
      <c r="D6" s="18">
        <v>4.4681796774369325</v>
      </c>
      <c r="E6" s="18">
        <v>3.3973349074867416</v>
      </c>
      <c r="F6" s="20">
        <v>0</v>
      </c>
      <c r="G6" s="18">
        <v>1.4122274092608051</v>
      </c>
      <c r="H6" s="18">
        <v>3.6464365842103748</v>
      </c>
      <c r="I6" s="18">
        <v>5.1638730797496795</v>
      </c>
      <c r="J6" s="18">
        <v>6.4162770713979018</v>
      </c>
      <c r="L6" s="19" t="s">
        <v>80</v>
      </c>
      <c r="M6" s="38" t="s">
        <v>87</v>
      </c>
      <c r="N6" s="39"/>
      <c r="O6" s="39"/>
      <c r="P6" s="38" t="s">
        <v>96</v>
      </c>
      <c r="Q6" s="39"/>
      <c r="R6" s="39"/>
      <c r="S6" s="39"/>
      <c r="T6" s="17">
        <f>J7+F10-F7</f>
        <v>12.651536022992879</v>
      </c>
      <c r="V6" s="26" t="s">
        <v>80</v>
      </c>
      <c r="W6" s="38" t="s">
        <v>85</v>
      </c>
      <c r="X6" s="39"/>
      <c r="Y6" s="39"/>
      <c r="Z6" s="38" t="s">
        <v>95</v>
      </c>
      <c r="AA6" s="39"/>
      <c r="AB6" s="39"/>
      <c r="AC6" s="39"/>
      <c r="AD6" s="17">
        <f>I7+F9-F7</f>
        <v>9.790775037661291</v>
      </c>
    </row>
    <row r="7" spans="1:30">
      <c r="A7" s="21" t="s">
        <v>24</v>
      </c>
      <c r="B7" s="18">
        <v>7.7733740745672675</v>
      </c>
      <c r="C7" s="18">
        <v>1.1090773413859512</v>
      </c>
      <c r="D7" s="18">
        <v>5.8716804584146161</v>
      </c>
      <c r="E7" s="18">
        <v>4.6748391488805394</v>
      </c>
      <c r="F7" s="18">
        <v>1.4122274092608051</v>
      </c>
      <c r="G7" s="20">
        <v>0</v>
      </c>
      <c r="H7" s="18">
        <v>4.3971236445750996</v>
      </c>
      <c r="I7" s="18">
        <v>6.039129367172416</v>
      </c>
      <c r="J7" s="18">
        <v>7.6474863608557815</v>
      </c>
      <c r="L7" s="19" t="s">
        <v>81</v>
      </c>
      <c r="M7" s="38" t="s">
        <v>83</v>
      </c>
      <c r="N7" s="39"/>
      <c r="O7" s="39"/>
      <c r="P7" s="38" t="s">
        <v>97</v>
      </c>
      <c r="Q7" s="39"/>
      <c r="R7" s="39"/>
      <c r="S7" s="39"/>
      <c r="T7" s="17">
        <f>D6+C4-C6</f>
        <v>8.8958786507195242</v>
      </c>
      <c r="V7" s="26" t="s">
        <v>80</v>
      </c>
      <c r="W7" s="38" t="s">
        <v>87</v>
      </c>
      <c r="X7" s="39"/>
      <c r="Y7" s="39"/>
      <c r="Z7" s="38" t="s">
        <v>96</v>
      </c>
      <c r="AA7" s="39"/>
      <c r="AB7" s="39"/>
      <c r="AC7" s="39"/>
      <c r="AD7" s="17">
        <f>J7+F10-F7</f>
        <v>12.651536022992879</v>
      </c>
    </row>
    <row r="8" spans="1:30">
      <c r="A8" s="21" t="s">
        <v>25</v>
      </c>
      <c r="B8" s="18">
        <v>12.161704115303063</v>
      </c>
      <c r="C8" s="18">
        <v>4.4069611732922489</v>
      </c>
      <c r="D8" s="18">
        <v>4.9379815484539282</v>
      </c>
      <c r="E8" s="18">
        <v>2.2460126104924463</v>
      </c>
      <c r="F8" s="18">
        <v>3.6464365842103748</v>
      </c>
      <c r="G8" s="18">
        <v>4.3971236445750996</v>
      </c>
      <c r="H8" s="20">
        <v>0</v>
      </c>
      <c r="I8" s="18">
        <v>7.8289647621136824</v>
      </c>
      <c r="J8" s="18">
        <v>7.868809600843516</v>
      </c>
      <c r="L8" s="19" t="s">
        <v>81</v>
      </c>
      <c r="M8" s="38" t="s">
        <v>88</v>
      </c>
      <c r="N8" s="39"/>
      <c r="O8" s="39"/>
      <c r="P8" s="38" t="s">
        <v>98</v>
      </c>
      <c r="Q8" s="39"/>
      <c r="R8" s="39"/>
      <c r="S8" s="39"/>
      <c r="T8" s="17">
        <f>E6+C5-C6</f>
        <v>6.2709440059521171</v>
      </c>
      <c r="V8" s="26" t="s">
        <v>129</v>
      </c>
      <c r="W8" s="38" t="s">
        <v>131</v>
      </c>
      <c r="X8" s="39"/>
      <c r="Y8" s="39"/>
      <c r="Z8" s="38" t="s">
        <v>133</v>
      </c>
      <c r="AA8" s="39"/>
      <c r="AB8" s="39"/>
      <c r="AC8" s="39"/>
      <c r="AD8" s="17">
        <f>D6+E4-E6</f>
        <v>3.7780897001524822</v>
      </c>
    </row>
    <row r="9" spans="1:30">
      <c r="A9" s="21" t="s">
        <v>26</v>
      </c>
      <c r="B9" s="18">
        <v>8.9355415196142367</v>
      </c>
      <c r="C9" s="18">
        <v>7.1481147985171658</v>
      </c>
      <c r="D9" s="18">
        <v>4.1423639177650875</v>
      </c>
      <c r="E9" s="18">
        <v>6.0574303614740961</v>
      </c>
      <c r="F9" s="18">
        <v>5.1638730797496795</v>
      </c>
      <c r="G9" s="18">
        <v>6.039129367172416</v>
      </c>
      <c r="H9" s="18">
        <v>7.8289647621136824</v>
      </c>
      <c r="I9" s="20">
        <v>0</v>
      </c>
      <c r="J9" s="18">
        <v>2.818144629507533</v>
      </c>
      <c r="L9" s="19" t="s">
        <v>81</v>
      </c>
      <c r="M9" s="38" t="s">
        <v>89</v>
      </c>
      <c r="N9" s="39"/>
      <c r="O9" s="39"/>
      <c r="P9" s="38" t="s">
        <v>99</v>
      </c>
      <c r="Q9" s="39"/>
      <c r="R9" s="39"/>
      <c r="S9" s="39"/>
      <c r="T9" s="17">
        <f>H6+C8-C6</f>
        <v>5.7383219877581944</v>
      </c>
      <c r="V9" s="26" t="s">
        <v>129</v>
      </c>
      <c r="W9" s="38" t="s">
        <v>135</v>
      </c>
      <c r="X9" s="39"/>
      <c r="Y9" s="39"/>
      <c r="Z9" s="38" t="s">
        <v>140</v>
      </c>
      <c r="AA9" s="39"/>
      <c r="AB9" s="39"/>
      <c r="AC9" s="39"/>
      <c r="AD9" s="17">
        <f>I6+E9-E6</f>
        <v>7.823968533737033</v>
      </c>
    </row>
    <row r="10" spans="1:30">
      <c r="A10" s="21" t="s">
        <v>27</v>
      </c>
      <c r="B10" s="18">
        <v>11.738736195727238</v>
      </c>
      <c r="C10" s="18">
        <v>8.6955538677189903</v>
      </c>
      <c r="D10" s="18">
        <v>3.0259278497687738</v>
      </c>
      <c r="E10" s="18">
        <v>5.6895534695445926</v>
      </c>
      <c r="F10" s="18">
        <v>6.4162770713979018</v>
      </c>
      <c r="G10" s="18">
        <v>7.6474863608557815</v>
      </c>
      <c r="H10" s="18">
        <v>7.868809600843516</v>
      </c>
      <c r="I10" s="18">
        <v>2.818144629507533</v>
      </c>
      <c r="J10" s="20">
        <v>0</v>
      </c>
      <c r="L10" s="19" t="s">
        <v>81</v>
      </c>
      <c r="M10" s="38" t="s">
        <v>90</v>
      </c>
      <c r="N10" s="39"/>
      <c r="O10" s="39"/>
      <c r="P10" s="38" t="s">
        <v>100</v>
      </c>
      <c r="Q10" s="39"/>
      <c r="R10" s="39"/>
      <c r="S10" s="39"/>
      <c r="T10" s="17">
        <f>I6+C9-C6</f>
        <v>9.996912108522416</v>
      </c>
      <c r="V10" s="26" t="s">
        <v>129</v>
      </c>
      <c r="W10" s="38" t="s">
        <v>136</v>
      </c>
      <c r="X10" s="39"/>
      <c r="Y10" s="39"/>
      <c r="Z10" s="38" t="s">
        <v>141</v>
      </c>
      <c r="AA10" s="39"/>
      <c r="AB10" s="39"/>
      <c r="AC10" s="39"/>
      <c r="AD10" s="17">
        <f>J6+E10-E6</f>
        <v>8.7084956334557546</v>
      </c>
    </row>
    <row r="11" spans="1:30">
      <c r="L11" s="19" t="s">
        <v>81</v>
      </c>
      <c r="M11" s="38" t="s">
        <v>91</v>
      </c>
      <c r="N11" s="39"/>
      <c r="O11" s="39"/>
      <c r="P11" s="38" t="s">
        <v>101</v>
      </c>
      <c r="Q11" s="39"/>
      <c r="R11" s="39"/>
      <c r="S11" s="39"/>
      <c r="T11" s="17">
        <f>J6+C10-C6</f>
        <v>12.796755169372464</v>
      </c>
      <c r="V11" s="26" t="s">
        <v>130</v>
      </c>
      <c r="W11" s="38" t="s">
        <v>132</v>
      </c>
      <c r="X11" s="39"/>
      <c r="Y11" s="39"/>
      <c r="Z11" s="38" t="s">
        <v>134</v>
      </c>
      <c r="AA11" s="39"/>
      <c r="AB11" s="39"/>
      <c r="AC11" s="39"/>
      <c r="AD11" s="17">
        <f>D5+H4-H5</f>
        <v>5.3992138681637734</v>
      </c>
    </row>
    <row r="12" spans="1:30" s="22" customFormat="1" ht="27" customHeight="1">
      <c r="A12" s="23" t="s">
        <v>36</v>
      </c>
      <c r="B12" s="37" t="s">
        <v>37</v>
      </c>
      <c r="C12" s="37"/>
      <c r="D12" s="37"/>
      <c r="E12" s="37" t="s">
        <v>38</v>
      </c>
      <c r="F12" s="37"/>
      <c r="G12" s="37"/>
      <c r="H12" s="37"/>
      <c r="L12" s="24" t="s">
        <v>54</v>
      </c>
      <c r="M12" s="39" t="s">
        <v>56</v>
      </c>
      <c r="N12" s="39"/>
      <c r="O12" s="39"/>
      <c r="P12" s="39" t="s">
        <v>102</v>
      </c>
      <c r="Q12" s="39"/>
      <c r="R12" s="39"/>
      <c r="S12" s="39"/>
      <c r="T12" s="22">
        <f>D2+G4-G2</f>
        <v>9.9655757149453095</v>
      </c>
      <c r="V12" s="26" t="s">
        <v>130</v>
      </c>
      <c r="W12" s="38" t="s">
        <v>137</v>
      </c>
      <c r="X12" s="39"/>
      <c r="Y12" s="39"/>
      <c r="Z12" s="38" t="s">
        <v>142</v>
      </c>
      <c r="AA12" s="39"/>
      <c r="AB12" s="39"/>
      <c r="AC12" s="39"/>
      <c r="AD12" s="22">
        <f>I5+H9-H5</f>
        <v>11.640382513095332</v>
      </c>
    </row>
    <row r="13" spans="1:30" ht="15" customHeight="1">
      <c r="A13" s="19" t="s">
        <v>39</v>
      </c>
      <c r="B13" s="38" t="s">
        <v>40</v>
      </c>
      <c r="C13" s="39"/>
      <c r="D13" s="39"/>
      <c r="E13" s="38" t="s">
        <v>47</v>
      </c>
      <c r="F13" s="38"/>
      <c r="G13" s="38"/>
      <c r="H13" s="38"/>
      <c r="I13" s="17">
        <f>D2+C4-C2</f>
        <v>10.546283129704653</v>
      </c>
      <c r="L13" s="24" t="s">
        <v>54</v>
      </c>
      <c r="M13" s="39" t="s">
        <v>58</v>
      </c>
      <c r="N13" s="39"/>
      <c r="O13" s="39"/>
      <c r="P13" s="39" t="s">
        <v>103</v>
      </c>
      <c r="Q13" s="39"/>
      <c r="R13" s="39"/>
      <c r="S13" s="39"/>
      <c r="T13" s="17">
        <f>E2+G5-G2</f>
        <v>8.8696937843377768</v>
      </c>
      <c r="V13" s="26" t="s">
        <v>130</v>
      </c>
      <c r="W13" s="38" t="s">
        <v>138</v>
      </c>
      <c r="X13" s="39"/>
      <c r="Y13" s="39"/>
      <c r="Z13" s="38" t="s">
        <v>143</v>
      </c>
      <c r="AA13" s="39"/>
      <c r="AB13" s="39"/>
      <c r="AC13" s="39"/>
      <c r="AD13" s="17">
        <f>J5+H10-H5</f>
        <v>11.312350459895661</v>
      </c>
    </row>
    <row r="14" spans="1:30">
      <c r="A14" s="19" t="s">
        <v>39</v>
      </c>
      <c r="B14" s="38" t="s">
        <v>41</v>
      </c>
      <c r="C14" s="39"/>
      <c r="D14" s="39"/>
      <c r="E14" s="38" t="s">
        <v>48</v>
      </c>
      <c r="F14" s="38"/>
      <c r="G14" s="38"/>
      <c r="H14" s="38"/>
      <c r="I14" s="17">
        <f>E2+C5-C2</f>
        <v>9.0931526338139808</v>
      </c>
      <c r="L14" s="24" t="s">
        <v>54</v>
      </c>
      <c r="M14" s="39" t="s">
        <v>60</v>
      </c>
      <c r="N14" s="39"/>
      <c r="O14" s="39"/>
      <c r="P14" s="39" t="s">
        <v>104</v>
      </c>
      <c r="Q14" s="39"/>
      <c r="R14" s="39"/>
      <c r="S14" s="39"/>
      <c r="T14" s="17">
        <f>H2+G8-G2</f>
        <v>8.7854536853108947</v>
      </c>
      <c r="V14" s="26" t="s">
        <v>108</v>
      </c>
      <c r="W14" s="38" t="s">
        <v>110</v>
      </c>
      <c r="X14" s="39"/>
      <c r="Y14" s="39"/>
      <c r="Z14" s="38" t="s">
        <v>122</v>
      </c>
      <c r="AA14" s="39"/>
      <c r="AB14" s="39"/>
      <c r="AC14" s="39"/>
      <c r="AD14" s="17">
        <f>D8+C4-C8</f>
        <v>7.2737951181887013</v>
      </c>
    </row>
    <row r="15" spans="1:30">
      <c r="A15" s="19" t="s">
        <v>39</v>
      </c>
      <c r="B15" s="38" t="s">
        <v>42</v>
      </c>
      <c r="C15" s="39"/>
      <c r="D15" s="39"/>
      <c r="E15" s="38" t="s">
        <v>49</v>
      </c>
      <c r="F15" s="38"/>
      <c r="G15" s="38"/>
      <c r="H15" s="38"/>
      <c r="I15" s="17">
        <f>F2+C6-C2</f>
        <v>2.9260888916664971</v>
      </c>
      <c r="L15" s="24" t="s">
        <v>54</v>
      </c>
      <c r="M15" s="39" t="s">
        <v>61</v>
      </c>
      <c r="N15" s="39"/>
      <c r="O15" s="39"/>
      <c r="P15" s="39" t="s">
        <v>105</v>
      </c>
      <c r="Q15" s="39"/>
      <c r="R15" s="39"/>
      <c r="S15" s="39"/>
      <c r="T15" s="17">
        <f>I2+G9-G2</f>
        <v>7.2012968122193852</v>
      </c>
      <c r="V15" s="26" t="s">
        <v>108</v>
      </c>
      <c r="W15" s="38" t="s">
        <v>115</v>
      </c>
      <c r="X15" s="39"/>
      <c r="Y15" s="39"/>
      <c r="Z15" s="38" t="s">
        <v>127</v>
      </c>
      <c r="AA15" s="39"/>
      <c r="AB15" s="39"/>
      <c r="AC15" s="39"/>
      <c r="AD15" s="17">
        <f>I8+C9-C8</f>
        <v>10.570118387338599</v>
      </c>
    </row>
    <row r="16" spans="1:30">
      <c r="A16" s="19" t="s">
        <v>39</v>
      </c>
      <c r="B16" s="38" t="s">
        <v>43</v>
      </c>
      <c r="C16" s="39"/>
      <c r="D16" s="39"/>
      <c r="E16" s="38" t="s">
        <v>50</v>
      </c>
      <c r="F16" s="38"/>
      <c r="G16" s="38"/>
      <c r="H16" s="38"/>
      <c r="I16" s="17">
        <f>G2+C7-C2</f>
        <v>0.81869047153288932</v>
      </c>
      <c r="L16" s="24" t="s">
        <v>54</v>
      </c>
      <c r="M16" s="39" t="s">
        <v>62</v>
      </c>
      <c r="N16" s="39"/>
      <c r="O16" s="39"/>
      <c r="P16" s="39" t="s">
        <v>106</v>
      </c>
      <c r="Q16" s="39"/>
      <c r="R16" s="39"/>
      <c r="S16" s="39"/>
      <c r="T16" s="17">
        <f>J2+G10-G2</f>
        <v>11.612848482015753</v>
      </c>
      <c r="V16" s="26" t="s">
        <v>108</v>
      </c>
      <c r="W16" s="38" t="s">
        <v>116</v>
      </c>
      <c r="X16" s="39"/>
      <c r="Y16" s="39"/>
      <c r="Z16" s="38" t="s">
        <v>128</v>
      </c>
      <c r="AA16" s="39"/>
      <c r="AB16" s="39"/>
      <c r="AC16" s="39"/>
      <c r="AD16" s="17">
        <f>J8+C10-C8</f>
        <v>12.157402295270256</v>
      </c>
    </row>
    <row r="17" spans="1:32" ht="15" customHeight="1">
      <c r="A17" s="19" t="s">
        <v>39</v>
      </c>
      <c r="B17" s="38" t="s">
        <v>44</v>
      </c>
      <c r="C17" s="39"/>
      <c r="D17" s="39"/>
      <c r="E17" s="38" t="s">
        <v>51</v>
      </c>
      <c r="F17" s="38"/>
      <c r="G17" s="38"/>
      <c r="H17" s="38"/>
      <c r="I17" s="17">
        <f>H2+C8-C2</f>
        <v>8.5049043441749834</v>
      </c>
      <c r="L17" s="25"/>
      <c r="M17" s="41"/>
      <c r="N17" s="41"/>
      <c r="O17" s="41"/>
      <c r="P17" s="41"/>
      <c r="Q17" s="41"/>
      <c r="R17" s="41"/>
      <c r="S17" s="41"/>
      <c r="V17" s="28"/>
      <c r="W17" s="41"/>
      <c r="X17" s="41"/>
      <c r="Y17" s="41"/>
      <c r="Z17" s="41"/>
      <c r="AA17" s="41"/>
      <c r="AB17" s="41"/>
      <c r="AC17" s="41"/>
      <c r="AF17" s="43" t="s">
        <v>144</v>
      </c>
    </row>
    <row r="18" spans="1:32" ht="38.25">
      <c r="A18" s="19" t="s">
        <v>39</v>
      </c>
      <c r="B18" s="38" t="s">
        <v>45</v>
      </c>
      <c r="C18" s="39"/>
      <c r="D18" s="39"/>
      <c r="E18" s="38" t="s">
        <v>52</v>
      </c>
      <c r="F18" s="38"/>
      <c r="G18" s="38"/>
      <c r="H18" s="38"/>
      <c r="I18" s="17">
        <f>I2+C9-C2</f>
        <v>8.0198953737110745</v>
      </c>
      <c r="M18" s="40"/>
      <c r="N18" s="40"/>
      <c r="O18" s="40"/>
      <c r="P18" s="40"/>
      <c r="Q18" s="40"/>
      <c r="R18" s="40"/>
      <c r="S18" s="40"/>
      <c r="V18" s="29" t="s">
        <v>36</v>
      </c>
      <c r="W18" s="37" t="s">
        <v>37</v>
      </c>
      <c r="X18" s="37"/>
      <c r="Y18" s="37"/>
      <c r="Z18" s="37" t="s">
        <v>38</v>
      </c>
      <c r="AA18" s="37"/>
      <c r="AB18" s="37"/>
      <c r="AC18" s="37"/>
      <c r="AF18" s="43" t="s">
        <v>155</v>
      </c>
    </row>
    <row r="19" spans="1:32" ht="12.75" customHeight="1">
      <c r="A19" s="19" t="s">
        <v>39</v>
      </c>
      <c r="B19" s="38" t="s">
        <v>46</v>
      </c>
      <c r="C19" s="39"/>
      <c r="D19" s="39"/>
      <c r="E19" s="38" t="s">
        <v>53</v>
      </c>
      <c r="F19" s="38"/>
      <c r="G19" s="38"/>
      <c r="H19" s="38"/>
      <c r="I19" s="17">
        <f>J2+C10-C2</f>
        <v>12.370529119025898</v>
      </c>
      <c r="M19" s="40"/>
      <c r="N19" s="40"/>
      <c r="O19" s="40"/>
      <c r="P19" s="40"/>
      <c r="Q19" s="40"/>
      <c r="R19" s="40"/>
      <c r="S19" s="40"/>
      <c r="V19" s="26" t="s">
        <v>54</v>
      </c>
      <c r="W19" s="38" t="s">
        <v>61</v>
      </c>
      <c r="X19" s="39"/>
      <c r="Y19" s="39"/>
      <c r="Z19" s="38" t="s">
        <v>139</v>
      </c>
      <c r="AA19" s="39"/>
      <c r="AB19" s="39"/>
      <c r="AC19" s="39"/>
      <c r="AD19" s="17">
        <f>I2+G9-G2</f>
        <v>7.2012968122193852</v>
      </c>
    </row>
    <row r="20" spans="1:32">
      <c r="B20" s="36"/>
      <c r="C20" s="36"/>
      <c r="D20" s="36"/>
      <c r="E20" s="36"/>
      <c r="F20" s="36"/>
      <c r="G20" s="36"/>
      <c r="H20" s="36"/>
      <c r="M20" s="40"/>
      <c r="N20" s="40"/>
      <c r="O20" s="40"/>
      <c r="P20" s="40"/>
      <c r="Q20" s="40"/>
      <c r="R20" s="40"/>
      <c r="S20" s="40"/>
      <c r="V20" s="26" t="s">
        <v>54</v>
      </c>
      <c r="W20" s="38" t="s">
        <v>62</v>
      </c>
      <c r="X20" s="39"/>
      <c r="Y20" s="39"/>
      <c r="Z20" s="38" t="s">
        <v>106</v>
      </c>
      <c r="AA20" s="39"/>
      <c r="AB20" s="39"/>
      <c r="AC20" s="39"/>
      <c r="AD20" s="17">
        <f>J2+G10-G2</f>
        <v>11.612848482015753</v>
      </c>
    </row>
    <row r="21" spans="1:32" ht="12.75" customHeight="1">
      <c r="B21" s="36"/>
      <c r="C21" s="36"/>
      <c r="D21" s="36"/>
      <c r="E21" s="36"/>
      <c r="F21" s="36"/>
      <c r="G21" s="36"/>
      <c r="H21" s="36"/>
      <c r="M21" s="40"/>
      <c r="N21" s="40"/>
      <c r="O21" s="40"/>
      <c r="P21" s="40"/>
      <c r="Q21" s="40"/>
      <c r="R21" s="40"/>
      <c r="S21" s="40"/>
      <c r="V21" s="26" t="s">
        <v>80</v>
      </c>
      <c r="W21" s="38" t="s">
        <v>85</v>
      </c>
      <c r="X21" s="39"/>
      <c r="Y21" s="39"/>
      <c r="Z21" s="38" t="s">
        <v>95</v>
      </c>
      <c r="AA21" s="39"/>
      <c r="AB21" s="39"/>
      <c r="AC21" s="39"/>
      <c r="AD21" s="17">
        <f>I7+F9-F7</f>
        <v>9.790775037661291</v>
      </c>
    </row>
    <row r="22" spans="1:32" ht="51" customHeight="1">
      <c r="A22" s="23" t="s">
        <v>36</v>
      </c>
      <c r="B22" s="37" t="s">
        <v>37</v>
      </c>
      <c r="C22" s="37"/>
      <c r="D22" s="37"/>
      <c r="E22" s="37" t="s">
        <v>38</v>
      </c>
      <c r="F22" s="37"/>
      <c r="G22" s="37"/>
      <c r="H22" s="37"/>
      <c r="L22" s="29" t="s">
        <v>36</v>
      </c>
      <c r="M22" s="37" t="s">
        <v>37</v>
      </c>
      <c r="N22" s="37"/>
      <c r="O22" s="37"/>
      <c r="P22" s="37" t="s">
        <v>38</v>
      </c>
      <c r="Q22" s="37"/>
      <c r="R22" s="37"/>
      <c r="S22" s="37"/>
      <c r="V22" s="26" t="s">
        <v>80</v>
      </c>
      <c r="W22" s="38" t="s">
        <v>87</v>
      </c>
      <c r="X22" s="39"/>
      <c r="Y22" s="39"/>
      <c r="Z22" s="38" t="s">
        <v>96</v>
      </c>
      <c r="AA22" s="39"/>
      <c r="AB22" s="39"/>
      <c r="AC22" s="39"/>
      <c r="AD22" s="17">
        <f>J7+F10-F7</f>
        <v>12.651536022992879</v>
      </c>
    </row>
    <row r="23" spans="1:32" ht="12.75" customHeight="1">
      <c r="A23" s="19" t="s">
        <v>54</v>
      </c>
      <c r="B23" s="38" t="s">
        <v>56</v>
      </c>
      <c r="C23" s="39"/>
      <c r="D23" s="39"/>
      <c r="E23" s="38" t="s">
        <v>68</v>
      </c>
      <c r="F23" s="39"/>
      <c r="G23" s="39"/>
      <c r="H23" s="39"/>
      <c r="I23" s="17">
        <f>D2+G4-G2</f>
        <v>9.9655757149453095</v>
      </c>
      <c r="L23" s="42" t="s">
        <v>54</v>
      </c>
      <c r="M23" s="38" t="s">
        <v>56</v>
      </c>
      <c r="N23" s="39"/>
      <c r="O23" s="39"/>
      <c r="P23" s="38" t="s">
        <v>117</v>
      </c>
      <c r="Q23" s="39"/>
      <c r="R23" s="39"/>
      <c r="S23" s="39"/>
      <c r="T23" s="17">
        <f>D2+G4-G2</f>
        <v>9.9655757149453095</v>
      </c>
      <c r="V23" s="26" t="s">
        <v>145</v>
      </c>
      <c r="W23" s="38" t="s">
        <v>146</v>
      </c>
      <c r="X23" s="39"/>
      <c r="Y23" s="39"/>
      <c r="Z23" s="38" t="s">
        <v>148</v>
      </c>
      <c r="AA23" s="39"/>
      <c r="AB23" s="39"/>
      <c r="AC23" s="39"/>
      <c r="AD23" s="17">
        <f>I6+D9-D6</f>
        <v>4.8380573200778336</v>
      </c>
    </row>
    <row r="24" spans="1:32" ht="12.75" customHeight="1">
      <c r="A24" s="19" t="s">
        <v>54</v>
      </c>
      <c r="B24" s="38" t="s">
        <v>58</v>
      </c>
      <c r="C24" s="39"/>
      <c r="D24" s="39"/>
      <c r="E24" s="38" t="s">
        <v>70</v>
      </c>
      <c r="F24" s="39"/>
      <c r="G24" s="39"/>
      <c r="H24" s="39"/>
      <c r="I24" s="17">
        <f>E2+G5-G2</f>
        <v>8.8696937843377768</v>
      </c>
      <c r="L24" s="42" t="s">
        <v>54</v>
      </c>
      <c r="M24" s="38" t="s">
        <v>58</v>
      </c>
      <c r="N24" s="39"/>
      <c r="O24" s="39"/>
      <c r="P24" s="38" t="s">
        <v>118</v>
      </c>
      <c r="Q24" s="39"/>
      <c r="R24" s="39"/>
      <c r="S24" s="39"/>
      <c r="T24" s="17">
        <f>E2+G5-G2</f>
        <v>8.8696937843377768</v>
      </c>
      <c r="V24" s="26" t="s">
        <v>145</v>
      </c>
      <c r="W24" s="38" t="s">
        <v>147</v>
      </c>
      <c r="X24" s="39"/>
      <c r="Y24" s="39"/>
      <c r="Z24" s="38" t="s">
        <v>149</v>
      </c>
      <c r="AA24" s="39"/>
      <c r="AB24" s="39"/>
      <c r="AC24" s="39"/>
      <c r="AD24" s="17">
        <f>J6+D10-D6</f>
        <v>4.9740252437297432</v>
      </c>
    </row>
    <row r="25" spans="1:32" ht="12.75" customHeight="1">
      <c r="A25" s="19" t="s">
        <v>54</v>
      </c>
      <c r="B25" s="38" t="s">
        <v>59</v>
      </c>
      <c r="C25" s="39"/>
      <c r="D25" s="39"/>
      <c r="E25" s="38" t="s">
        <v>71</v>
      </c>
      <c r="F25" s="39"/>
      <c r="G25" s="39"/>
      <c r="H25" s="39"/>
      <c r="I25" s="17">
        <f>F2+G6-G2</f>
        <v>2.3136274010359346</v>
      </c>
      <c r="L25" s="42" t="s">
        <v>54</v>
      </c>
      <c r="M25" s="38" t="s">
        <v>61</v>
      </c>
      <c r="N25" s="39"/>
      <c r="O25" s="39"/>
      <c r="P25" s="38" t="s">
        <v>119</v>
      </c>
      <c r="Q25" s="39"/>
      <c r="R25" s="39"/>
      <c r="S25" s="39"/>
      <c r="T25" s="17">
        <f>I2+G9-G2</f>
        <v>7.2012968122193852</v>
      </c>
      <c r="V25" s="26" t="s">
        <v>150</v>
      </c>
      <c r="W25" s="38" t="s">
        <v>151</v>
      </c>
      <c r="X25" s="39"/>
      <c r="Y25" s="39"/>
      <c r="Z25" s="38" t="s">
        <v>153</v>
      </c>
      <c r="AA25" s="39"/>
      <c r="AB25" s="39"/>
      <c r="AC25" s="39"/>
      <c r="AD25" s="17">
        <f>I4+E9-E4</f>
        <v>7.4925493490368922</v>
      </c>
    </row>
    <row r="26" spans="1:32" ht="12.75" customHeight="1">
      <c r="A26" s="19" t="s">
        <v>54</v>
      </c>
      <c r="B26" s="38" t="s">
        <v>60</v>
      </c>
      <c r="C26" s="39"/>
      <c r="D26" s="39"/>
      <c r="E26" s="38" t="s">
        <v>72</v>
      </c>
      <c r="F26" s="39"/>
      <c r="G26" s="39"/>
      <c r="H26" s="39"/>
      <c r="I26" s="17">
        <f>H2+G8-G2</f>
        <v>8.7854536853108947</v>
      </c>
      <c r="L26" s="42" t="s">
        <v>54</v>
      </c>
      <c r="M26" s="38" t="s">
        <v>62</v>
      </c>
      <c r="N26" s="39"/>
      <c r="O26" s="39"/>
      <c r="P26" s="38" t="s">
        <v>120</v>
      </c>
      <c r="Q26" s="39"/>
      <c r="R26" s="39"/>
      <c r="S26" s="39"/>
      <c r="T26" s="17">
        <f>J2+G10-G2</f>
        <v>11.612848482015753</v>
      </c>
      <c r="V26" s="26" t="s">
        <v>150</v>
      </c>
      <c r="W26" s="38" t="s">
        <v>152</v>
      </c>
      <c r="X26" s="39"/>
      <c r="Y26" s="39"/>
      <c r="Z26" s="38" t="s">
        <v>154</v>
      </c>
      <c r="AA26" s="39"/>
      <c r="AB26" s="39"/>
      <c r="AC26" s="39"/>
      <c r="AD26" s="17">
        <f>J4+E10-E4</f>
        <v>6.0082363891110742</v>
      </c>
    </row>
    <row r="27" spans="1:32" ht="12.75" customHeight="1">
      <c r="A27" s="19" t="s">
        <v>54</v>
      </c>
      <c r="B27" s="38" t="s">
        <v>61</v>
      </c>
      <c r="C27" s="39"/>
      <c r="D27" s="39"/>
      <c r="E27" s="38" t="s">
        <v>73</v>
      </c>
      <c r="F27" s="39"/>
      <c r="G27" s="39"/>
      <c r="H27" s="39"/>
      <c r="I27" s="17">
        <f>I2+G9-G2</f>
        <v>7.2012968122193852</v>
      </c>
      <c r="L27" s="26" t="s">
        <v>80</v>
      </c>
      <c r="M27" s="38" t="s">
        <v>82</v>
      </c>
      <c r="N27" s="39"/>
      <c r="O27" s="39"/>
      <c r="P27" s="38" t="s">
        <v>93</v>
      </c>
      <c r="Q27" s="39"/>
      <c r="R27" s="39"/>
      <c r="S27" s="39"/>
      <c r="T27" s="17">
        <f>D7+F4-F7</f>
        <v>8.927632726590744</v>
      </c>
      <c r="V27" s="26" t="s">
        <v>130</v>
      </c>
      <c r="W27" s="38" t="s">
        <v>137</v>
      </c>
      <c r="X27" s="39"/>
      <c r="Y27" s="39"/>
      <c r="Z27" s="38" t="s">
        <v>142</v>
      </c>
      <c r="AA27" s="39"/>
      <c r="AB27" s="39"/>
      <c r="AC27" s="39"/>
      <c r="AD27" s="17">
        <f>I5+H9-H5</f>
        <v>11.640382513095332</v>
      </c>
    </row>
    <row r="28" spans="1:32" ht="12.75" customHeight="1">
      <c r="A28" s="19" t="s">
        <v>54</v>
      </c>
      <c r="B28" s="38" t="s">
        <v>62</v>
      </c>
      <c r="C28" s="39"/>
      <c r="D28" s="39"/>
      <c r="E28" s="38" t="s">
        <v>74</v>
      </c>
      <c r="F28" s="39"/>
      <c r="G28" s="39"/>
      <c r="H28" s="39"/>
      <c r="I28" s="17">
        <f>J2+G10-G2</f>
        <v>11.612848482015753</v>
      </c>
      <c r="L28" s="26" t="s">
        <v>80</v>
      </c>
      <c r="M28" s="38" t="s">
        <v>84</v>
      </c>
      <c r="N28" s="39"/>
      <c r="O28" s="39"/>
      <c r="P28" s="38" t="s">
        <v>92</v>
      </c>
      <c r="Q28" s="39"/>
      <c r="R28" s="39"/>
      <c r="S28" s="39"/>
      <c r="T28" s="17">
        <f>E7+F5-F7</f>
        <v>6.6599466471064757</v>
      </c>
      <c r="V28" s="26" t="s">
        <v>130</v>
      </c>
      <c r="W28" s="38" t="s">
        <v>138</v>
      </c>
      <c r="X28" s="39"/>
      <c r="Y28" s="39"/>
      <c r="Z28" s="38" t="s">
        <v>143</v>
      </c>
      <c r="AA28" s="39"/>
      <c r="AB28" s="39"/>
      <c r="AC28" s="39"/>
      <c r="AD28" s="17">
        <f>J5+H10-H5</f>
        <v>11.312350459895661</v>
      </c>
    </row>
    <row r="29" spans="1:32" ht="12.75" customHeight="1">
      <c r="A29" s="19" t="s">
        <v>55</v>
      </c>
      <c r="B29" s="38" t="s">
        <v>57</v>
      </c>
      <c r="C29" s="39"/>
      <c r="D29" s="39"/>
      <c r="E29" s="38" t="s">
        <v>69</v>
      </c>
      <c r="F29" s="39"/>
      <c r="G29" s="39"/>
      <c r="H29" s="39"/>
      <c r="I29" s="17">
        <f>D7+D3-C7</f>
        <v>11.505377860055685</v>
      </c>
      <c r="L29" s="26" t="s">
        <v>80</v>
      </c>
      <c r="M29" s="38" t="s">
        <v>85</v>
      </c>
      <c r="N29" s="39"/>
      <c r="O29" s="39"/>
      <c r="P29" s="38" t="s">
        <v>95</v>
      </c>
      <c r="Q29" s="39"/>
      <c r="R29" s="39"/>
      <c r="S29" s="39"/>
      <c r="T29" s="17">
        <f>I7+F9-F7</f>
        <v>9.790775037661291</v>
      </c>
      <c r="V29" s="26" t="s">
        <v>108</v>
      </c>
      <c r="W29" s="38" t="s">
        <v>115</v>
      </c>
      <c r="X29" s="39"/>
      <c r="Y29" s="39"/>
      <c r="Z29" s="38" t="s">
        <v>127</v>
      </c>
      <c r="AA29" s="39"/>
      <c r="AB29" s="39"/>
      <c r="AC29" s="39"/>
      <c r="AD29" s="17">
        <f>I8+C9-C8</f>
        <v>10.570118387338599</v>
      </c>
    </row>
    <row r="30" spans="1:32" ht="12.75" customHeight="1">
      <c r="A30" s="19" t="s">
        <v>55</v>
      </c>
      <c r="B30" s="38" t="s">
        <v>63</v>
      </c>
      <c r="C30" s="39"/>
      <c r="D30" s="39"/>
      <c r="E30" s="38" t="s">
        <v>75</v>
      </c>
      <c r="F30" s="39"/>
      <c r="G30" s="39"/>
      <c r="H30" s="39"/>
      <c r="I30" s="17">
        <f>E7+C5-C7</f>
        <v>8.7544466757043899</v>
      </c>
      <c r="L30" s="26" t="s">
        <v>80</v>
      </c>
      <c r="M30" s="38" t="s">
        <v>87</v>
      </c>
      <c r="N30" s="39"/>
      <c r="O30" s="39"/>
      <c r="P30" s="38" t="s">
        <v>96</v>
      </c>
      <c r="Q30" s="39"/>
      <c r="R30" s="39"/>
      <c r="S30" s="39"/>
      <c r="T30" s="17">
        <f>J7+F10-F7</f>
        <v>12.651536022992879</v>
      </c>
      <c r="V30" s="26" t="s">
        <v>108</v>
      </c>
      <c r="W30" s="38" t="s">
        <v>116</v>
      </c>
      <c r="X30" s="39"/>
      <c r="Y30" s="39"/>
      <c r="Z30" s="38" t="s">
        <v>128</v>
      </c>
      <c r="AA30" s="39"/>
      <c r="AB30" s="39"/>
      <c r="AC30" s="39"/>
      <c r="AD30" s="17">
        <f>J8+C10-C8</f>
        <v>12.157402295270256</v>
      </c>
    </row>
    <row r="31" spans="1:32" ht="12.75" customHeight="1">
      <c r="A31" s="19" t="s">
        <v>55</v>
      </c>
      <c r="B31" s="38" t="s">
        <v>64</v>
      </c>
      <c r="C31" s="39"/>
      <c r="D31" s="39"/>
      <c r="E31" s="38" t="s">
        <v>76</v>
      </c>
      <c r="F31" s="39"/>
      <c r="G31" s="39"/>
      <c r="H31" s="39"/>
      <c r="I31" s="17">
        <f>F7+C6-C7</f>
        <v>2.6182258376192826</v>
      </c>
      <c r="L31" s="27" t="s">
        <v>107</v>
      </c>
      <c r="M31" s="38" t="s">
        <v>109</v>
      </c>
      <c r="N31" s="39"/>
      <c r="O31" s="39"/>
      <c r="P31" s="38" t="s">
        <v>121</v>
      </c>
      <c r="Q31" s="39"/>
      <c r="R31" s="39"/>
      <c r="S31" s="39"/>
      <c r="T31" s="17">
        <f>D6+H4-H6</f>
        <v>5.7597246416804859</v>
      </c>
    </row>
    <row r="32" spans="1:32" ht="12.75" customHeight="1">
      <c r="A32" s="19" t="s">
        <v>55</v>
      </c>
      <c r="B32" s="38" t="s">
        <v>65</v>
      </c>
      <c r="C32" s="39"/>
      <c r="D32" s="39"/>
      <c r="E32" s="38" t="s">
        <v>77</v>
      </c>
      <c r="F32" s="39"/>
      <c r="G32" s="39"/>
      <c r="H32" s="39"/>
      <c r="I32" s="17">
        <f>H7+C8-C7</f>
        <v>7.6950074764813969</v>
      </c>
      <c r="L32" s="27" t="s">
        <v>107</v>
      </c>
      <c r="M32" s="38" t="s">
        <v>111</v>
      </c>
      <c r="N32" s="39"/>
      <c r="O32" s="39"/>
      <c r="P32" s="38" t="s">
        <v>123</v>
      </c>
      <c r="Q32" s="39"/>
      <c r="R32" s="39"/>
      <c r="S32" s="39"/>
      <c r="T32" s="17">
        <f>E6+H5-H6</f>
        <v>1.9969109337688131</v>
      </c>
      <c r="V32" s="29" t="s">
        <v>36</v>
      </c>
      <c r="W32" s="37" t="s">
        <v>37</v>
      </c>
      <c r="X32" s="37"/>
      <c r="Y32" s="37"/>
      <c r="Z32" s="37" t="s">
        <v>38</v>
      </c>
      <c r="AA32" s="37"/>
      <c r="AB32" s="37"/>
      <c r="AC32" s="37"/>
    </row>
    <row r="33" spans="1:30" ht="12.75" customHeight="1">
      <c r="A33" s="19" t="s">
        <v>55</v>
      </c>
      <c r="B33" s="38" t="s">
        <v>66</v>
      </c>
      <c r="C33" s="39"/>
      <c r="D33" s="39"/>
      <c r="E33" s="38" t="s">
        <v>78</v>
      </c>
      <c r="F33" s="39"/>
      <c r="G33" s="39"/>
      <c r="H33" s="39"/>
      <c r="I33" s="17">
        <f>I7+C9-C7</f>
        <v>12.078166824303629</v>
      </c>
      <c r="L33" s="27" t="s">
        <v>107</v>
      </c>
      <c r="M33" s="38" t="s">
        <v>112</v>
      </c>
      <c r="N33" s="39"/>
      <c r="O33" s="39"/>
      <c r="P33" s="38" t="s">
        <v>124</v>
      </c>
      <c r="Q33" s="39"/>
      <c r="R33" s="39"/>
      <c r="S33" s="39"/>
      <c r="T33" s="17">
        <f>I6+H9-H6</f>
        <v>9.3464012576529889</v>
      </c>
      <c r="V33" s="26" t="s">
        <v>54</v>
      </c>
      <c r="W33" s="38" t="s">
        <v>62</v>
      </c>
      <c r="X33" s="39"/>
      <c r="Y33" s="39"/>
      <c r="Z33" s="38" t="s">
        <v>106</v>
      </c>
      <c r="AA33" s="39"/>
      <c r="AB33" s="39"/>
      <c r="AC33" s="39"/>
      <c r="AD33" s="17">
        <f>AD20</f>
        <v>11.612848482015753</v>
      </c>
    </row>
    <row r="34" spans="1:30" ht="12.75" customHeight="1">
      <c r="A34" s="19" t="s">
        <v>55</v>
      </c>
      <c r="B34" s="38" t="s">
        <v>67</v>
      </c>
      <c r="C34" s="39"/>
      <c r="D34" s="39"/>
      <c r="E34" s="38" t="s">
        <v>79</v>
      </c>
      <c r="F34" s="39"/>
      <c r="G34" s="39"/>
      <c r="H34" s="39"/>
      <c r="I34" s="17">
        <f>J7+C10-C7</f>
        <v>15.23396288718882</v>
      </c>
      <c r="L34" s="27" t="s">
        <v>107</v>
      </c>
      <c r="M34" s="38" t="s">
        <v>113</v>
      </c>
      <c r="N34" s="39"/>
      <c r="O34" s="39"/>
      <c r="P34" s="38" t="s">
        <v>125</v>
      </c>
      <c r="Q34" s="39"/>
      <c r="R34" s="39"/>
      <c r="S34" s="39"/>
      <c r="T34" s="17">
        <f>J6+H10-H6</f>
        <v>10.638650088031042</v>
      </c>
      <c r="V34" s="26" t="s">
        <v>80</v>
      </c>
      <c r="W34" s="38" t="s">
        <v>87</v>
      </c>
      <c r="X34" s="39"/>
      <c r="Y34" s="39"/>
      <c r="Z34" s="38" t="s">
        <v>96</v>
      </c>
      <c r="AA34" s="39"/>
      <c r="AB34" s="39"/>
      <c r="AC34" s="39"/>
      <c r="AD34" s="17">
        <f>AD22</f>
        <v>12.651536022992879</v>
      </c>
    </row>
    <row r="35" spans="1:30" ht="12.75" customHeight="1">
      <c r="B35" s="36"/>
      <c r="C35" s="36"/>
      <c r="D35" s="36"/>
      <c r="E35" s="36"/>
      <c r="F35" s="36"/>
      <c r="G35" s="36"/>
      <c r="H35" s="36"/>
      <c r="L35" s="26" t="s">
        <v>108</v>
      </c>
      <c r="M35" s="38" t="s">
        <v>110</v>
      </c>
      <c r="N35" s="39"/>
      <c r="O35" s="39"/>
      <c r="P35" s="38" t="s">
        <v>122</v>
      </c>
      <c r="Q35" s="39"/>
      <c r="R35" s="39"/>
      <c r="S35" s="39"/>
      <c r="T35" s="17">
        <f>D8+C4-C8</f>
        <v>7.2737951181887013</v>
      </c>
      <c r="V35" s="26" t="s">
        <v>156</v>
      </c>
      <c r="W35" s="38" t="s">
        <v>157</v>
      </c>
      <c r="X35" s="39"/>
      <c r="Y35" s="39"/>
      <c r="Z35" s="38" t="s">
        <v>158</v>
      </c>
      <c r="AA35" s="39"/>
      <c r="AB35" s="39"/>
      <c r="AC35" s="39"/>
      <c r="AD35" s="17">
        <f>J6+I10-I6</f>
        <v>4.0705486211557549</v>
      </c>
    </row>
    <row r="36" spans="1:30" ht="12.75" customHeight="1">
      <c r="A36" s="21" t="s">
        <v>166</v>
      </c>
      <c r="B36" s="48" t="s">
        <v>165</v>
      </c>
      <c r="C36" s="48"/>
      <c r="D36" s="48"/>
      <c r="E36" s="36"/>
      <c r="F36" s="36"/>
      <c r="G36" s="36"/>
      <c r="H36" s="36"/>
      <c r="L36" s="26" t="s">
        <v>108</v>
      </c>
      <c r="M36" s="38" t="s">
        <v>114</v>
      </c>
      <c r="N36" s="39"/>
      <c r="O36" s="39"/>
      <c r="P36" s="38" t="s">
        <v>126</v>
      </c>
      <c r="Q36" s="39"/>
      <c r="R36" s="39"/>
      <c r="S36" s="39"/>
      <c r="T36" s="17">
        <f>E8+C5-C8</f>
        <v>3.0277363054100004</v>
      </c>
      <c r="V36" s="26" t="s">
        <v>159</v>
      </c>
      <c r="W36" s="44" t="s">
        <v>160</v>
      </c>
      <c r="X36" s="45"/>
      <c r="Y36" s="46"/>
      <c r="Z36" s="44" t="s">
        <v>161</v>
      </c>
      <c r="AA36" s="45"/>
      <c r="AB36" s="45"/>
      <c r="AC36" s="46"/>
      <c r="AD36" s="17">
        <f>J9+D10-D9</f>
        <v>1.7017085615112189</v>
      </c>
    </row>
    <row r="37" spans="1:30" ht="12.75" customHeight="1">
      <c r="A37" s="26" t="s">
        <v>54</v>
      </c>
      <c r="B37" s="39">
        <f>G2</f>
        <v>7.7733740745672675</v>
      </c>
      <c r="C37" s="39"/>
      <c r="D37" s="39"/>
      <c r="E37" s="36"/>
      <c r="F37" s="36"/>
      <c r="G37" s="36"/>
      <c r="H37" s="36"/>
      <c r="L37" s="26" t="s">
        <v>108</v>
      </c>
      <c r="M37" s="38" t="s">
        <v>115</v>
      </c>
      <c r="N37" s="39"/>
      <c r="O37" s="39"/>
      <c r="P37" s="38" t="s">
        <v>127</v>
      </c>
      <c r="Q37" s="39"/>
      <c r="R37" s="39"/>
      <c r="S37" s="39"/>
      <c r="T37" s="17">
        <f>I8+C9-C8</f>
        <v>10.570118387338599</v>
      </c>
      <c r="V37" s="26" t="s">
        <v>150</v>
      </c>
      <c r="W37" s="38" t="s">
        <v>152</v>
      </c>
      <c r="X37" s="39"/>
      <c r="Y37" s="39"/>
      <c r="Z37" s="38" t="s">
        <v>154</v>
      </c>
      <c r="AA37" s="39"/>
      <c r="AB37" s="39"/>
      <c r="AC37" s="39"/>
      <c r="AD37" s="17">
        <f>AD26</f>
        <v>6.0082363891110742</v>
      </c>
    </row>
    <row r="38" spans="1:30" ht="12.75" customHeight="1">
      <c r="A38" s="26" t="s">
        <v>80</v>
      </c>
      <c r="B38" s="39">
        <f>F7</f>
        <v>1.4122274092608051</v>
      </c>
      <c r="C38" s="39"/>
      <c r="D38" s="39"/>
      <c r="E38" s="36"/>
      <c r="F38" s="36"/>
      <c r="G38" s="36"/>
      <c r="H38" s="36"/>
      <c r="L38" s="26" t="s">
        <v>108</v>
      </c>
      <c r="M38" s="38" t="s">
        <v>116</v>
      </c>
      <c r="N38" s="39"/>
      <c r="O38" s="39"/>
      <c r="P38" s="38" t="s">
        <v>128</v>
      </c>
      <c r="Q38" s="39"/>
      <c r="R38" s="39"/>
      <c r="S38" s="39"/>
      <c r="T38" s="17">
        <f>J8+C10-C8</f>
        <v>12.157402295270256</v>
      </c>
      <c r="V38" s="26" t="s">
        <v>130</v>
      </c>
      <c r="W38" s="38" t="s">
        <v>138</v>
      </c>
      <c r="X38" s="39"/>
      <c r="Y38" s="39"/>
      <c r="Z38" s="38" t="s">
        <v>143</v>
      </c>
      <c r="AA38" s="39"/>
      <c r="AB38" s="39"/>
      <c r="AC38" s="39"/>
      <c r="AD38" s="17">
        <f>AD28</f>
        <v>11.312350459895661</v>
      </c>
    </row>
    <row r="39" spans="1:30">
      <c r="A39" s="26" t="s">
        <v>156</v>
      </c>
      <c r="B39" s="39">
        <f>I6</f>
        <v>5.1638730797496795</v>
      </c>
      <c r="C39" s="39"/>
      <c r="D39" s="39"/>
      <c r="E39" s="36"/>
      <c r="F39" s="36"/>
      <c r="G39" s="36"/>
      <c r="H39" s="36"/>
      <c r="V39" s="26" t="s">
        <v>108</v>
      </c>
      <c r="W39" s="38" t="s">
        <v>116</v>
      </c>
      <c r="X39" s="39"/>
      <c r="Y39" s="39"/>
      <c r="Z39" s="38" t="s">
        <v>128</v>
      </c>
      <c r="AA39" s="39"/>
      <c r="AB39" s="39"/>
      <c r="AC39" s="39"/>
      <c r="AD39" s="17">
        <f>AD30</f>
        <v>12.157402295270256</v>
      </c>
    </row>
    <row r="40" spans="1:30">
      <c r="A40" s="26" t="s">
        <v>163</v>
      </c>
      <c r="B40" s="39">
        <f>J9</f>
        <v>2.818144629507533</v>
      </c>
      <c r="C40" s="39"/>
      <c r="D40" s="39"/>
      <c r="E40" s="36"/>
      <c r="F40" s="36"/>
      <c r="G40" s="36"/>
      <c r="H40" s="36"/>
    </row>
    <row r="41" spans="1:30">
      <c r="A41" s="26" t="s">
        <v>164</v>
      </c>
      <c r="B41" s="39">
        <f>D10</f>
        <v>3.0259278497687738</v>
      </c>
      <c r="C41" s="39"/>
      <c r="D41" s="39"/>
      <c r="E41" s="36"/>
      <c r="F41" s="36"/>
      <c r="G41" s="36"/>
      <c r="H41" s="36"/>
    </row>
    <row r="42" spans="1:30" ht="12.75" customHeight="1">
      <c r="A42" s="26" t="s">
        <v>150</v>
      </c>
      <c r="B42" s="39">
        <f>E4</f>
        <v>2.707244930202291</v>
      </c>
      <c r="C42" s="39"/>
      <c r="D42" s="39"/>
      <c r="E42" s="36"/>
      <c r="F42" s="36"/>
      <c r="G42" s="36"/>
      <c r="H42" s="36"/>
      <c r="O42" s="47" t="s">
        <v>162</v>
      </c>
      <c r="P42" s="47"/>
      <c r="Q42" s="47"/>
      <c r="R42" s="47"/>
      <c r="S42" s="47"/>
      <c r="T42" s="47"/>
      <c r="U42" s="47"/>
      <c r="V42" s="47"/>
      <c r="W42" s="47"/>
      <c r="X42" s="47"/>
    </row>
    <row r="43" spans="1:30">
      <c r="A43" s="26" t="s">
        <v>130</v>
      </c>
      <c r="B43" s="39">
        <f>H5</f>
        <v>2.2460126104924463</v>
      </c>
      <c r="C43" s="39"/>
      <c r="D43" s="39"/>
      <c r="E43" s="36"/>
      <c r="F43" s="36"/>
      <c r="G43" s="36"/>
      <c r="H43" s="36"/>
    </row>
    <row r="44" spans="1:30">
      <c r="A44" s="26" t="s">
        <v>108</v>
      </c>
      <c r="B44" s="39">
        <f>C8</f>
        <v>4.4069611732922489</v>
      </c>
      <c r="C44" s="39"/>
      <c r="D44" s="39"/>
      <c r="E44" s="36"/>
      <c r="F44" s="36"/>
      <c r="G44" s="36"/>
      <c r="H44" s="36"/>
    </row>
    <row r="45" spans="1:30">
      <c r="A45" s="21" t="s">
        <v>167</v>
      </c>
      <c r="B45" s="39">
        <f>SUM(B37:D44)</f>
        <v>29.553765756841045</v>
      </c>
      <c r="C45" s="39"/>
      <c r="D45" s="39"/>
      <c r="E45" s="36"/>
      <c r="F45" s="36"/>
      <c r="G45" s="36"/>
      <c r="H45" s="36"/>
    </row>
    <row r="46" spans="1:30">
      <c r="B46" s="36"/>
      <c r="C46" s="36"/>
      <c r="D46" s="36"/>
      <c r="E46" s="36"/>
      <c r="F46" s="36"/>
      <c r="G46" s="36"/>
      <c r="H46" s="36"/>
    </row>
    <row r="47" spans="1:30">
      <c r="B47" s="36"/>
      <c r="C47" s="36"/>
      <c r="D47" s="36"/>
      <c r="E47" s="36"/>
      <c r="F47" s="36"/>
      <c r="G47" s="36"/>
      <c r="H47" s="36"/>
    </row>
    <row r="48" spans="1:30">
      <c r="B48" s="36"/>
      <c r="C48" s="36"/>
      <c r="D48" s="36"/>
      <c r="E48" s="36"/>
      <c r="F48" s="36"/>
      <c r="G48" s="36"/>
      <c r="H48" s="36"/>
    </row>
    <row r="49" spans="2:8">
      <c r="B49" s="36"/>
      <c r="C49" s="36"/>
      <c r="D49" s="36"/>
      <c r="E49" s="36"/>
      <c r="F49" s="36"/>
      <c r="G49" s="36"/>
      <c r="H49" s="36"/>
    </row>
    <row r="50" spans="2:8">
      <c r="B50" s="36"/>
      <c r="C50" s="36"/>
      <c r="D50" s="36"/>
      <c r="E50" s="36"/>
      <c r="F50" s="36"/>
      <c r="G50" s="36"/>
      <c r="H50" s="36"/>
    </row>
    <row r="51" spans="2:8">
      <c r="B51" s="36"/>
      <c r="C51" s="36"/>
      <c r="D51" s="36"/>
      <c r="E51" s="36"/>
      <c r="F51" s="36"/>
      <c r="G51" s="36"/>
      <c r="H51" s="36"/>
    </row>
    <row r="52" spans="2:8">
      <c r="B52" s="36"/>
      <c r="C52" s="36"/>
      <c r="D52" s="36"/>
      <c r="E52" s="36"/>
      <c r="F52" s="36"/>
      <c r="G52" s="36"/>
      <c r="H52" s="36"/>
    </row>
    <row r="53" spans="2:8">
      <c r="B53" s="36"/>
      <c r="C53" s="36"/>
      <c r="D53" s="36"/>
      <c r="E53" s="36"/>
      <c r="F53" s="36"/>
      <c r="G53" s="36"/>
      <c r="H53" s="36"/>
    </row>
    <row r="54" spans="2:8">
      <c r="B54" s="36"/>
      <c r="C54" s="36"/>
      <c r="D54" s="36"/>
      <c r="E54" s="36"/>
      <c r="F54" s="36"/>
      <c r="G54" s="36"/>
      <c r="H54" s="36"/>
    </row>
    <row r="55" spans="2:8">
      <c r="B55" s="36"/>
      <c r="C55" s="36"/>
      <c r="D55" s="36"/>
      <c r="E55" s="36"/>
      <c r="F55" s="36"/>
      <c r="G55" s="36"/>
      <c r="H55" s="36"/>
    </row>
    <row r="56" spans="2:8">
      <c r="B56" s="36"/>
      <c r="C56" s="36"/>
      <c r="D56" s="36"/>
      <c r="E56" s="36"/>
      <c r="F56" s="36"/>
      <c r="G56" s="36"/>
      <c r="H56" s="36"/>
    </row>
    <row r="57" spans="2:8">
      <c r="B57" s="36"/>
      <c r="C57" s="36"/>
      <c r="D57" s="36"/>
      <c r="E57" s="36"/>
      <c r="F57" s="36"/>
      <c r="G57" s="36"/>
      <c r="H57" s="36"/>
    </row>
    <row r="58" spans="2:8">
      <c r="B58" s="36"/>
      <c r="C58" s="36"/>
      <c r="D58" s="36"/>
      <c r="E58" s="36"/>
      <c r="F58" s="36"/>
      <c r="G58" s="36"/>
      <c r="H58" s="36"/>
    </row>
    <row r="59" spans="2:8">
      <c r="B59" s="36"/>
      <c r="C59" s="36"/>
      <c r="D59" s="36"/>
      <c r="E59" s="36"/>
      <c r="F59" s="36"/>
      <c r="G59" s="36"/>
      <c r="H59" s="36"/>
    </row>
    <row r="60" spans="2:8">
      <c r="B60" s="36"/>
      <c r="C60" s="36"/>
      <c r="D60" s="36"/>
      <c r="E60" s="36"/>
      <c r="F60" s="36"/>
      <c r="G60" s="36"/>
      <c r="H60" s="36"/>
    </row>
  </sheetData>
  <mergeCells count="251">
    <mergeCell ref="W39:Y39"/>
    <mergeCell ref="Z39:AC39"/>
    <mergeCell ref="O42:X42"/>
    <mergeCell ref="W35:Y35"/>
    <mergeCell ref="Z35:AC35"/>
    <mergeCell ref="W36:Y36"/>
    <mergeCell ref="Z36:AC36"/>
    <mergeCell ref="W37:Y37"/>
    <mergeCell ref="Z37:AC37"/>
    <mergeCell ref="W38:Y38"/>
    <mergeCell ref="Z38:AC38"/>
    <mergeCell ref="W27:Y27"/>
    <mergeCell ref="Z27:AC27"/>
    <mergeCell ref="W28:Y28"/>
    <mergeCell ref="Z28:AC28"/>
    <mergeCell ref="W32:Y32"/>
    <mergeCell ref="Z32:AC32"/>
    <mergeCell ref="W33:Y33"/>
    <mergeCell ref="Z33:AC33"/>
    <mergeCell ref="W34:Y34"/>
    <mergeCell ref="Z34:AC34"/>
    <mergeCell ref="W29:Y29"/>
    <mergeCell ref="Z29:AC29"/>
    <mergeCell ref="W30:Y30"/>
    <mergeCell ref="Z30:AC30"/>
    <mergeCell ref="W24:Y24"/>
    <mergeCell ref="Z24:AC24"/>
    <mergeCell ref="W25:Y25"/>
    <mergeCell ref="Z25:AC25"/>
    <mergeCell ref="W26:Y26"/>
    <mergeCell ref="Z26:AC26"/>
    <mergeCell ref="W21:Y21"/>
    <mergeCell ref="Z21:AC21"/>
    <mergeCell ref="W22:Y22"/>
    <mergeCell ref="Z22:AC22"/>
    <mergeCell ref="W23:Y23"/>
    <mergeCell ref="Z23:AC23"/>
    <mergeCell ref="W17:Y17"/>
    <mergeCell ref="Z17:AC17"/>
    <mergeCell ref="W18:Y18"/>
    <mergeCell ref="Z18:AC18"/>
    <mergeCell ref="W19:Y19"/>
    <mergeCell ref="Z19:AC19"/>
    <mergeCell ref="W20:Y20"/>
    <mergeCell ref="Z20:AC20"/>
    <mergeCell ref="W12:Y12"/>
    <mergeCell ref="Z12:AC12"/>
    <mergeCell ref="W13:Y13"/>
    <mergeCell ref="Z13:AC13"/>
    <mergeCell ref="W14:Y14"/>
    <mergeCell ref="Z14:AC14"/>
    <mergeCell ref="W15:Y15"/>
    <mergeCell ref="Z15:AC15"/>
    <mergeCell ref="W16:Y16"/>
    <mergeCell ref="Z16:AC16"/>
    <mergeCell ref="M38:O38"/>
    <mergeCell ref="P38:S38"/>
    <mergeCell ref="W1:Y1"/>
    <mergeCell ref="Z1:AC1"/>
    <mergeCell ref="W2:Y2"/>
    <mergeCell ref="Z2:AC2"/>
    <mergeCell ref="W3:Y3"/>
    <mergeCell ref="Z3:AC3"/>
    <mergeCell ref="W4:Y4"/>
    <mergeCell ref="Z4:AC4"/>
    <mergeCell ref="W5:Y5"/>
    <mergeCell ref="Z5:AC5"/>
    <mergeCell ref="W6:Y6"/>
    <mergeCell ref="Z6:AC6"/>
    <mergeCell ref="W7:Y7"/>
    <mergeCell ref="Z7:AC7"/>
    <mergeCell ref="W8:Y8"/>
    <mergeCell ref="Z8:AC8"/>
    <mergeCell ref="W9:Y9"/>
    <mergeCell ref="Z9:AC9"/>
    <mergeCell ref="W10:Y10"/>
    <mergeCell ref="Z10:AC10"/>
    <mergeCell ref="W11:Y11"/>
    <mergeCell ref="Z11:AC11"/>
    <mergeCell ref="M33:O33"/>
    <mergeCell ref="P33:S33"/>
    <mergeCell ref="M34:O34"/>
    <mergeCell ref="P34:S34"/>
    <mergeCell ref="M35:O35"/>
    <mergeCell ref="P35:S35"/>
    <mergeCell ref="M36:O36"/>
    <mergeCell ref="P36:S36"/>
    <mergeCell ref="M37:O37"/>
    <mergeCell ref="P37:S37"/>
    <mergeCell ref="M31:O31"/>
    <mergeCell ref="P31:S31"/>
    <mergeCell ref="M32:O32"/>
    <mergeCell ref="P32:S32"/>
    <mergeCell ref="M28:O28"/>
    <mergeCell ref="P28:S28"/>
    <mergeCell ref="M29:O29"/>
    <mergeCell ref="P29:S29"/>
    <mergeCell ref="M30:O30"/>
    <mergeCell ref="P30:S30"/>
    <mergeCell ref="M25:O25"/>
    <mergeCell ref="P25:S25"/>
    <mergeCell ref="M26:O26"/>
    <mergeCell ref="P26:S26"/>
    <mergeCell ref="M27:O27"/>
    <mergeCell ref="P27:S27"/>
    <mergeCell ref="M22:O22"/>
    <mergeCell ref="P22:S22"/>
    <mergeCell ref="M23:O23"/>
    <mergeCell ref="P23:S23"/>
    <mergeCell ref="M24:O24"/>
    <mergeCell ref="P24:S24"/>
    <mergeCell ref="M19:O19"/>
    <mergeCell ref="P19:S19"/>
    <mergeCell ref="M20:O20"/>
    <mergeCell ref="P20:S20"/>
    <mergeCell ref="M21:O21"/>
    <mergeCell ref="P21:S21"/>
    <mergeCell ref="M16:O16"/>
    <mergeCell ref="P16:S16"/>
    <mergeCell ref="M17:O17"/>
    <mergeCell ref="P17:S17"/>
    <mergeCell ref="M18:O18"/>
    <mergeCell ref="P18:S18"/>
    <mergeCell ref="M13:O13"/>
    <mergeCell ref="P13:S13"/>
    <mergeCell ref="M14:O14"/>
    <mergeCell ref="P14:S14"/>
    <mergeCell ref="M15:O15"/>
    <mergeCell ref="P15:S15"/>
    <mergeCell ref="M10:O10"/>
    <mergeCell ref="P10:S10"/>
    <mergeCell ref="M11:O11"/>
    <mergeCell ref="P11:S11"/>
    <mergeCell ref="M12:O12"/>
    <mergeCell ref="P12:S12"/>
    <mergeCell ref="M7:O7"/>
    <mergeCell ref="P7:S7"/>
    <mergeCell ref="M8:O8"/>
    <mergeCell ref="P8:S8"/>
    <mergeCell ref="M9:O9"/>
    <mergeCell ref="P9:S9"/>
    <mergeCell ref="M4:O4"/>
    <mergeCell ref="P4:S4"/>
    <mergeCell ref="M5:O5"/>
    <mergeCell ref="P5:S5"/>
    <mergeCell ref="M6:O6"/>
    <mergeCell ref="P6:S6"/>
    <mergeCell ref="M1:O1"/>
    <mergeCell ref="P1:S1"/>
    <mergeCell ref="M2:O2"/>
    <mergeCell ref="P2:S2"/>
    <mergeCell ref="M3:O3"/>
    <mergeCell ref="P3:S3"/>
    <mergeCell ref="B58:D58"/>
    <mergeCell ref="E58:H58"/>
    <mergeCell ref="B59:D59"/>
    <mergeCell ref="E59:H59"/>
    <mergeCell ref="B49:D49"/>
    <mergeCell ref="E49:H49"/>
    <mergeCell ref="B50:D50"/>
    <mergeCell ref="E50:H50"/>
    <mergeCell ref="B51:D51"/>
    <mergeCell ref="E51:H51"/>
    <mergeCell ref="B46:D46"/>
    <mergeCell ref="E46:H46"/>
    <mergeCell ref="B47:D47"/>
    <mergeCell ref="E47:H47"/>
    <mergeCell ref="B48:D48"/>
    <mergeCell ref="E48:H48"/>
    <mergeCell ref="B43:D43"/>
    <mergeCell ref="E43:H43"/>
    <mergeCell ref="B60:D60"/>
    <mergeCell ref="E60:H60"/>
    <mergeCell ref="B55:D55"/>
    <mergeCell ref="E55:H55"/>
    <mergeCell ref="B56:D56"/>
    <mergeCell ref="E56:H56"/>
    <mergeCell ref="B57:D57"/>
    <mergeCell ref="E57:H57"/>
    <mergeCell ref="B52:D52"/>
    <mergeCell ref="E52:H52"/>
    <mergeCell ref="B53:D53"/>
    <mergeCell ref="E53:H53"/>
    <mergeCell ref="B54:D54"/>
    <mergeCell ref="E54:H54"/>
    <mergeCell ref="B44:D44"/>
    <mergeCell ref="E44:H44"/>
    <mergeCell ref="B45:D45"/>
    <mergeCell ref="E45:H45"/>
    <mergeCell ref="B40:D40"/>
    <mergeCell ref="E40:H40"/>
    <mergeCell ref="B41:D41"/>
    <mergeCell ref="E41:H41"/>
    <mergeCell ref="B42:D42"/>
    <mergeCell ref="E42:H42"/>
    <mergeCell ref="B37:D37"/>
    <mergeCell ref="E37:H37"/>
    <mergeCell ref="B38:D38"/>
    <mergeCell ref="E38:H38"/>
    <mergeCell ref="B39:D39"/>
    <mergeCell ref="E39:H39"/>
    <mergeCell ref="B34:D34"/>
    <mergeCell ref="E34:H34"/>
    <mergeCell ref="B35:D35"/>
    <mergeCell ref="E35:H35"/>
    <mergeCell ref="B36:D36"/>
    <mergeCell ref="E36:H36"/>
    <mergeCell ref="B31:D31"/>
    <mergeCell ref="E31:H31"/>
    <mergeCell ref="B32:D32"/>
    <mergeCell ref="E32:H32"/>
    <mergeCell ref="B33:D33"/>
    <mergeCell ref="E33:H33"/>
    <mergeCell ref="B28:D28"/>
    <mergeCell ref="E28:H28"/>
    <mergeCell ref="B29:D29"/>
    <mergeCell ref="E29:H29"/>
    <mergeCell ref="B30:D30"/>
    <mergeCell ref="E30:H30"/>
    <mergeCell ref="E25:H25"/>
    <mergeCell ref="E26:H26"/>
    <mergeCell ref="E12:H12"/>
    <mergeCell ref="B27:D27"/>
    <mergeCell ref="E27:H27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22:D22"/>
    <mergeCell ref="B12:D12"/>
    <mergeCell ref="B13:D13"/>
    <mergeCell ref="B14:D14"/>
    <mergeCell ref="B15:D15"/>
    <mergeCell ref="B16:D16"/>
    <mergeCell ref="E24:H2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Jarak - Lat Long</vt:lpstr>
      <vt:lpstr>Jarak - UTM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Bismillah</dc:creator>
  <cp:lastModifiedBy>Acer</cp:lastModifiedBy>
  <dcterms:created xsi:type="dcterms:W3CDTF">2019-12-14T06:21:21Z</dcterms:created>
  <dcterms:modified xsi:type="dcterms:W3CDTF">2021-09-22T10:58:31Z</dcterms:modified>
</cp:coreProperties>
</file>