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QTOF\MethodPaper\fig1\"/>
    </mc:Choice>
  </mc:AlternateContent>
  <xr:revisionPtr revIDLastSave="0" documentId="13_ncr:1_{0FCA786D-12D8-4078-A3E1-92DF7A6B6A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tical_Standards" sheetId="1" r:id="rId1"/>
    <sheet name="Analytical_Standards_Adducts" sheetId="9" r:id="rId2"/>
    <sheet name="Interference" sheetId="19" r:id="rId3"/>
    <sheet name="fig1d" sheetId="18" r:id="rId4"/>
    <sheet name="fig1f_offtargets" sheetId="20" r:id="rId5"/>
  </sheets>
  <definedNames>
    <definedName name="_xlnm._FilterDatabase" localSheetId="1" hidden="1">Analytical_Standards_Adducts!$A$1:$AG$1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6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2" i="1"/>
  <c r="N3" i="1"/>
  <c r="N162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2" i="1"/>
  <c r="F105" i="20"/>
  <c r="G95" i="20"/>
  <c r="G41" i="20"/>
  <c r="G35" i="20"/>
  <c r="G28" i="20"/>
  <c r="G19" i="20"/>
  <c r="G57" i="20"/>
  <c r="G3" i="20"/>
  <c r="G4" i="20"/>
  <c r="G5" i="20"/>
  <c r="G7" i="20"/>
  <c r="G8" i="20"/>
  <c r="G10" i="20"/>
  <c r="G11" i="20"/>
  <c r="G12" i="20"/>
  <c r="G13" i="20"/>
  <c r="G15" i="20"/>
  <c r="G16" i="20"/>
  <c r="G17" i="20"/>
  <c r="G20" i="20"/>
  <c r="G21" i="20"/>
  <c r="G22" i="20"/>
  <c r="G23" i="20"/>
  <c r="G25" i="20"/>
  <c r="G26" i="20"/>
  <c r="G30" i="20"/>
  <c r="G31" i="20"/>
  <c r="G32" i="20"/>
  <c r="G34" i="20"/>
  <c r="G37" i="20"/>
  <c r="G38" i="20"/>
  <c r="G43" i="20"/>
  <c r="G44" i="20"/>
  <c r="G45" i="20"/>
  <c r="G50" i="20"/>
  <c r="G51" i="20"/>
  <c r="G52" i="20"/>
  <c r="G53" i="20"/>
  <c r="G54" i="20"/>
  <c r="G55" i="20"/>
  <c r="G56" i="20"/>
  <c r="G58" i="20"/>
  <c r="G59" i="20"/>
  <c r="G60" i="20"/>
  <c r="G61" i="20"/>
  <c r="G62" i="20"/>
  <c r="G63" i="20"/>
  <c r="G64" i="20"/>
  <c r="G66" i="20"/>
  <c r="G69" i="20"/>
  <c r="G71" i="20"/>
  <c r="G73" i="20"/>
  <c r="G74" i="20"/>
  <c r="G76" i="20"/>
  <c r="G78" i="20"/>
  <c r="G80" i="20"/>
  <c r="G82" i="20"/>
  <c r="G83" i="20"/>
  <c r="G84" i="20"/>
  <c r="G85" i="20"/>
  <c r="G88" i="20"/>
  <c r="G97" i="20"/>
  <c r="G100" i="20"/>
  <c r="G101" i="20"/>
  <c r="G103" i="20"/>
  <c r="C101" i="20"/>
  <c r="C102" i="20"/>
  <c r="C103" i="20"/>
  <c r="C104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S162" i="1"/>
  <c r="L162" i="1"/>
  <c r="M2" i="20" a="1"/>
  <c r="M2" i="20" s="1"/>
  <c r="G2" i="20"/>
  <c r="C2" i="20"/>
  <c r="X2" i="1"/>
  <c r="AE2" i="1" s="1"/>
  <c r="AE14" i="9"/>
  <c r="AE13" i="9"/>
  <c r="Q78" i="9"/>
  <c r="AC78" i="9" s="1"/>
  <c r="AB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AD78" i="9" s="1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2" i="9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Q3" i="1"/>
  <c r="AD3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AD146" i="1" s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2" i="1"/>
  <c r="U162" i="1" l="1"/>
  <c r="Q162" i="1"/>
  <c r="X162" i="1"/>
  <c r="J2" i="20" a="1"/>
  <c r="AA2" i="1"/>
  <c r="AC155" i="9"/>
  <c r="AB161" i="9"/>
  <c r="Z161" i="9"/>
  <c r="AD161" i="9"/>
  <c r="AC161" i="9"/>
  <c r="AB160" i="9"/>
  <c r="Z160" i="9"/>
  <c r="AD160" i="9"/>
  <c r="AC160" i="9"/>
  <c r="AB159" i="9"/>
  <c r="Z159" i="9"/>
  <c r="AD159" i="9"/>
  <c r="AC159" i="9"/>
  <c r="AB158" i="9"/>
  <c r="Z158" i="9"/>
  <c r="AD158" i="9"/>
  <c r="AC158" i="9"/>
  <c r="AB157" i="9"/>
  <c r="Z157" i="9"/>
  <c r="AD157" i="9"/>
  <c r="AC157" i="9"/>
  <c r="AB156" i="9"/>
  <c r="Z156" i="9"/>
  <c r="AD156" i="9"/>
  <c r="AC156" i="9"/>
  <c r="AB155" i="9"/>
  <c r="Z155" i="9"/>
  <c r="AD155" i="9"/>
  <c r="AB154" i="9"/>
  <c r="Z154" i="9"/>
  <c r="AD154" i="9"/>
  <c r="AC154" i="9"/>
  <c r="AB153" i="9"/>
  <c r="Z153" i="9"/>
  <c r="AD153" i="9"/>
  <c r="AC153" i="9"/>
  <c r="AB152" i="9"/>
  <c r="Z152" i="9"/>
  <c r="AD152" i="9"/>
  <c r="AC152" i="9"/>
  <c r="AB151" i="9"/>
  <c r="Z151" i="9"/>
  <c r="AD151" i="9"/>
  <c r="AC151" i="9"/>
  <c r="AB150" i="9"/>
  <c r="Z150" i="9"/>
  <c r="AD150" i="9"/>
  <c r="AC150" i="9"/>
  <c r="AB149" i="9"/>
  <c r="Z149" i="9"/>
  <c r="AD149" i="9"/>
  <c r="AC149" i="9"/>
  <c r="AB148" i="9"/>
  <c r="Z148" i="9"/>
  <c r="AD148" i="9"/>
  <c r="AC148" i="9"/>
  <c r="AE148" i="9" s="1"/>
  <c r="AB147" i="9"/>
  <c r="Z147" i="9"/>
  <c r="AD147" i="9"/>
  <c r="AC147" i="9"/>
  <c r="AB146" i="9"/>
  <c r="Z146" i="9"/>
  <c r="AD146" i="9"/>
  <c r="AC146" i="9"/>
  <c r="AB145" i="9"/>
  <c r="Z145" i="9"/>
  <c r="AD145" i="9"/>
  <c r="AC145" i="9"/>
  <c r="AB144" i="9"/>
  <c r="Z144" i="9"/>
  <c r="AD144" i="9"/>
  <c r="AC144" i="9"/>
  <c r="AB143" i="9"/>
  <c r="Z143" i="9"/>
  <c r="AD143" i="9"/>
  <c r="AC143" i="9"/>
  <c r="AB142" i="9"/>
  <c r="Z142" i="9"/>
  <c r="AD142" i="9"/>
  <c r="AC142" i="9"/>
  <c r="AB141" i="9"/>
  <c r="Z141" i="9"/>
  <c r="AD141" i="9"/>
  <c r="AC141" i="9"/>
  <c r="AB140" i="9"/>
  <c r="Z140" i="9"/>
  <c r="AD140" i="9"/>
  <c r="AC140" i="9"/>
  <c r="AB139" i="9"/>
  <c r="Z139" i="9"/>
  <c r="AD139" i="9"/>
  <c r="AC139" i="9"/>
  <c r="AB138" i="9"/>
  <c r="Z138" i="9"/>
  <c r="AD138" i="9"/>
  <c r="AC138" i="9"/>
  <c r="AB137" i="9"/>
  <c r="Z137" i="9"/>
  <c r="AD137" i="9"/>
  <c r="AC137" i="9"/>
  <c r="AB136" i="9"/>
  <c r="Z136" i="9"/>
  <c r="AD136" i="9"/>
  <c r="AC136" i="9"/>
  <c r="AB135" i="9"/>
  <c r="Z135" i="9"/>
  <c r="AD135" i="9"/>
  <c r="AC135" i="9"/>
  <c r="AB134" i="9"/>
  <c r="Z134" i="9"/>
  <c r="AD134" i="9"/>
  <c r="AC134" i="9"/>
  <c r="AB133" i="9"/>
  <c r="Z133" i="9"/>
  <c r="AD133" i="9"/>
  <c r="AC133" i="9"/>
  <c r="AB132" i="9"/>
  <c r="Z132" i="9"/>
  <c r="AD132" i="9"/>
  <c r="AC132" i="9"/>
  <c r="AB131" i="9"/>
  <c r="Z131" i="9"/>
  <c r="AD131" i="9"/>
  <c r="AC131" i="9"/>
  <c r="AE131" i="9" s="1"/>
  <c r="AB130" i="9"/>
  <c r="Z130" i="9"/>
  <c r="AD130" i="9"/>
  <c r="AC130" i="9"/>
  <c r="AB129" i="9"/>
  <c r="Z129" i="9"/>
  <c r="AD129" i="9"/>
  <c r="AC129" i="9"/>
  <c r="AB128" i="9"/>
  <c r="Z128" i="9"/>
  <c r="AD128" i="9"/>
  <c r="AC128" i="9"/>
  <c r="AB127" i="9"/>
  <c r="Z127" i="9"/>
  <c r="AD127" i="9"/>
  <c r="AC127" i="9"/>
  <c r="AB126" i="9"/>
  <c r="Z126" i="9"/>
  <c r="AD126" i="9"/>
  <c r="AC126" i="9"/>
  <c r="AB125" i="9"/>
  <c r="Z125" i="9"/>
  <c r="AD125" i="9"/>
  <c r="AC125" i="9"/>
  <c r="AB124" i="9"/>
  <c r="Z124" i="9"/>
  <c r="AD124" i="9"/>
  <c r="AC124" i="9"/>
  <c r="AB123" i="9"/>
  <c r="Z123" i="9"/>
  <c r="AD123" i="9"/>
  <c r="AC123" i="9"/>
  <c r="AB122" i="9"/>
  <c r="Z122" i="9"/>
  <c r="AD122" i="9"/>
  <c r="AC122" i="9"/>
  <c r="AE122" i="9" s="1"/>
  <c r="AB121" i="9"/>
  <c r="Z121" i="9"/>
  <c r="AD121" i="9"/>
  <c r="AC121" i="9"/>
  <c r="AB120" i="9"/>
  <c r="Z120" i="9"/>
  <c r="AD120" i="9"/>
  <c r="AC120" i="9"/>
  <c r="AB119" i="9"/>
  <c r="Z119" i="9"/>
  <c r="AD119" i="9"/>
  <c r="AC119" i="9"/>
  <c r="AB118" i="9"/>
  <c r="Z118" i="9"/>
  <c r="AD118" i="9"/>
  <c r="AC118" i="9"/>
  <c r="AB117" i="9"/>
  <c r="Z117" i="9"/>
  <c r="AD117" i="9"/>
  <c r="AC117" i="9"/>
  <c r="AB116" i="9"/>
  <c r="Z116" i="9"/>
  <c r="AD116" i="9"/>
  <c r="AC116" i="9"/>
  <c r="AB115" i="9"/>
  <c r="Z115" i="9"/>
  <c r="AD115" i="9"/>
  <c r="AC115" i="9"/>
  <c r="AB114" i="9"/>
  <c r="Z114" i="9"/>
  <c r="AD114" i="9"/>
  <c r="AC114" i="9"/>
  <c r="AB113" i="9"/>
  <c r="Z113" i="9"/>
  <c r="AD113" i="9"/>
  <c r="AC113" i="9"/>
  <c r="AE113" i="9" s="1"/>
  <c r="AB112" i="9"/>
  <c r="Z112" i="9"/>
  <c r="AD112" i="9"/>
  <c r="AC112" i="9"/>
  <c r="AB111" i="9"/>
  <c r="Z111" i="9"/>
  <c r="AD111" i="9"/>
  <c r="AC111" i="9"/>
  <c r="AB110" i="9"/>
  <c r="Z110" i="9"/>
  <c r="AD110" i="9"/>
  <c r="AC110" i="9"/>
  <c r="AB109" i="9"/>
  <c r="Z109" i="9"/>
  <c r="AD109" i="9"/>
  <c r="AC109" i="9"/>
  <c r="AB108" i="9"/>
  <c r="Z108" i="9"/>
  <c r="AD108" i="9"/>
  <c r="AC108" i="9"/>
  <c r="AB107" i="9"/>
  <c r="Z107" i="9"/>
  <c r="AD107" i="9"/>
  <c r="AC107" i="9"/>
  <c r="AB106" i="9"/>
  <c r="Z106" i="9"/>
  <c r="AD106" i="9"/>
  <c r="AC106" i="9"/>
  <c r="AB105" i="9"/>
  <c r="Z105" i="9"/>
  <c r="AD105" i="9"/>
  <c r="AC105" i="9"/>
  <c r="AB104" i="9"/>
  <c r="Z104" i="9"/>
  <c r="AD104" i="9"/>
  <c r="AC104" i="9"/>
  <c r="AE104" i="9" s="1"/>
  <c r="AB103" i="9"/>
  <c r="Z103" i="9"/>
  <c r="AD103" i="9"/>
  <c r="AC103" i="9"/>
  <c r="AB102" i="9"/>
  <c r="Z102" i="9"/>
  <c r="AD102" i="9"/>
  <c r="AC102" i="9"/>
  <c r="AB101" i="9"/>
  <c r="Z101" i="9"/>
  <c r="AD101" i="9"/>
  <c r="AC101" i="9"/>
  <c r="AB100" i="9"/>
  <c r="Z100" i="9"/>
  <c r="AD100" i="9"/>
  <c r="AC100" i="9"/>
  <c r="AB99" i="9"/>
  <c r="Z99" i="9"/>
  <c r="AD99" i="9"/>
  <c r="AC99" i="9"/>
  <c r="AB98" i="9"/>
  <c r="Z98" i="9"/>
  <c r="AD98" i="9"/>
  <c r="AC98" i="9"/>
  <c r="AB97" i="9"/>
  <c r="Z97" i="9"/>
  <c r="AD97" i="9"/>
  <c r="AC97" i="9"/>
  <c r="AB96" i="9"/>
  <c r="Z96" i="9"/>
  <c r="AD96" i="9"/>
  <c r="AC96" i="9"/>
  <c r="AB95" i="9"/>
  <c r="Z95" i="9"/>
  <c r="AD95" i="9"/>
  <c r="AC95" i="9"/>
  <c r="AE95" i="9" s="1"/>
  <c r="AB94" i="9"/>
  <c r="Z94" i="9"/>
  <c r="AD94" i="9"/>
  <c r="AC94" i="9"/>
  <c r="AB93" i="9"/>
  <c r="Z93" i="9"/>
  <c r="AD93" i="9"/>
  <c r="AC93" i="9"/>
  <c r="AB92" i="9"/>
  <c r="Z92" i="9"/>
  <c r="AD92" i="9"/>
  <c r="AC92" i="9"/>
  <c r="AB91" i="9"/>
  <c r="Z91" i="9"/>
  <c r="AD91" i="9"/>
  <c r="AC91" i="9"/>
  <c r="AB90" i="9"/>
  <c r="Z90" i="9"/>
  <c r="AD90" i="9"/>
  <c r="AC90" i="9"/>
  <c r="AB89" i="9"/>
  <c r="Z89" i="9"/>
  <c r="AD89" i="9"/>
  <c r="AC89" i="9"/>
  <c r="AB88" i="9"/>
  <c r="Z88" i="9"/>
  <c r="AD88" i="9"/>
  <c r="AC88" i="9"/>
  <c r="AB87" i="9"/>
  <c r="Z87" i="9"/>
  <c r="AD87" i="9"/>
  <c r="AC87" i="9"/>
  <c r="AB86" i="9"/>
  <c r="Z86" i="9"/>
  <c r="AD86" i="9"/>
  <c r="AC86" i="9"/>
  <c r="AB85" i="9"/>
  <c r="Z85" i="9"/>
  <c r="AD85" i="9"/>
  <c r="AC85" i="9"/>
  <c r="AB84" i="9"/>
  <c r="Z84" i="9"/>
  <c r="AD84" i="9"/>
  <c r="AC84" i="9"/>
  <c r="AB83" i="9"/>
  <c r="Z83" i="9"/>
  <c r="AD83" i="9"/>
  <c r="AC83" i="9"/>
  <c r="AB82" i="9"/>
  <c r="Z82" i="9"/>
  <c r="AD82" i="9"/>
  <c r="AC82" i="9"/>
  <c r="AB81" i="9"/>
  <c r="Z81" i="9"/>
  <c r="AD81" i="9"/>
  <c r="AC81" i="9"/>
  <c r="AB80" i="9"/>
  <c r="Z80" i="9"/>
  <c r="AD80" i="9"/>
  <c r="AC80" i="9"/>
  <c r="AB79" i="9"/>
  <c r="Z79" i="9"/>
  <c r="AD79" i="9"/>
  <c r="AC79" i="9"/>
  <c r="AB78" i="9"/>
  <c r="Z78" i="9"/>
  <c r="AB77" i="9"/>
  <c r="Z77" i="9"/>
  <c r="AD77" i="9"/>
  <c r="AC77" i="9"/>
  <c r="AB76" i="9"/>
  <c r="Z76" i="9"/>
  <c r="AD76" i="9"/>
  <c r="AC76" i="9"/>
  <c r="AB75" i="9"/>
  <c r="Z75" i="9"/>
  <c r="AD75" i="9"/>
  <c r="AC75" i="9"/>
  <c r="AB74" i="9"/>
  <c r="Z74" i="9"/>
  <c r="AD74" i="9"/>
  <c r="AC74" i="9"/>
  <c r="AB73" i="9"/>
  <c r="Z73" i="9"/>
  <c r="AD73" i="9"/>
  <c r="AC73" i="9"/>
  <c r="AB72" i="9"/>
  <c r="Z72" i="9"/>
  <c r="AD72" i="9"/>
  <c r="AC72" i="9"/>
  <c r="AB71" i="9"/>
  <c r="Z71" i="9"/>
  <c r="AD71" i="9"/>
  <c r="AC71" i="9"/>
  <c r="AB70" i="9"/>
  <c r="Z70" i="9"/>
  <c r="AD70" i="9"/>
  <c r="AC70" i="9"/>
  <c r="AB69" i="9"/>
  <c r="Z69" i="9"/>
  <c r="AD69" i="9"/>
  <c r="AC69" i="9"/>
  <c r="AB68" i="9"/>
  <c r="Z68" i="9"/>
  <c r="AD68" i="9"/>
  <c r="AC68" i="9"/>
  <c r="AB67" i="9"/>
  <c r="Z67" i="9"/>
  <c r="AD67" i="9"/>
  <c r="AC67" i="9"/>
  <c r="AB66" i="9"/>
  <c r="Z66" i="9"/>
  <c r="AD66" i="9"/>
  <c r="AC66" i="9"/>
  <c r="AB65" i="9"/>
  <c r="Z65" i="9"/>
  <c r="AD65" i="9"/>
  <c r="AC65" i="9"/>
  <c r="AB64" i="9"/>
  <c r="Z64" i="9"/>
  <c r="AD64" i="9"/>
  <c r="AC64" i="9"/>
  <c r="AB63" i="9"/>
  <c r="Z63" i="9"/>
  <c r="AD63" i="9"/>
  <c r="AC63" i="9"/>
  <c r="AB62" i="9"/>
  <c r="Z62" i="9"/>
  <c r="AD62" i="9"/>
  <c r="AC62" i="9"/>
  <c r="AB61" i="9"/>
  <c r="Z61" i="9"/>
  <c r="AD61" i="9"/>
  <c r="AC61" i="9"/>
  <c r="AB60" i="9"/>
  <c r="Z60" i="9"/>
  <c r="AD60" i="9"/>
  <c r="AC60" i="9"/>
  <c r="AB59" i="9"/>
  <c r="Z59" i="9"/>
  <c r="AD59" i="9"/>
  <c r="AC59" i="9"/>
  <c r="AB58" i="9"/>
  <c r="Z58" i="9"/>
  <c r="AD58" i="9"/>
  <c r="AC58" i="9"/>
  <c r="AB57" i="9"/>
  <c r="Z57" i="9"/>
  <c r="AD57" i="9"/>
  <c r="AC57" i="9"/>
  <c r="AB56" i="9"/>
  <c r="Z56" i="9"/>
  <c r="AD56" i="9"/>
  <c r="AC56" i="9"/>
  <c r="AB55" i="9"/>
  <c r="Z55" i="9"/>
  <c r="AD55" i="9"/>
  <c r="AC55" i="9"/>
  <c r="AB54" i="9"/>
  <c r="Z54" i="9"/>
  <c r="AD54" i="9"/>
  <c r="AC54" i="9"/>
  <c r="AB53" i="9"/>
  <c r="Z53" i="9"/>
  <c r="AD53" i="9"/>
  <c r="AC53" i="9"/>
  <c r="AB52" i="9"/>
  <c r="Z52" i="9"/>
  <c r="AD52" i="9"/>
  <c r="AC52" i="9"/>
  <c r="AB51" i="9"/>
  <c r="Z51" i="9"/>
  <c r="AD51" i="9"/>
  <c r="AC51" i="9"/>
  <c r="AB50" i="9"/>
  <c r="Z50" i="9"/>
  <c r="AD50" i="9"/>
  <c r="AC50" i="9"/>
  <c r="AB49" i="9"/>
  <c r="Z49" i="9"/>
  <c r="AD49" i="9"/>
  <c r="AC49" i="9"/>
  <c r="AB48" i="9"/>
  <c r="Z48" i="9"/>
  <c r="AD48" i="9"/>
  <c r="AC48" i="9"/>
  <c r="AB47" i="9"/>
  <c r="Z47" i="9"/>
  <c r="AD47" i="9"/>
  <c r="AC47" i="9"/>
  <c r="AB46" i="9"/>
  <c r="Z46" i="9"/>
  <c r="AD46" i="9"/>
  <c r="AC46" i="9"/>
  <c r="AB45" i="9"/>
  <c r="Z45" i="9"/>
  <c r="AD45" i="9"/>
  <c r="AC45" i="9"/>
  <c r="AB44" i="9"/>
  <c r="Z44" i="9"/>
  <c r="AD44" i="9"/>
  <c r="AC44" i="9"/>
  <c r="AB43" i="9"/>
  <c r="Z43" i="9"/>
  <c r="AD43" i="9"/>
  <c r="AC43" i="9"/>
  <c r="AB42" i="9"/>
  <c r="Z42" i="9"/>
  <c r="AD42" i="9"/>
  <c r="AC42" i="9"/>
  <c r="AB41" i="9"/>
  <c r="Z41" i="9"/>
  <c r="AD41" i="9"/>
  <c r="AC41" i="9"/>
  <c r="AB40" i="9"/>
  <c r="Z40" i="9"/>
  <c r="AD40" i="9"/>
  <c r="AC40" i="9"/>
  <c r="AB39" i="9"/>
  <c r="Z39" i="9"/>
  <c r="AD39" i="9"/>
  <c r="AC39" i="9"/>
  <c r="AB38" i="9"/>
  <c r="Z38" i="9"/>
  <c r="AD38" i="9"/>
  <c r="AC38" i="9"/>
  <c r="AB37" i="9"/>
  <c r="Z37" i="9"/>
  <c r="AD37" i="9"/>
  <c r="AC37" i="9"/>
  <c r="AB36" i="9"/>
  <c r="Z36" i="9"/>
  <c r="AD36" i="9"/>
  <c r="AC36" i="9"/>
  <c r="AB35" i="9"/>
  <c r="Z35" i="9"/>
  <c r="AD35" i="9"/>
  <c r="AC35" i="9"/>
  <c r="AB34" i="9"/>
  <c r="Z34" i="9"/>
  <c r="AD34" i="9"/>
  <c r="AC34" i="9"/>
  <c r="AB33" i="9"/>
  <c r="Z33" i="9"/>
  <c r="AD33" i="9"/>
  <c r="AC33" i="9"/>
  <c r="AB32" i="9"/>
  <c r="Z32" i="9"/>
  <c r="AD32" i="9"/>
  <c r="AC32" i="9"/>
  <c r="AB31" i="9"/>
  <c r="Z31" i="9"/>
  <c r="AD31" i="9"/>
  <c r="AC31" i="9"/>
  <c r="AB30" i="9"/>
  <c r="Z30" i="9"/>
  <c r="AD30" i="9"/>
  <c r="AC30" i="9"/>
  <c r="AB29" i="9"/>
  <c r="Z29" i="9"/>
  <c r="AD29" i="9"/>
  <c r="AC29" i="9"/>
  <c r="AB28" i="9"/>
  <c r="Z28" i="9"/>
  <c r="AD28" i="9"/>
  <c r="AC28" i="9"/>
  <c r="AB27" i="9"/>
  <c r="Z27" i="9"/>
  <c r="AD27" i="9"/>
  <c r="AC27" i="9"/>
  <c r="AB26" i="9"/>
  <c r="Z26" i="9"/>
  <c r="AD26" i="9"/>
  <c r="AC26" i="9"/>
  <c r="AB25" i="9"/>
  <c r="Z25" i="9"/>
  <c r="AD25" i="9"/>
  <c r="AC25" i="9"/>
  <c r="AB24" i="9"/>
  <c r="Z24" i="9"/>
  <c r="AD24" i="9"/>
  <c r="AC24" i="9"/>
  <c r="AB23" i="9"/>
  <c r="Z23" i="9"/>
  <c r="AD23" i="9"/>
  <c r="AC23" i="9"/>
  <c r="AB22" i="9"/>
  <c r="Z22" i="9"/>
  <c r="AD22" i="9"/>
  <c r="AC22" i="9"/>
  <c r="AB21" i="9"/>
  <c r="Z21" i="9"/>
  <c r="AD21" i="9"/>
  <c r="AC21" i="9"/>
  <c r="AB20" i="9"/>
  <c r="Z20" i="9"/>
  <c r="AD20" i="9"/>
  <c r="AC20" i="9"/>
  <c r="AB19" i="9"/>
  <c r="Z19" i="9"/>
  <c r="AD19" i="9"/>
  <c r="AC19" i="9"/>
  <c r="AB18" i="9"/>
  <c r="Z18" i="9"/>
  <c r="AD18" i="9"/>
  <c r="AC18" i="9"/>
  <c r="AB17" i="9"/>
  <c r="Z17" i="9"/>
  <c r="AD17" i="9"/>
  <c r="AC17" i="9"/>
  <c r="AB16" i="9"/>
  <c r="Z16" i="9"/>
  <c r="AD16" i="9"/>
  <c r="AC16" i="9"/>
  <c r="AB15" i="9"/>
  <c r="Z15" i="9"/>
  <c r="AD15" i="9"/>
  <c r="AC15" i="9"/>
  <c r="AB14" i="9"/>
  <c r="Z14" i="9"/>
  <c r="AD14" i="9"/>
  <c r="AC14" i="9"/>
  <c r="AB13" i="9"/>
  <c r="Z13" i="9"/>
  <c r="AD13" i="9"/>
  <c r="AC13" i="9"/>
  <c r="AB12" i="9"/>
  <c r="Z12" i="9"/>
  <c r="AD12" i="9"/>
  <c r="AC12" i="9"/>
  <c r="AB11" i="9"/>
  <c r="Z11" i="9"/>
  <c r="AD11" i="9"/>
  <c r="AC11" i="9"/>
  <c r="AB10" i="9"/>
  <c r="Z10" i="9"/>
  <c r="AD10" i="9"/>
  <c r="AC10" i="9"/>
  <c r="AB9" i="9"/>
  <c r="Z9" i="9"/>
  <c r="AD9" i="9"/>
  <c r="AC9" i="9"/>
  <c r="AB8" i="9"/>
  <c r="Z8" i="9"/>
  <c r="AD8" i="9"/>
  <c r="AC8" i="9"/>
  <c r="AB7" i="9"/>
  <c r="Z7" i="9"/>
  <c r="AD7" i="9"/>
  <c r="AC7" i="9"/>
  <c r="AB6" i="9"/>
  <c r="Z6" i="9"/>
  <c r="AD6" i="9"/>
  <c r="AC6" i="9"/>
  <c r="AB5" i="9"/>
  <c r="Z5" i="9"/>
  <c r="AD5" i="9"/>
  <c r="AC5" i="9"/>
  <c r="AB4" i="9"/>
  <c r="Z4" i="9"/>
  <c r="AD4" i="9"/>
  <c r="AC4" i="9"/>
  <c r="AB3" i="9"/>
  <c r="Z3" i="9"/>
  <c r="AD3" i="9"/>
  <c r="AC3" i="9"/>
  <c r="Z2" i="9"/>
  <c r="AD2" i="9"/>
  <c r="AC2" i="9"/>
  <c r="J2" i="20" l="1"/>
  <c r="K2" i="20" s="1"/>
  <c r="K4" i="20"/>
  <c r="K8" i="20"/>
  <c r="K7" i="20"/>
  <c r="K6" i="20"/>
  <c r="K5" i="20"/>
  <c r="K3" i="20"/>
  <c r="AE140" i="9"/>
  <c r="AE15" i="9"/>
  <c r="AE33" i="9"/>
  <c r="AE42" i="9"/>
  <c r="AE51" i="9"/>
  <c r="AE60" i="9"/>
  <c r="AE69" i="9"/>
  <c r="AE5" i="9"/>
  <c r="AE23" i="9"/>
  <c r="AE41" i="9"/>
  <c r="AE50" i="9"/>
  <c r="AE59" i="9"/>
  <c r="AE68" i="9"/>
  <c r="AE77" i="9"/>
  <c r="AE8" i="9"/>
  <c r="AE26" i="9"/>
  <c r="AE35" i="9"/>
  <c r="AE78" i="9"/>
  <c r="AE10" i="9"/>
  <c r="AE28" i="9"/>
  <c r="AE37" i="9"/>
  <c r="AE46" i="9"/>
  <c r="AE64" i="9"/>
  <c r="AE73" i="9"/>
  <c r="AE82" i="9"/>
  <c r="AE100" i="9"/>
  <c r="AE118" i="9"/>
  <c r="AE146" i="9"/>
  <c r="AE102" i="9"/>
  <c r="AE147" i="9"/>
  <c r="AE44" i="9"/>
  <c r="AE80" i="9"/>
  <c r="AE89" i="9"/>
  <c r="AE98" i="9"/>
  <c r="AE116" i="9"/>
  <c r="AE9" i="9"/>
  <c r="AE18" i="9"/>
  <c r="AE27" i="9"/>
  <c r="AE36" i="9"/>
  <c r="AE45" i="9"/>
  <c r="AE54" i="9"/>
  <c r="AE63" i="9"/>
  <c r="AE72" i="9"/>
  <c r="AE81" i="9"/>
  <c r="AE90" i="9"/>
  <c r="AE99" i="9"/>
  <c r="AE108" i="9"/>
  <c r="AE117" i="9"/>
  <c r="AE144" i="9"/>
  <c r="AE156" i="9"/>
  <c r="AE157" i="9"/>
  <c r="AE114" i="9"/>
  <c r="AE106" i="9"/>
  <c r="AE124" i="9"/>
  <c r="AE142" i="9"/>
  <c r="AE136" i="9"/>
  <c r="AE154" i="9"/>
  <c r="AE149" i="9"/>
  <c r="AE32" i="9"/>
  <c r="AE86" i="9"/>
  <c r="AE6" i="9"/>
  <c r="AE24" i="9"/>
  <c r="AE11" i="9"/>
  <c r="AE29" i="9"/>
  <c r="AE47" i="9"/>
  <c r="AE65" i="9"/>
  <c r="AE158" i="9"/>
  <c r="AE126" i="9"/>
  <c r="AE135" i="9"/>
  <c r="AE153" i="9"/>
  <c r="AE91" i="9"/>
  <c r="AE21" i="9"/>
  <c r="AE87" i="9"/>
  <c r="AE96" i="9"/>
  <c r="AE125" i="9"/>
  <c r="AE141" i="9"/>
  <c r="AE161" i="9"/>
  <c r="AE88" i="9"/>
  <c r="AE101" i="9"/>
  <c r="AE119" i="9"/>
  <c r="AE137" i="9"/>
  <c r="AE62" i="9"/>
  <c r="AE71" i="9"/>
  <c r="AE19" i="9"/>
  <c r="AE2" i="9"/>
  <c r="AE56" i="9"/>
  <c r="AE107" i="9"/>
  <c r="AE20" i="9"/>
  <c r="AE83" i="9"/>
  <c r="AE92" i="9"/>
  <c r="AE53" i="9"/>
  <c r="AE127" i="9"/>
  <c r="AE48" i="9"/>
  <c r="AE57" i="9"/>
  <c r="AE138" i="9"/>
  <c r="AE128" i="9"/>
  <c r="AE55" i="9"/>
  <c r="AE22" i="9"/>
  <c r="AE31" i="9"/>
  <c r="AE49" i="9"/>
  <c r="AE58" i="9"/>
  <c r="AE67" i="9"/>
  <c r="AE85" i="9"/>
  <c r="AE94" i="9"/>
  <c r="AE103" i="9"/>
  <c r="AE121" i="9"/>
  <c r="AE130" i="9"/>
  <c r="AE139" i="9"/>
  <c r="AE155" i="9"/>
  <c r="AE160" i="9"/>
  <c r="AE110" i="9"/>
  <c r="AE123" i="9"/>
  <c r="AE159" i="9"/>
  <c r="AE143" i="9"/>
  <c r="AE17" i="9"/>
  <c r="AE7" i="9"/>
  <c r="AE16" i="9"/>
  <c r="AE25" i="9"/>
  <c r="AE43" i="9"/>
  <c r="AE61" i="9"/>
  <c r="AE79" i="9"/>
  <c r="AE97" i="9"/>
  <c r="AE115" i="9"/>
  <c r="AE133" i="9"/>
  <c r="AE151" i="9"/>
  <c r="AE152" i="9"/>
  <c r="AE52" i="9"/>
  <c r="AE145" i="9"/>
  <c r="AE66" i="9"/>
  <c r="AE84" i="9"/>
  <c r="AE93" i="9"/>
  <c r="AE129" i="9"/>
  <c r="AE120" i="9"/>
  <c r="AE112" i="9"/>
  <c r="AE111" i="9"/>
  <c r="AE109" i="9"/>
  <c r="AE30" i="9"/>
  <c r="AE105" i="9"/>
  <c r="AE132" i="9"/>
  <c r="AE150" i="9"/>
  <c r="AE76" i="9"/>
  <c r="AE75" i="9"/>
  <c r="AE74" i="9"/>
  <c r="AE70" i="9"/>
  <c r="AE40" i="9"/>
  <c r="AE39" i="9"/>
  <c r="AE12" i="9"/>
  <c r="AE38" i="9"/>
  <c r="AE34" i="9"/>
  <c r="AE4" i="9"/>
  <c r="AA111" i="9"/>
  <c r="AA157" i="9"/>
  <c r="AA3" i="9"/>
  <c r="AA112" i="9"/>
  <c r="AA113" i="9"/>
  <c r="AA62" i="9"/>
  <c r="AA128" i="9"/>
  <c r="AA54" i="9"/>
  <c r="AA48" i="9"/>
  <c r="AA114" i="9"/>
  <c r="AA150" i="9"/>
  <c r="AA21" i="9"/>
  <c r="AA57" i="9"/>
  <c r="AA93" i="9"/>
  <c r="AA36" i="9"/>
  <c r="AA144" i="9"/>
  <c r="AA131" i="9"/>
  <c r="AA153" i="9"/>
  <c r="AA22" i="9"/>
  <c r="AA138" i="9"/>
  <c r="AA40" i="9"/>
  <c r="AA130" i="9"/>
  <c r="AA51" i="9"/>
  <c r="AA123" i="9"/>
  <c r="AA126" i="9"/>
  <c r="AA47" i="9"/>
  <c r="AA105" i="9"/>
  <c r="AA141" i="9"/>
  <c r="AA134" i="9"/>
  <c r="AA55" i="9"/>
  <c r="AA106" i="9"/>
  <c r="AA63" i="9"/>
  <c r="AA99" i="9"/>
  <c r="AA121" i="9"/>
  <c r="AA107" i="9"/>
  <c r="AA100" i="9"/>
  <c r="AA50" i="9"/>
  <c r="AA151" i="9"/>
  <c r="AA158" i="9"/>
  <c r="AA152" i="9"/>
  <c r="AA159" i="9"/>
  <c r="AA45" i="9"/>
  <c r="AA17" i="9"/>
  <c r="AA9" i="9"/>
  <c r="AA10" i="9"/>
  <c r="AA38" i="9"/>
  <c r="AA75" i="9"/>
  <c r="AA147" i="9"/>
  <c r="AA69" i="9"/>
  <c r="AA119" i="9"/>
  <c r="AA41" i="9"/>
  <c r="AA34" i="9"/>
  <c r="AA127" i="9"/>
  <c r="AA27" i="9"/>
  <c r="AA70" i="9"/>
  <c r="AA120" i="9"/>
  <c r="AA135" i="9"/>
  <c r="AA143" i="9"/>
  <c r="AA7" i="9"/>
  <c r="AA43" i="9"/>
  <c r="AA129" i="9"/>
  <c r="AA136" i="9"/>
  <c r="AA29" i="9"/>
  <c r="AA15" i="9"/>
  <c r="AA87" i="9"/>
  <c r="AA137" i="9"/>
  <c r="AA145" i="9"/>
  <c r="AA81" i="9"/>
  <c r="AA31" i="9"/>
  <c r="AA124" i="9"/>
  <c r="AA24" i="9"/>
  <c r="AA117" i="9"/>
  <c r="AA160" i="9"/>
  <c r="AA39" i="9"/>
  <c r="AA125" i="9"/>
  <c r="AA25" i="9"/>
  <c r="AA68" i="9"/>
  <c r="AA118" i="9"/>
  <c r="AA61" i="9"/>
  <c r="AA33" i="9"/>
  <c r="AA2" i="9"/>
  <c r="AA16" i="9"/>
  <c r="AA23" i="9"/>
  <c r="AA30" i="9"/>
  <c r="AA44" i="9"/>
  <c r="AA155" i="9"/>
  <c r="AA37" i="9"/>
  <c r="AA58" i="9"/>
  <c r="AA65" i="9"/>
  <c r="AA72" i="9"/>
  <c r="AA79" i="9"/>
  <c r="AA86" i="9"/>
  <c r="AA148" i="9"/>
  <c r="AA142" i="9"/>
  <c r="AA149" i="9"/>
  <c r="AA156" i="9"/>
  <c r="AA52" i="9"/>
  <c r="AA59" i="9"/>
  <c r="AA66" i="9"/>
  <c r="AA73" i="9"/>
  <c r="AA80" i="9"/>
  <c r="AA94" i="9"/>
  <c r="AA101" i="9"/>
  <c r="AA108" i="9"/>
  <c r="AA115" i="9"/>
  <c r="AA122" i="9"/>
  <c r="AA4" i="9"/>
  <c r="AA11" i="9"/>
  <c r="AA18" i="9"/>
  <c r="AA32" i="9"/>
  <c r="AA46" i="9"/>
  <c r="AA53" i="9"/>
  <c r="AA60" i="9"/>
  <c r="AA74" i="9"/>
  <c r="AA67" i="9"/>
  <c r="AA88" i="9"/>
  <c r="AA95" i="9"/>
  <c r="AA102" i="9"/>
  <c r="AA109" i="9"/>
  <c r="AA116" i="9"/>
  <c r="AA5" i="9"/>
  <c r="AA12" i="9"/>
  <c r="AA19" i="9"/>
  <c r="AA26" i="9"/>
  <c r="AA82" i="9"/>
  <c r="AA89" i="9"/>
  <c r="AA96" i="9"/>
  <c r="AA103" i="9"/>
  <c r="AA110" i="9"/>
  <c r="AA6" i="9"/>
  <c r="AA13" i="9"/>
  <c r="AA20" i="9"/>
  <c r="AA76" i="9"/>
  <c r="AA83" i="9"/>
  <c r="AA90" i="9"/>
  <c r="AA97" i="9"/>
  <c r="AA104" i="9"/>
  <c r="AA132" i="9"/>
  <c r="AA139" i="9"/>
  <c r="AA146" i="9"/>
  <c r="AA14" i="9"/>
  <c r="AA28" i="9"/>
  <c r="AA35" i="9"/>
  <c r="AA42" i="9"/>
  <c r="AA49" i="9"/>
  <c r="AA56" i="9"/>
  <c r="AA77" i="9"/>
  <c r="AA84" i="9"/>
  <c r="AA91" i="9"/>
  <c r="AA98" i="9"/>
  <c r="AA133" i="9"/>
  <c r="AA140" i="9"/>
  <c r="AA154" i="9"/>
  <c r="AA161" i="9"/>
  <c r="AA8" i="9"/>
  <c r="AA64" i="9"/>
  <c r="AA71" i="9"/>
  <c r="AA78" i="9"/>
  <c r="AA85" i="9"/>
  <c r="AA92" i="9"/>
  <c r="AL6" i="9" l="1"/>
  <c r="AL7" i="9"/>
  <c r="AL8" i="9"/>
  <c r="AL9" i="9"/>
  <c r="AL10" i="9"/>
  <c r="AL11" i="9"/>
  <c r="AL12" i="9"/>
  <c r="AL13" i="9"/>
  <c r="AL14" i="9"/>
  <c r="AL15" i="9"/>
  <c r="AL16" i="9"/>
  <c r="AL17" i="9"/>
  <c r="AL18" i="9"/>
  <c r="AL19" i="9"/>
  <c r="AL20" i="9"/>
  <c r="AL5" i="9"/>
  <c r="AC2" i="1"/>
  <c r="Z2" i="1"/>
  <c r="AD2" i="1"/>
  <c r="AQ4" i="1" a="1"/>
  <c r="AQ4" i="1" s="1"/>
  <c r="AR4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R8" i="1" l="1"/>
  <c r="AR6" i="1"/>
  <c r="AR9" i="1"/>
  <c r="AR7" i="1"/>
  <c r="AR5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F2" i="1"/>
  <c r="AG2" i="1" s="1"/>
  <c r="AD4" i="1"/>
  <c r="AD5" i="1"/>
  <c r="AD6" i="1"/>
  <c r="AD7" i="1"/>
  <c r="AD8" i="1"/>
  <c r="AF8" i="1" s="1"/>
  <c r="AG8" i="1" s="1"/>
  <c r="AD9" i="1"/>
  <c r="AD10" i="1"/>
  <c r="AD11" i="1"/>
  <c r="AD12" i="1"/>
  <c r="AD13" i="1"/>
  <c r="AF13" i="1" s="1"/>
  <c r="AG13" i="1" s="1"/>
  <c r="AD14" i="1"/>
  <c r="AF14" i="1" s="1"/>
  <c r="AD15" i="1"/>
  <c r="AD16" i="1"/>
  <c r="AF16" i="1" s="1"/>
  <c r="AG16" i="1" s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F44" i="1" s="1"/>
  <c r="AD45" i="1"/>
  <c r="AD46" i="1"/>
  <c r="AD47" i="1"/>
  <c r="AD48" i="1"/>
  <c r="AD49" i="1"/>
  <c r="AF49" i="1" s="1"/>
  <c r="AG49" i="1" s="1"/>
  <c r="AD50" i="1"/>
  <c r="AD52" i="1"/>
  <c r="AD53" i="1"/>
  <c r="AD54" i="1"/>
  <c r="AD55" i="1"/>
  <c r="AD56" i="1"/>
  <c r="AD57" i="1"/>
  <c r="AD58" i="1"/>
  <c r="AD59" i="1"/>
  <c r="AD60" i="1"/>
  <c r="AD62" i="1"/>
  <c r="AD63" i="1"/>
  <c r="AD64" i="1"/>
  <c r="AD65" i="1"/>
  <c r="AD66" i="1"/>
  <c r="AD67" i="1"/>
  <c r="AD68" i="1"/>
  <c r="AD69" i="1"/>
  <c r="AD70" i="1"/>
  <c r="AD71" i="1"/>
  <c r="AD72" i="1"/>
  <c r="AD74" i="1"/>
  <c r="AD75" i="1"/>
  <c r="AD76" i="1"/>
  <c r="AD77" i="1"/>
  <c r="AD78" i="1"/>
  <c r="AD79" i="1"/>
  <c r="AF79" i="1" s="1"/>
  <c r="AG79" i="1" s="1"/>
  <c r="AD80" i="1"/>
  <c r="AF80" i="1" s="1"/>
  <c r="AG80" i="1" s="1"/>
  <c r="AD81" i="1"/>
  <c r="AF81" i="1" s="1"/>
  <c r="AG81" i="1" s="1"/>
  <c r="AD82" i="1"/>
  <c r="AD83" i="1"/>
  <c r="AD84" i="1"/>
  <c r="AD85" i="1"/>
  <c r="AF85" i="1" s="1"/>
  <c r="AG85" i="1" s="1"/>
  <c r="AD86" i="1"/>
  <c r="AD88" i="1"/>
  <c r="AD89" i="1"/>
  <c r="AD90" i="1"/>
  <c r="AD91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10" i="1"/>
  <c r="AD111" i="1"/>
  <c r="AD112" i="1"/>
  <c r="AD113" i="1"/>
  <c r="AD114" i="1"/>
  <c r="AD115" i="1"/>
  <c r="AD116" i="1"/>
  <c r="AD117" i="1"/>
  <c r="AD118" i="1"/>
  <c r="AD119" i="1"/>
  <c r="AD120" i="1"/>
  <c r="AF120" i="1" s="1"/>
  <c r="AG120" i="1" s="1"/>
  <c r="AD121" i="1"/>
  <c r="AF121" i="1" s="1"/>
  <c r="AG121" i="1" s="1"/>
  <c r="AD122" i="1"/>
  <c r="AF122" i="1" s="1"/>
  <c r="AG122" i="1" s="1"/>
  <c r="AD123" i="1"/>
  <c r="AF123" i="1" s="1"/>
  <c r="AG123" i="1" s="1"/>
  <c r="AD124" i="1"/>
  <c r="AF124" i="1" s="1"/>
  <c r="AG124" i="1" s="1"/>
  <c r="AD125" i="1"/>
  <c r="AD126" i="1"/>
  <c r="AD127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1" i="1"/>
  <c r="AF161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 l="1"/>
  <c r="D74" i="20"/>
  <c r="D45" i="20"/>
  <c r="D85" i="20"/>
  <c r="D88" i="20"/>
  <c r="AF116" i="1"/>
  <c r="AG116" i="1" s="1"/>
  <c r="AF17" i="1"/>
  <c r="AG17" i="1" s="1"/>
  <c r="AF84" i="1"/>
  <c r="AG84" i="1" s="1"/>
  <c r="AF45" i="1"/>
  <c r="AG45" i="1" s="1"/>
  <c r="AF9" i="1"/>
  <c r="AG9" i="1" s="1"/>
  <c r="AF151" i="1"/>
  <c r="AG151" i="1" s="1"/>
  <c r="AF158" i="1"/>
  <c r="AG158" i="1" s="1"/>
  <c r="AF52" i="1"/>
  <c r="AG52" i="1" s="1"/>
  <c r="AF94" i="1"/>
  <c r="AG94" i="1" s="1"/>
  <c r="AF88" i="1"/>
  <c r="AG88" i="1" s="1"/>
  <c r="AF118" i="1"/>
  <c r="AG118" i="1" s="1"/>
  <c r="AF152" i="1"/>
  <c r="AF156" i="1"/>
  <c r="AG156" i="1" s="1"/>
  <c r="AF117" i="1"/>
  <c r="AG117" i="1" s="1"/>
  <c r="AF54" i="1"/>
  <c r="AG54" i="1" s="1"/>
  <c r="AF131" i="1"/>
  <c r="AG131" i="1" s="1"/>
  <c r="AF93" i="1"/>
  <c r="AG93" i="1" s="1"/>
  <c r="AF53" i="1"/>
  <c r="AG53" i="1" s="1"/>
  <c r="AF130" i="1"/>
  <c r="AG130" i="1" s="1"/>
  <c r="AF91" i="1"/>
  <c r="AG91" i="1" s="1"/>
  <c r="AF15" i="1"/>
  <c r="AG15" i="1" s="1"/>
  <c r="AF129" i="1"/>
  <c r="AG129" i="1" s="1"/>
  <c r="AF90" i="1"/>
  <c r="AG90" i="1" s="1"/>
  <c r="AF12" i="1"/>
  <c r="AG12" i="1" s="1"/>
  <c r="AF50" i="1"/>
  <c r="AG50" i="1" s="1"/>
  <c r="AF127" i="1"/>
  <c r="AG127" i="1" s="1"/>
  <c r="AF89" i="1"/>
  <c r="AG89" i="1" s="1"/>
  <c r="AF126" i="1"/>
  <c r="AG126" i="1" s="1"/>
  <c r="AF48" i="1"/>
  <c r="AG48" i="1" s="1"/>
  <c r="AF125" i="1"/>
  <c r="AG125" i="1" s="1"/>
  <c r="AF86" i="1"/>
  <c r="AG86" i="1" s="1"/>
  <c r="AF47" i="1"/>
  <c r="AF11" i="1"/>
  <c r="AG11" i="1" s="1"/>
  <c r="AF46" i="1"/>
  <c r="AG46" i="1" s="1"/>
  <c r="AF10" i="1"/>
  <c r="AG10" i="1" s="1"/>
  <c r="AF83" i="1"/>
  <c r="AG83" i="1" s="1"/>
  <c r="AF159" i="1"/>
  <c r="AG159" i="1" s="1"/>
  <c r="AF82" i="1"/>
  <c r="AG82" i="1" s="1"/>
  <c r="AF43" i="1"/>
  <c r="AG43" i="1" s="1"/>
  <c r="AF7" i="1"/>
  <c r="AG7" i="1" s="1"/>
  <c r="AF157" i="1"/>
  <c r="AG157" i="1" s="1"/>
  <c r="AF119" i="1"/>
  <c r="AG119" i="1" s="1"/>
  <c r="AF155" i="1"/>
  <c r="AG155" i="1" s="1"/>
  <c r="AF154" i="1"/>
  <c r="AG154" i="1" s="1"/>
  <c r="AF153" i="1"/>
  <c r="AG153" i="1" s="1"/>
  <c r="AF115" i="1"/>
  <c r="AG115" i="1" s="1"/>
  <c r="AF23" i="1"/>
  <c r="AG23" i="1" s="1"/>
  <c r="AF59" i="1"/>
  <c r="AG59" i="1" s="1"/>
  <c r="AF22" i="1"/>
  <c r="AG22" i="1" s="1"/>
  <c r="AF58" i="1"/>
  <c r="AG58" i="1" s="1"/>
  <c r="AF21" i="1"/>
  <c r="AG21" i="1" s="1"/>
  <c r="AF57" i="1"/>
  <c r="AG57" i="1" s="1"/>
  <c r="AF20" i="1"/>
  <c r="AG20" i="1" s="1"/>
  <c r="AF56" i="1"/>
  <c r="AG56" i="1" s="1"/>
  <c r="AF19" i="1"/>
  <c r="AG19" i="1" s="1"/>
  <c r="AF95" i="1"/>
  <c r="AG95" i="1" s="1"/>
  <c r="AF55" i="1"/>
  <c r="AG55" i="1" s="1"/>
  <c r="AF18" i="1"/>
  <c r="AG18" i="1" s="1"/>
  <c r="AF135" i="1"/>
  <c r="AG135" i="1" s="1"/>
  <c r="AF99" i="1"/>
  <c r="AG99" i="1" s="1"/>
  <c r="AF148" i="1"/>
  <c r="AG148" i="1" s="1"/>
  <c r="AF112" i="1"/>
  <c r="AG112" i="1" s="1"/>
  <c r="AF76" i="1"/>
  <c r="AG76" i="1" s="1"/>
  <c r="AF40" i="1"/>
  <c r="AG40" i="1" s="1"/>
  <c r="AF4" i="1"/>
  <c r="AG4" i="1" s="1"/>
  <c r="AF138" i="1"/>
  <c r="AG138" i="1" s="1"/>
  <c r="AF102" i="1"/>
  <c r="AG102" i="1" s="1"/>
  <c r="AF66" i="1"/>
  <c r="AG66" i="1" s="1"/>
  <c r="AF30" i="1"/>
  <c r="AG30" i="1" s="1"/>
  <c r="AF101" i="1"/>
  <c r="AG101" i="1" s="1"/>
  <c r="AF29" i="1"/>
  <c r="AG29" i="1" s="1"/>
  <c r="AF137" i="1"/>
  <c r="AG137" i="1" s="1"/>
  <c r="AF65" i="1"/>
  <c r="AG65" i="1" s="1"/>
  <c r="AF63" i="1"/>
  <c r="AG63" i="1" s="1"/>
  <c r="AF27" i="1"/>
  <c r="AG27" i="1" s="1"/>
  <c r="AF98" i="1"/>
  <c r="AG98" i="1" s="1"/>
  <c r="AF26" i="1"/>
  <c r="AG26" i="1" s="1"/>
  <c r="AF134" i="1"/>
  <c r="AF62" i="1"/>
  <c r="AG62" i="1" s="1"/>
  <c r="AF133" i="1"/>
  <c r="AG133" i="1" s="1"/>
  <c r="AF97" i="1"/>
  <c r="AG97" i="1" s="1"/>
  <c r="AF25" i="1"/>
  <c r="AG25" i="1" s="1"/>
  <c r="AD160" i="1"/>
  <c r="AF160" i="1" s="1"/>
  <c r="AG160" i="1" s="1"/>
  <c r="AF150" i="1"/>
  <c r="AG150" i="1" s="1"/>
  <c r="AF114" i="1"/>
  <c r="AG114" i="1" s="1"/>
  <c r="AF42" i="1"/>
  <c r="AG42" i="1" s="1"/>
  <c r="AF6" i="1"/>
  <c r="AG6" i="1" s="1"/>
  <c r="AF78" i="1"/>
  <c r="AG78" i="1" s="1"/>
  <c r="AF149" i="1"/>
  <c r="AG149" i="1" s="1"/>
  <c r="AF113" i="1"/>
  <c r="AG113" i="1" s="1"/>
  <c r="AF77" i="1"/>
  <c r="AG77" i="1" s="1"/>
  <c r="AF41" i="1"/>
  <c r="AG41" i="1" s="1"/>
  <c r="AF5" i="1"/>
  <c r="AG5" i="1" s="1"/>
  <c r="AF147" i="1"/>
  <c r="AG147" i="1" s="1"/>
  <c r="AF111" i="1"/>
  <c r="AG111" i="1" s="1"/>
  <c r="AF75" i="1"/>
  <c r="AG75" i="1" s="1"/>
  <c r="AF39" i="1"/>
  <c r="AG39" i="1" s="1"/>
  <c r="AF3" i="1"/>
  <c r="AG3" i="1" s="1"/>
  <c r="AF110" i="1"/>
  <c r="AG110" i="1" s="1"/>
  <c r="AF38" i="1"/>
  <c r="AF146" i="1"/>
  <c r="AF74" i="1"/>
  <c r="AG74" i="1" s="1"/>
  <c r="AF37" i="1"/>
  <c r="AG37" i="1" s="1"/>
  <c r="AF144" i="1"/>
  <c r="AG144" i="1" s="1"/>
  <c r="AF108" i="1"/>
  <c r="AG108" i="1" s="1"/>
  <c r="AF72" i="1"/>
  <c r="AG72" i="1" s="1"/>
  <c r="AF36" i="1"/>
  <c r="AG36" i="1" s="1"/>
  <c r="AF107" i="1"/>
  <c r="AG107" i="1" s="1"/>
  <c r="AF70" i="1"/>
  <c r="AG70" i="1" s="1"/>
  <c r="AF143" i="1"/>
  <c r="AG143" i="1" s="1"/>
  <c r="AF71" i="1"/>
  <c r="AG71" i="1" s="1"/>
  <c r="AF142" i="1"/>
  <c r="AG142" i="1" s="1"/>
  <c r="AF106" i="1"/>
  <c r="AG106" i="1" s="1"/>
  <c r="AF34" i="1"/>
  <c r="AG34" i="1" s="1"/>
  <c r="AF141" i="1"/>
  <c r="AG141" i="1" s="1"/>
  <c r="AF105" i="1"/>
  <c r="AG105" i="1" s="1"/>
  <c r="AF69" i="1"/>
  <c r="AG69" i="1" s="1"/>
  <c r="AF33" i="1"/>
  <c r="AG33" i="1" s="1"/>
  <c r="AF35" i="1"/>
  <c r="AG35" i="1" s="1"/>
  <c r="AF140" i="1"/>
  <c r="AG140" i="1" s="1"/>
  <c r="AF104" i="1"/>
  <c r="AG104" i="1" s="1"/>
  <c r="AF68" i="1"/>
  <c r="AG68" i="1" s="1"/>
  <c r="AF32" i="1"/>
  <c r="AG32" i="1" s="1"/>
  <c r="AF139" i="1"/>
  <c r="AG139" i="1" s="1"/>
  <c r="AF103" i="1"/>
  <c r="AG103" i="1" s="1"/>
  <c r="AF67" i="1"/>
  <c r="AG67" i="1" s="1"/>
  <c r="AF31" i="1"/>
  <c r="AG31" i="1" s="1"/>
  <c r="AF136" i="1"/>
  <c r="AG136" i="1" s="1"/>
  <c r="AF100" i="1"/>
  <c r="AG100" i="1" s="1"/>
  <c r="AF64" i="1"/>
  <c r="AG64" i="1" s="1"/>
  <c r="AF28" i="1"/>
  <c r="AG28" i="1" s="1"/>
  <c r="AF132" i="1"/>
  <c r="AG132" i="1" s="1"/>
  <c r="AF96" i="1"/>
  <c r="AG96" i="1" s="1"/>
  <c r="AF60" i="1"/>
  <c r="AG60" i="1" s="1"/>
  <c r="AF24" i="1"/>
  <c r="AG24" i="1" s="1"/>
  <c r="AA61" i="1"/>
  <c r="AD61" i="1"/>
  <c r="AF61" i="1" s="1"/>
  <c r="AG61" i="1" s="1"/>
  <c r="AA92" i="1"/>
  <c r="AD92" i="1"/>
  <c r="AF92" i="1" s="1"/>
  <c r="AG92" i="1" s="1"/>
  <c r="AA128" i="1"/>
  <c r="AD128" i="1"/>
  <c r="AF128" i="1" s="1"/>
  <c r="AG128" i="1" s="1"/>
  <c r="AA51" i="1"/>
  <c r="AD51" i="1"/>
  <c r="AF51" i="1" s="1"/>
  <c r="AG51" i="1" s="1"/>
  <c r="AA145" i="1"/>
  <c r="AD145" i="1"/>
  <c r="AF145" i="1" s="1"/>
  <c r="AG145" i="1" s="1"/>
  <c r="AA109" i="1"/>
  <c r="AD109" i="1"/>
  <c r="AF109" i="1" s="1"/>
  <c r="AG109" i="1" s="1"/>
  <c r="AA73" i="1"/>
  <c r="AD73" i="1"/>
  <c r="AF73" i="1" s="1"/>
  <c r="AG73" i="1" s="1"/>
  <c r="AA87" i="1"/>
  <c r="AD87" i="1"/>
  <c r="AF87" i="1" s="1"/>
  <c r="AG87" i="1" s="1"/>
  <c r="AA15" i="1"/>
  <c r="AA123" i="1"/>
  <c r="AA159" i="1"/>
  <c r="AA13" i="1"/>
  <c r="AA85" i="1"/>
  <c r="AA121" i="1"/>
  <c r="AA49" i="1"/>
  <c r="AA103" i="1"/>
  <c r="AA56" i="1"/>
  <c r="AA37" i="1"/>
  <c r="AA20" i="1"/>
  <c r="AA72" i="1"/>
  <c r="AA36" i="1"/>
  <c r="AA157" i="1"/>
  <c r="AA146" i="1"/>
  <c r="AA110" i="1"/>
  <c r="AA74" i="1"/>
  <c r="AA38" i="1"/>
  <c r="AA108" i="1"/>
  <c r="AA31" i="1"/>
  <c r="AA50" i="1"/>
  <c r="AA48" i="1"/>
  <c r="AA156" i="1"/>
  <c r="AA12" i="1"/>
  <c r="AA155" i="1"/>
  <c r="AA119" i="1"/>
  <c r="AA83" i="1"/>
  <c r="AA47" i="1"/>
  <c r="AA11" i="1"/>
  <c r="AA84" i="1"/>
  <c r="AA118" i="1"/>
  <c r="AA82" i="1"/>
  <c r="AA139" i="1"/>
  <c r="AA153" i="1"/>
  <c r="AA117" i="1"/>
  <c r="AA81" i="1"/>
  <c r="AA45" i="1"/>
  <c r="AA9" i="1"/>
  <c r="AA158" i="1"/>
  <c r="AA120" i="1"/>
  <c r="AA86" i="1"/>
  <c r="AA122" i="1"/>
  <c r="AA147" i="1"/>
  <c r="AA111" i="1"/>
  <c r="AA75" i="1"/>
  <c r="AA39" i="1"/>
  <c r="AA3" i="1"/>
  <c r="AA130" i="1"/>
  <c r="AA94" i="1"/>
  <c r="AA58" i="1"/>
  <c r="AA22" i="1"/>
  <c r="AA129" i="1"/>
  <c r="AA93" i="1"/>
  <c r="AA57" i="1"/>
  <c r="AA21" i="1"/>
  <c r="AA144" i="1"/>
  <c r="AA125" i="1"/>
  <c r="AA160" i="1"/>
  <c r="AA124" i="1"/>
  <c r="AA88" i="1"/>
  <c r="AA52" i="1"/>
  <c r="AA16" i="1"/>
  <c r="AA133" i="1"/>
  <c r="AA97" i="1"/>
  <c r="AA25" i="1"/>
  <c r="AA7" i="1"/>
  <c r="AA42" i="1"/>
  <c r="AA115" i="1"/>
  <c r="AA43" i="1"/>
  <c r="AA114" i="1"/>
  <c r="AA149" i="1"/>
  <c r="AA113" i="1"/>
  <c r="AA77" i="1"/>
  <c r="AA41" i="1"/>
  <c r="AA5" i="1"/>
  <c r="AA151" i="1"/>
  <c r="AA79" i="1"/>
  <c r="AA150" i="1"/>
  <c r="AA78" i="1"/>
  <c r="AA6" i="1"/>
  <c r="AA148" i="1"/>
  <c r="AA112" i="1"/>
  <c r="AA76" i="1"/>
  <c r="AA40" i="1"/>
  <c r="AA4" i="1"/>
  <c r="AA67" i="1"/>
  <c r="AA127" i="1"/>
  <c r="AA91" i="1"/>
  <c r="AA55" i="1"/>
  <c r="AA19" i="1"/>
  <c r="AA126" i="1"/>
  <c r="AA90" i="1"/>
  <c r="AA54" i="1"/>
  <c r="AA18" i="1"/>
  <c r="AA143" i="1"/>
  <c r="AA107" i="1"/>
  <c r="AA71" i="1"/>
  <c r="AA35" i="1"/>
  <c r="AA142" i="1"/>
  <c r="AA106" i="1"/>
  <c r="AA70" i="1"/>
  <c r="AA34" i="1"/>
  <c r="AA141" i="1"/>
  <c r="AA105" i="1"/>
  <c r="AA69" i="1"/>
  <c r="AA33" i="1"/>
  <c r="AA140" i="1"/>
  <c r="AA104" i="1"/>
  <c r="AA68" i="1"/>
  <c r="AA32" i="1"/>
  <c r="AA138" i="1"/>
  <c r="AA102" i="1"/>
  <c r="AA66" i="1"/>
  <c r="AA30" i="1"/>
  <c r="AA154" i="1"/>
  <c r="AA46" i="1"/>
  <c r="AA10" i="1"/>
  <c r="AA101" i="1"/>
  <c r="AA65" i="1"/>
  <c r="AA29" i="1"/>
  <c r="AA137" i="1"/>
  <c r="AA136" i="1"/>
  <c r="AA100" i="1"/>
  <c r="AA64" i="1"/>
  <c r="AA28" i="1"/>
  <c r="AA152" i="1"/>
  <c r="AA116" i="1"/>
  <c r="AA80" i="1"/>
  <c r="AA44" i="1"/>
  <c r="AA8" i="1"/>
  <c r="AA135" i="1"/>
  <c r="AA63" i="1"/>
  <c r="AA27" i="1"/>
  <c r="AA134" i="1"/>
  <c r="AA98" i="1"/>
  <c r="AA62" i="1"/>
  <c r="AA26" i="1"/>
  <c r="AA99" i="1"/>
  <c r="AA132" i="1"/>
  <c r="AA96" i="1"/>
  <c r="AA60" i="1"/>
  <c r="AA24" i="1"/>
  <c r="AA131" i="1"/>
  <c r="AA95" i="1"/>
  <c r="AA59" i="1"/>
  <c r="AA23" i="1"/>
  <c r="AA161" i="1"/>
  <c r="AA89" i="1"/>
  <c r="AA53" i="1"/>
  <c r="AA17" i="1"/>
  <c r="AA14" i="1"/>
  <c r="D38" i="20" l="1"/>
  <c r="D24" i="20"/>
  <c r="D68" i="20"/>
  <c r="D25" i="20"/>
  <c r="D60" i="20"/>
  <c r="D49" i="20"/>
  <c r="D82" i="20"/>
  <c r="D102" i="20"/>
  <c r="E102" i="20" s="1"/>
  <c r="D48" i="20"/>
  <c r="D96" i="20"/>
  <c r="E96" i="20" s="1"/>
  <c r="D95" i="20"/>
  <c r="D12" i="20"/>
  <c r="E12" i="20" s="1"/>
  <c r="D13" i="20"/>
  <c r="D34" i="20"/>
  <c r="D59" i="20"/>
  <c r="E59" i="20" s="1"/>
  <c r="D83" i="20"/>
  <c r="D104" i="20"/>
  <c r="E104" i="20" s="1"/>
  <c r="D23" i="20"/>
  <c r="D47" i="20"/>
  <c r="D50" i="20"/>
  <c r="D36" i="20"/>
  <c r="E36" i="20" s="1"/>
  <c r="D94" i="20"/>
  <c r="D11" i="20"/>
  <c r="E11" i="20" s="1"/>
  <c r="D73" i="20"/>
  <c r="D32" i="20"/>
  <c r="E32" i="20" s="1"/>
  <c r="D22" i="20"/>
  <c r="D46" i="20"/>
  <c r="D93" i="20"/>
  <c r="D10" i="20"/>
  <c r="E10" i="20" s="1"/>
  <c r="D35" i="20"/>
  <c r="E35" i="20" s="1"/>
  <c r="D57" i="20"/>
  <c r="D81" i="20"/>
  <c r="D70" i="20"/>
  <c r="D21" i="20"/>
  <c r="E21" i="20" s="1"/>
  <c r="D69" i="20"/>
  <c r="D92" i="20"/>
  <c r="D9" i="20"/>
  <c r="E9" i="20" s="1"/>
  <c r="D33" i="20"/>
  <c r="E33" i="20" s="1"/>
  <c r="D56" i="20"/>
  <c r="E56" i="20" s="1"/>
  <c r="D80" i="20"/>
  <c r="D103" i="20"/>
  <c r="E103" i="20" s="1"/>
  <c r="D20" i="20"/>
  <c r="E20" i="20" s="1"/>
  <c r="D44" i="20"/>
  <c r="E44" i="20" s="1"/>
  <c r="D67" i="20"/>
  <c r="E67" i="20" s="1"/>
  <c r="D91" i="20"/>
  <c r="D8" i="20"/>
  <c r="D31" i="20"/>
  <c r="D55" i="20"/>
  <c r="D100" i="20"/>
  <c r="E100" i="20" s="1"/>
  <c r="D101" i="20"/>
  <c r="E101" i="20" s="1"/>
  <c r="D19" i="20"/>
  <c r="D79" i="20"/>
  <c r="D58" i="20"/>
  <c r="D72" i="20"/>
  <c r="D90" i="20"/>
  <c r="D43" i="20"/>
  <c r="E43" i="20" s="1"/>
  <c r="D71" i="20"/>
  <c r="D54" i="20"/>
  <c r="E54" i="20" s="1"/>
  <c r="D7" i="20"/>
  <c r="E7" i="20" s="1"/>
  <c r="D66" i="20"/>
  <c r="D18" i="20"/>
  <c r="D78" i="20"/>
  <c r="D30" i="20"/>
  <c r="E30" i="20" s="1"/>
  <c r="D89" i="20"/>
  <c r="E89" i="20" s="1"/>
  <c r="D42" i="20"/>
  <c r="D65" i="20"/>
  <c r="D53" i="20"/>
  <c r="E53" i="20" s="1"/>
  <c r="D6" i="20"/>
  <c r="E6" i="20" s="1"/>
  <c r="D29" i="20"/>
  <c r="D17" i="20"/>
  <c r="D77" i="20"/>
  <c r="D37" i="20"/>
  <c r="D41" i="20"/>
  <c r="D84" i="20"/>
  <c r="D99" i="20"/>
  <c r="E99" i="20" s="1"/>
  <c r="D63" i="20"/>
  <c r="E63" i="20" s="1"/>
  <c r="D5" i="20"/>
  <c r="E5" i="20" s="1"/>
  <c r="D27" i="20"/>
  <c r="D87" i="20"/>
  <c r="E87" i="20" s="1"/>
  <c r="D76" i="20"/>
  <c r="D64" i="20"/>
  <c r="D51" i="20"/>
  <c r="E51" i="20" s="1"/>
  <c r="D40" i="20"/>
  <c r="D98" i="20"/>
  <c r="E98" i="20" s="1"/>
  <c r="D15" i="20"/>
  <c r="E15" i="20" s="1"/>
  <c r="D4" i="20"/>
  <c r="E4" i="20" s="1"/>
  <c r="D62" i="20"/>
  <c r="E62" i="20" s="1"/>
  <c r="D52" i="20"/>
  <c r="E52" i="20" s="1"/>
  <c r="D75" i="20"/>
  <c r="D26" i="20"/>
  <c r="D86" i="20"/>
  <c r="E86" i="20" s="1"/>
  <c r="D39" i="20"/>
  <c r="D28" i="20"/>
  <c r="E28" i="20" s="1"/>
  <c r="D14" i="20"/>
  <c r="E14" i="20" s="1"/>
  <c r="D3" i="20"/>
  <c r="E3" i="20" s="1"/>
  <c r="D97" i="20"/>
  <c r="E97" i="20" s="1"/>
  <c r="D16" i="20"/>
  <c r="D61" i="20"/>
  <c r="E61" i="20" s="1"/>
  <c r="E8" i="20"/>
  <c r="E47" i="20"/>
  <c r="E34" i="20"/>
  <c r="E45" i="20"/>
  <c r="E31" i="20"/>
  <c r="E93" i="20"/>
  <c r="D2" i="20"/>
  <c r="E2" i="20" s="1"/>
  <c r="E64" i="20"/>
  <c r="E88" i="20"/>
  <c r="E55" i="20"/>
  <c r="E74" i="20"/>
  <c r="E60" i="20"/>
  <c r="E85" i="20"/>
  <c r="E38" i="20"/>
  <c r="E13" i="20"/>
  <c r="E95" i="20"/>
  <c r="AA1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<sst xmlns="http://schemas.openxmlformats.org/spreadsheetml/2006/main" count="3812" uniqueCount="1478">
  <si>
    <t>#</t>
  </si>
  <si>
    <t>Name</t>
  </si>
  <si>
    <t>Abbr.</t>
  </si>
  <si>
    <t>Sigma#</t>
  </si>
  <si>
    <t>Mol mass (g/mol) (NOT monoisomeric)</t>
  </si>
  <si>
    <t>Purity (%)</t>
  </si>
  <si>
    <t>Formula</t>
  </si>
  <si>
    <t>KEGG ID</t>
  </si>
  <si>
    <t>Solubility in water</t>
  </si>
  <si>
    <t>L-Aspartic acid</t>
  </si>
  <si>
    <t>Asp</t>
  </si>
  <si>
    <t>11230-100G-F</t>
  </si>
  <si>
    <t>C4H7NO4</t>
  </si>
  <si>
    <t>C00049</t>
  </si>
  <si>
    <t>5.39 mg/mL</t>
  </si>
  <si>
    <t>L-Glutamic acid</t>
  </si>
  <si>
    <t>Glu</t>
  </si>
  <si>
    <t>49601-100G</t>
  </si>
  <si>
    <t>C5H9NO4</t>
  </si>
  <si>
    <t>C00025</t>
  </si>
  <si>
    <t>8.57 mg/mL</t>
  </si>
  <si>
    <t>L-Tyrosine</t>
  </si>
  <si>
    <t>Tyr</t>
  </si>
  <si>
    <t>93829-25G</t>
  </si>
  <si>
    <t>C9H11NO3</t>
  </si>
  <si>
    <t>C00082</t>
  </si>
  <si>
    <t>0.48 mg/mL</t>
  </si>
  <si>
    <t>L-Phenylalanine</t>
  </si>
  <si>
    <t>Phe</t>
  </si>
  <si>
    <t>78019-25G</t>
  </si>
  <si>
    <t>C9H11NO2</t>
  </si>
  <si>
    <t>C00079</t>
  </si>
  <si>
    <t>26.9 mg/mL</t>
  </si>
  <si>
    <t>L-Tryptophane</t>
  </si>
  <si>
    <t>Trp</t>
  </si>
  <si>
    <t>93659-10G</t>
  </si>
  <si>
    <t>C11H12N2O2</t>
  </si>
  <si>
    <t>C00078</t>
  </si>
  <si>
    <t>13.4 mg/mL at 25 °C</t>
  </si>
  <si>
    <t>L-Arginine</t>
  </si>
  <si>
    <t>Arg</t>
  </si>
  <si>
    <t>W381918-1KG</t>
  </si>
  <si>
    <t>C6H14N4O2</t>
  </si>
  <si>
    <t>C00062</t>
  </si>
  <si>
    <t>182 mg/mL at 25 °C</t>
  </si>
  <si>
    <t>L-Histidine</t>
  </si>
  <si>
    <t>His</t>
  </si>
  <si>
    <t>H8000-25G</t>
  </si>
  <si>
    <t>C6H9N3O2</t>
  </si>
  <si>
    <t>C00135</t>
  </si>
  <si>
    <t>45.6 mg/mL</t>
  </si>
  <si>
    <t>L-Lysine</t>
  </si>
  <si>
    <t>Lys</t>
  </si>
  <si>
    <t>62840-100G-F</t>
  </si>
  <si>
    <t>C6H14N2O2</t>
  </si>
  <si>
    <t>C00047</t>
  </si>
  <si>
    <t>1000 mg/mL</t>
  </si>
  <si>
    <t>L-Glutamine</t>
  </si>
  <si>
    <t>Gln</t>
  </si>
  <si>
    <t>G3126-100G</t>
  </si>
  <si>
    <t>C5H10N2O3</t>
  </si>
  <si>
    <t>C00064</t>
  </si>
  <si>
    <t>41.3 mg/mL</t>
  </si>
  <si>
    <t>L-Asparagine</t>
  </si>
  <si>
    <t>Asn</t>
  </si>
  <si>
    <t>A8381-100G</t>
  </si>
  <si>
    <t>C4H8N2O3</t>
  </si>
  <si>
    <t>C00152</t>
  </si>
  <si>
    <t>29.4 mg/mL</t>
  </si>
  <si>
    <t>L-Serine</t>
  </si>
  <si>
    <t>Ser</t>
  </si>
  <si>
    <t>84959-25G</t>
  </si>
  <si>
    <t>C3H7NO3</t>
  </si>
  <si>
    <t>C00065</t>
  </si>
  <si>
    <t>425 mg/mL</t>
  </si>
  <si>
    <t>L-Threonine</t>
  </si>
  <si>
    <t>Thr</t>
  </si>
  <si>
    <t>89179-10G</t>
  </si>
  <si>
    <t>C4H9NO3</t>
  </si>
  <si>
    <t>C00188</t>
  </si>
  <si>
    <t>97 mg/mL</t>
  </si>
  <si>
    <t>L-Cysteine</t>
  </si>
  <si>
    <t>Cys</t>
  </si>
  <si>
    <t>C121800-100G</t>
  </si>
  <si>
    <t>C3H7NO2S</t>
  </si>
  <si>
    <t>C00097</t>
  </si>
  <si>
    <t>277 mg/mL at 25 °C</t>
  </si>
  <si>
    <t>L-Alanine</t>
  </si>
  <si>
    <t>Ala</t>
  </si>
  <si>
    <t>05129-25G</t>
  </si>
  <si>
    <t>C3H7NO2</t>
  </si>
  <si>
    <t>C00041</t>
  </si>
  <si>
    <t>204 mg/mL</t>
  </si>
  <si>
    <t>Glycine</t>
  </si>
  <si>
    <t>Gly</t>
  </si>
  <si>
    <t>G7126-100G</t>
  </si>
  <si>
    <t>C2H5NO2</t>
  </si>
  <si>
    <t>C00037</t>
  </si>
  <si>
    <t>249 mg/mL</t>
  </si>
  <si>
    <t>L-Isoleucine</t>
  </si>
  <si>
    <t>Isle</t>
  </si>
  <si>
    <t>W527602-100G</t>
  </si>
  <si>
    <t>C6H13NO2</t>
  </si>
  <si>
    <t>C00407</t>
  </si>
  <si>
    <t>35 mg/mL</t>
  </si>
  <si>
    <t>L-Leucine</t>
  </si>
  <si>
    <t>Leu</t>
  </si>
  <si>
    <t>61819-25G</t>
  </si>
  <si>
    <t>C00123</t>
  </si>
  <si>
    <t>21.5 mg/mL</t>
  </si>
  <si>
    <t>L-Methionine</t>
  </si>
  <si>
    <t>Met</t>
  </si>
  <si>
    <t>64319-25G-F</t>
  </si>
  <si>
    <t>C5H11NO2S</t>
  </si>
  <si>
    <t>C00073</t>
  </si>
  <si>
    <t>56.6 mg/mL</t>
  </si>
  <si>
    <t>L-Proline</t>
  </si>
  <si>
    <t>Pro</t>
  </si>
  <si>
    <t>81709-25G</t>
  </si>
  <si>
    <t>C5H9NO2</t>
  </si>
  <si>
    <t>C00148</t>
  </si>
  <si>
    <t>162 mg/mL</t>
  </si>
  <si>
    <t>L-Valine</t>
  </si>
  <si>
    <t>Val</t>
  </si>
  <si>
    <t>94619-25G</t>
  </si>
  <si>
    <t>C5H11NO2</t>
  </si>
  <si>
    <t>C00183</t>
  </si>
  <si>
    <t>58.5 mg/mL</t>
  </si>
  <si>
    <t>trans-4-Hydroxyproline</t>
  </si>
  <si>
    <t>OHPro</t>
  </si>
  <si>
    <t>H54409-10G</t>
  </si>
  <si>
    <t>C5H9NO3</t>
  </si>
  <si>
    <t>C01157</t>
  </si>
  <si>
    <t>361 mg/mL at 25 °C</t>
  </si>
  <si>
    <t>L-Homoserine</t>
  </si>
  <si>
    <t>Hser</t>
  </si>
  <si>
    <t>H6515-1G</t>
  </si>
  <si>
    <t>C00263</t>
  </si>
  <si>
    <t>(±)-3-Methyl-2-oxovaleric acid (=Ketoisoleucine)</t>
  </si>
  <si>
    <t>KetoIsle</t>
  </si>
  <si>
    <t>K7125-5G</t>
  </si>
  <si>
    <t>C6H10O3</t>
  </si>
  <si>
    <t>C00671</t>
  </si>
  <si>
    <t>915.5 mg/mL</t>
  </si>
  <si>
    <t>4-Methyl-2-oxovalerate (= Ketoleucine)</t>
  </si>
  <si>
    <t>KetoLeu</t>
  </si>
  <si>
    <t>K0629-5G</t>
  </si>
  <si>
    <t>C00233</t>
  </si>
  <si>
    <t>32 mg/mL</t>
  </si>
  <si>
    <t>3-Dehydroquinate</t>
  </si>
  <si>
    <t>DHQ</t>
  </si>
  <si>
    <t>96401-25MG</t>
  </si>
  <si>
    <t>C7H10O6</t>
  </si>
  <si>
    <t>C00944</t>
  </si>
  <si>
    <t>702 g/L</t>
  </si>
  <si>
    <t>4-Hydroxyphenylpyruvate</t>
  </si>
  <si>
    <t>HPP</t>
  </si>
  <si>
    <t>114286-1G</t>
  </si>
  <si>
    <t>C9H8O4</t>
  </si>
  <si>
    <t>C01179</t>
  </si>
  <si>
    <t>1.49 g/L</t>
  </si>
  <si>
    <t>Shikimate 3-phosphate</t>
  </si>
  <si>
    <t>ShiP</t>
  </si>
  <si>
    <t>S0702-1MG</t>
  </si>
  <si>
    <t>C7H11O8P</t>
  </si>
  <si>
    <t>C03175</t>
  </si>
  <si>
    <t>1.0 mg/mL</t>
  </si>
  <si>
    <t>Chorismate</t>
  </si>
  <si>
    <t>Chor</t>
  </si>
  <si>
    <t>C1761-5MG</t>
  </si>
  <si>
    <t>C10H10O6</t>
  </si>
  <si>
    <t>C00251</t>
  </si>
  <si>
    <t>8.8 g/L</t>
  </si>
  <si>
    <t>Anthranilate</t>
  </si>
  <si>
    <t>Anth</t>
  </si>
  <si>
    <t>10680-25G</t>
  </si>
  <si>
    <t>C7H7NO2</t>
  </si>
  <si>
    <t>C00108</t>
  </si>
  <si>
    <t>3.5 mg/mL</t>
  </si>
  <si>
    <t>Indole</t>
  </si>
  <si>
    <t>Indo</t>
  </si>
  <si>
    <t>C8H7N</t>
  </si>
  <si>
    <t>C00463</t>
  </si>
  <si>
    <t>3.56 mg/mL</t>
  </si>
  <si>
    <t>Prephenate</t>
  </si>
  <si>
    <t>Prep</t>
  </si>
  <si>
    <t>P2384-10MG</t>
  </si>
  <si>
    <t>C00254</t>
  </si>
  <si>
    <t>36 g/L</t>
  </si>
  <si>
    <t>3-Dehydroshikimate</t>
  </si>
  <si>
    <t>DHS</t>
  </si>
  <si>
    <t>05616-10MG</t>
  </si>
  <si>
    <t>C7H8O5</t>
  </si>
  <si>
    <t>C02637</t>
  </si>
  <si>
    <t>137 g/L</t>
  </si>
  <si>
    <t>3-Methyl-2-oxobutyrate</t>
  </si>
  <si>
    <t>Ketovaline</t>
  </si>
  <si>
    <t>198994-5G</t>
  </si>
  <si>
    <t>C5H8O3</t>
  </si>
  <si>
    <t>C00141</t>
  </si>
  <si>
    <t>30.2 g/L</t>
  </si>
  <si>
    <t>γ-Aminobutyric acid</t>
  </si>
  <si>
    <t>GABA</t>
  </si>
  <si>
    <t>A2129-10G</t>
  </si>
  <si>
    <t>C4H9NO2</t>
  </si>
  <si>
    <t>C00334</t>
  </si>
  <si>
    <t>1300 mg/mL</t>
  </si>
  <si>
    <t>Spermidine trihydrochloride</t>
  </si>
  <si>
    <t>Sper</t>
  </si>
  <si>
    <t>S2501-1G</t>
  </si>
  <si>
    <t>C7H19N3</t>
  </si>
  <si>
    <t>C00315</t>
  </si>
  <si>
    <t>100 mg/mL</t>
  </si>
  <si>
    <t>2-Ketobutyric acid</t>
  </si>
  <si>
    <t>2KBA</t>
  </si>
  <si>
    <t>K401-5G</t>
  </si>
  <si>
    <t>C4H6O3</t>
  </si>
  <si>
    <t>C00109</t>
  </si>
  <si>
    <t>119 mg/mL</t>
  </si>
  <si>
    <t>Putrescine dihydrochloride</t>
  </si>
  <si>
    <t>Put</t>
  </si>
  <si>
    <t>P7505-25G</t>
  </si>
  <si>
    <t>C4H12N2</t>
  </si>
  <si>
    <t>C00134</t>
  </si>
  <si>
    <t>236 g/L</t>
  </si>
  <si>
    <t>Phenylpyruvate</t>
  </si>
  <si>
    <t>Ppyr</t>
  </si>
  <si>
    <t>P8001-5G</t>
  </si>
  <si>
    <t>C9H8O3</t>
  </si>
  <si>
    <t>C00166</t>
  </si>
  <si>
    <t>112 mg/mL</t>
  </si>
  <si>
    <t>L-Histidinol</t>
  </si>
  <si>
    <t>OHHis</t>
  </si>
  <si>
    <t>H6647-1G</t>
  </si>
  <si>
    <t>C6H11N3O</t>
  </si>
  <si>
    <t>C00860</t>
  </si>
  <si>
    <t>129 g/L</t>
  </si>
  <si>
    <t>L-Ornithine</t>
  </si>
  <si>
    <t>Orni</t>
  </si>
  <si>
    <t>O2375-5G</t>
  </si>
  <si>
    <t>C5H12N2O2</t>
  </si>
  <si>
    <t>C01602</t>
  </si>
  <si>
    <t>620 mg/mL</t>
  </si>
  <si>
    <t>2,6-Diaminopimelic acid</t>
  </si>
  <si>
    <t>Dap</t>
  </si>
  <si>
    <t>33240-1G</t>
  </si>
  <si>
    <t>C7H14N2O4</t>
  </si>
  <si>
    <t>C00666</t>
  </si>
  <si>
    <t>14.1 g/L</t>
  </si>
  <si>
    <t>Shikimic acid</t>
  </si>
  <si>
    <t>SktA</t>
  </si>
  <si>
    <t>S5375-1G</t>
  </si>
  <si>
    <t>C7H10O5</t>
  </si>
  <si>
    <t>C00493</t>
  </si>
  <si>
    <t>206 g/L</t>
  </si>
  <si>
    <t>Carbamoyl-phosphate</t>
  </si>
  <si>
    <t>CamP</t>
  </si>
  <si>
    <t>C5625-10MG</t>
  </si>
  <si>
    <t>CH4NO5P</t>
  </si>
  <si>
    <t>C00169</t>
  </si>
  <si>
    <t>15.6 g/L</t>
  </si>
  <si>
    <t>L-Citrulline</t>
  </si>
  <si>
    <t>Cit</t>
  </si>
  <si>
    <t>C7629-10MG</t>
  </si>
  <si>
    <t>C6H13N3O3</t>
  </si>
  <si>
    <t>C00327</t>
  </si>
  <si>
    <t>21.8 g/L</t>
  </si>
  <si>
    <t>N-Acetyl-L-glutamic acid</t>
  </si>
  <si>
    <t>NAcGlut</t>
  </si>
  <si>
    <t>855642-25G</t>
  </si>
  <si>
    <t>C7H11NO5</t>
  </si>
  <si>
    <t>C00624</t>
  </si>
  <si>
    <t>18.6 g/L</t>
  </si>
  <si>
    <t>Argininosuccinic acid</t>
  </si>
  <si>
    <t>ArgSuc</t>
  </si>
  <si>
    <t>A5707-10MG</t>
  </si>
  <si>
    <t>C10H18N4O6</t>
  </si>
  <si>
    <t>C03406</t>
  </si>
  <si>
    <t>0.46 g/L</t>
  </si>
  <si>
    <t>ADP</t>
  </si>
  <si>
    <t>A5285-1G</t>
  </si>
  <si>
    <t>C10H15N5O10P2</t>
  </si>
  <si>
    <t>C00008</t>
  </si>
  <si>
    <t>3.27 g/L</t>
  </si>
  <si>
    <t>GDP</t>
  </si>
  <si>
    <t>G7127-100MG</t>
  </si>
  <si>
    <t>C10H15N5O11P2</t>
  </si>
  <si>
    <t>C00035</t>
  </si>
  <si>
    <t>4.44 g/L</t>
  </si>
  <si>
    <t>Uridine 5′-diphosphate disodium salt hydrate</t>
  </si>
  <si>
    <t>UDP</t>
  </si>
  <si>
    <t>94330-100MG</t>
  </si>
  <si>
    <t>C9H14N2O12P2</t>
  </si>
  <si>
    <t>C00015</t>
  </si>
  <si>
    <t>100 mg/mL</t>
  </si>
  <si>
    <t>cGMP</t>
  </si>
  <si>
    <t>G6129-25MG</t>
  </si>
  <si>
    <t>C10H12N5O7P</t>
  </si>
  <si>
    <t>C00942</t>
  </si>
  <si>
    <t>3.79 g/L</t>
  </si>
  <si>
    <t>cycAMP</t>
  </si>
  <si>
    <t>A9501-1G</t>
  </si>
  <si>
    <t>C10H12N5O6P</t>
  </si>
  <si>
    <t>C00575</t>
  </si>
  <si>
    <t>3.58 g/L</t>
  </si>
  <si>
    <t>AMP</t>
  </si>
  <si>
    <t>01930-5G</t>
  </si>
  <si>
    <t>C10H14N5O7P</t>
  </si>
  <si>
    <t>C00020</t>
  </si>
  <si>
    <t>3.31 g/L</t>
  </si>
  <si>
    <t>GMP</t>
  </si>
  <si>
    <t>G8377-1G</t>
  </si>
  <si>
    <t>C10H14N5O8P</t>
  </si>
  <si>
    <t>C00144</t>
  </si>
  <si>
    <t>3.56 g/L</t>
  </si>
  <si>
    <t>Uridine 5′-monophosphate</t>
  </si>
  <si>
    <t>UMP</t>
  </si>
  <si>
    <t>U6375</t>
  </si>
  <si>
    <t>C9H13N2O9P</t>
  </si>
  <si>
    <t>C00105</t>
  </si>
  <si>
    <t>12 g/L</t>
  </si>
  <si>
    <t>Inosine 5′-monophosphate disodium salt hydrate</t>
  </si>
  <si>
    <t>IMP</t>
  </si>
  <si>
    <t>I4625-5G</t>
  </si>
  <si>
    <t>C10H13N4O8P</t>
  </si>
  <si>
    <t>C00130</t>
  </si>
  <si>
    <t>3.05 g/L</t>
  </si>
  <si>
    <t>ATP</t>
  </si>
  <si>
    <t>A26209-1G</t>
  </si>
  <si>
    <t>C10H16N5O13P3</t>
  </si>
  <si>
    <t>C00002</t>
  </si>
  <si>
    <t>4.49 g/L</t>
  </si>
  <si>
    <t>GTP</t>
  </si>
  <si>
    <t>G8877-100MG</t>
  </si>
  <si>
    <t>C10H16N5O14P3</t>
  </si>
  <si>
    <t>C00044</t>
  </si>
  <si>
    <t>10.4 g/L</t>
  </si>
  <si>
    <t>Uridine 5′-triphosphate tris salt</t>
  </si>
  <si>
    <t>UTP</t>
  </si>
  <si>
    <t>J63427-250MG (ROCHE)</t>
  </si>
  <si>
    <t>C9H15N2O15P3</t>
  </si>
  <si>
    <t>C00075</t>
  </si>
  <si>
    <t>8.37 g/L</t>
  </si>
  <si>
    <t>CMP</t>
  </si>
  <si>
    <t>C1006-500MG</t>
  </si>
  <si>
    <t>C9H14N3O8P</t>
  </si>
  <si>
    <t>C00055</t>
  </si>
  <si>
    <t>100 mg/ml</t>
  </si>
  <si>
    <t>Cytidine 5′-diphosphate disodium salt</t>
  </si>
  <si>
    <t>CDP</t>
  </si>
  <si>
    <t>C9755-25MG</t>
  </si>
  <si>
    <t>C9H15N3O11P2</t>
  </si>
  <si>
    <t>C00112</t>
  </si>
  <si>
    <t>10.1 g/L</t>
  </si>
  <si>
    <t>Cytidine 5′-triphosphate disodium salt</t>
  </si>
  <si>
    <t>CTP</t>
  </si>
  <si>
    <t>C1506-10MG</t>
  </si>
  <si>
    <t>C9H16N3O14P3</t>
  </si>
  <si>
    <t>C00063</t>
  </si>
  <si>
    <t>11.2 g/L</t>
  </si>
  <si>
    <t>Adenine</t>
  </si>
  <si>
    <t>Ade</t>
  </si>
  <si>
    <t>A8751-1G</t>
  </si>
  <si>
    <t>C5H5N5</t>
  </si>
  <si>
    <t>C00147</t>
  </si>
  <si>
    <t>11.5 g/L</t>
  </si>
  <si>
    <t>Guanine</t>
  </si>
  <si>
    <t>Gua</t>
  </si>
  <si>
    <t>51030-10G</t>
  </si>
  <si>
    <t>C5H5N5O</t>
  </si>
  <si>
    <t>C00242</t>
  </si>
  <si>
    <t>2.31 g/L</t>
  </si>
  <si>
    <t>Hypoxanthine</t>
  </si>
  <si>
    <t>Hxn</t>
  </si>
  <si>
    <t>H9377-1G</t>
  </si>
  <si>
    <t>C5H4N4O</t>
  </si>
  <si>
    <t>C00262</t>
  </si>
  <si>
    <t>13 g/L</t>
  </si>
  <si>
    <t>Xanthine sodium salt</t>
  </si>
  <si>
    <t>Xan</t>
  </si>
  <si>
    <t>X3627-1G</t>
  </si>
  <si>
    <t>C5H4N4O2</t>
  </si>
  <si>
    <t>C00385</t>
  </si>
  <si>
    <t>4.91 g/L</t>
  </si>
  <si>
    <t>Inosine</t>
  </si>
  <si>
    <t>Ino</t>
  </si>
  <si>
    <t>I4125-1G</t>
  </si>
  <si>
    <t>C10H12N4O5</t>
  </si>
  <si>
    <t>C00294</t>
  </si>
  <si>
    <t>13.8 g/L</t>
  </si>
  <si>
    <t>Guanosine</t>
  </si>
  <si>
    <t>Guas</t>
  </si>
  <si>
    <t>G6752-1G</t>
  </si>
  <si>
    <t>C10H13N5O5</t>
  </si>
  <si>
    <t>C00387</t>
  </si>
  <si>
    <t>15.3 g/L</t>
  </si>
  <si>
    <t>Uracil</t>
  </si>
  <si>
    <t>Ura</t>
  </si>
  <si>
    <t>U0750-5G</t>
  </si>
  <si>
    <t>C4H4N2O2</t>
  </si>
  <si>
    <t>C00106</t>
  </si>
  <si>
    <t>26.5 g/L</t>
  </si>
  <si>
    <t>Uridine</t>
  </si>
  <si>
    <t>Uri</t>
  </si>
  <si>
    <t>U3750-1G</t>
  </si>
  <si>
    <t>C9H12N2O6</t>
  </si>
  <si>
    <t>C00299</t>
  </si>
  <si>
    <t>135 g/L</t>
  </si>
  <si>
    <t>Cytidine</t>
  </si>
  <si>
    <t>Ctd</t>
  </si>
  <si>
    <t>C122106-1G / C4654-1G</t>
  </si>
  <si>
    <t>C9H13N3O5</t>
  </si>
  <si>
    <t>C00475</t>
  </si>
  <si>
    <t>43.8 g/L</t>
  </si>
  <si>
    <t>Cytosine</t>
  </si>
  <si>
    <t>Cyt</t>
  </si>
  <si>
    <t>C3506-1G</t>
  </si>
  <si>
    <t>C4H5N3O</t>
  </si>
  <si>
    <t>C00380</t>
  </si>
  <si>
    <t>30.9 g/L</t>
  </si>
  <si>
    <t>Orotic acid potassium salt</t>
  </si>
  <si>
    <t>Oro</t>
  </si>
  <si>
    <t>O2875-100G</t>
  </si>
  <si>
    <t>C5H4N2O4</t>
  </si>
  <si>
    <t>C00295</t>
  </si>
  <si>
    <t>4.51 g/L</t>
  </si>
  <si>
    <t>L-Dihydroorotic acid</t>
  </si>
  <si>
    <t>DHO</t>
  </si>
  <si>
    <t>D7128-500MG</t>
  </si>
  <si>
    <t>C5H6N2O4</t>
  </si>
  <si>
    <t>C00337</t>
  </si>
  <si>
    <t>12.7 g/L</t>
  </si>
  <si>
    <t>5-Phosphoribosyl-1-pyrophosphate</t>
  </si>
  <si>
    <t>PRPP</t>
  </si>
  <si>
    <t>P8296-25MG</t>
  </si>
  <si>
    <t>C5H13O14P3</t>
  </si>
  <si>
    <t>C00119</t>
  </si>
  <si>
    <t>11.6 g/L</t>
  </si>
  <si>
    <t>D-Fructose-1,6-bisphosphate</t>
  </si>
  <si>
    <t>FBP</t>
  </si>
  <si>
    <t>F6803-1G</t>
  </si>
  <si>
    <t>C6H14O12P2</t>
  </si>
  <si>
    <t>C00354</t>
  </si>
  <si>
    <t>16.1 g/L</t>
  </si>
  <si>
    <t>Dihydroxyacetonephosphate</t>
  </si>
  <si>
    <t>DHAP</t>
  </si>
  <si>
    <t>D7137-5MG</t>
  </si>
  <si>
    <t>C3H7O6P</t>
  </si>
  <si>
    <t>C00111</t>
  </si>
  <si>
    <t>21.9 g/L</t>
  </si>
  <si>
    <t>Glyceraldehyde-3-phosphate</t>
  </si>
  <si>
    <t>GAP</t>
  </si>
  <si>
    <t>G5376-250MG</t>
  </si>
  <si>
    <t>C00661</t>
  </si>
  <si>
    <t>20.5 g/L</t>
  </si>
  <si>
    <t>Phosphoenolpyruvate</t>
  </si>
  <si>
    <t>PEP</t>
  </si>
  <si>
    <t>860077-250MG</t>
  </si>
  <si>
    <t>C3H5O6P</t>
  </si>
  <si>
    <t>C00074</t>
  </si>
  <si>
    <t>13.2 g/L</t>
  </si>
  <si>
    <t>3-Phosphoglycerate</t>
  </si>
  <si>
    <t>3PG</t>
  </si>
  <si>
    <t>P8877-10MG</t>
  </si>
  <si>
    <t>C3H7O7P</t>
  </si>
  <si>
    <t>C00197</t>
  </si>
  <si>
    <t>21 g/L</t>
  </si>
  <si>
    <t>2,3-Bisphosphoglycerate</t>
  </si>
  <si>
    <t>23BPG</t>
  </si>
  <si>
    <t>D5764-25MG</t>
  </si>
  <si>
    <t>C3H8O10P2</t>
  </si>
  <si>
    <t>C01159</t>
  </si>
  <si>
    <t>9.69 g/L</t>
  </si>
  <si>
    <t>Pyruvate</t>
  </si>
  <si>
    <t>Pyr</t>
  </si>
  <si>
    <t>P2256-5G</t>
  </si>
  <si>
    <t>C3H4O3</t>
  </si>
  <si>
    <t>C00022</t>
  </si>
  <si>
    <t>134 g/L</t>
  </si>
  <si>
    <t>D-Fructose-6-phosphate</t>
  </si>
  <si>
    <t>F6P</t>
  </si>
  <si>
    <t>F1502-500MG</t>
  </si>
  <si>
    <t>C6H13O9P</t>
  </si>
  <si>
    <t>C00085</t>
  </si>
  <si>
    <t>23.2 g/L</t>
  </si>
  <si>
    <t>a-D-Glucose-1-phosphate</t>
  </si>
  <si>
    <t>G1P</t>
  </si>
  <si>
    <t>G6750-50MG</t>
  </si>
  <si>
    <t>C00103</t>
  </si>
  <si>
    <t>32.3 g/L</t>
  </si>
  <si>
    <t>D-Glucose-6-phosphate</t>
  </si>
  <si>
    <t>G6P</t>
  </si>
  <si>
    <t>G7879-500MG</t>
  </si>
  <si>
    <t>C00092</t>
  </si>
  <si>
    <t>31.4 g/L</t>
  </si>
  <si>
    <t>D-Glucosamine-6-phosphate</t>
  </si>
  <si>
    <t>Ga6P</t>
  </si>
  <si>
    <t>G4878-100MG</t>
  </si>
  <si>
    <t>C6H14NO8P</t>
  </si>
  <si>
    <t>C00352</t>
  </si>
  <si>
    <t>34.8 g/L</t>
  </si>
  <si>
    <t>N-Acetyl-D-glucosamine</t>
  </si>
  <si>
    <t>GlcNAc</t>
  </si>
  <si>
    <t>A8625-10MG</t>
  </si>
  <si>
    <t>C8H15NO6</t>
  </si>
  <si>
    <t>C00140</t>
  </si>
  <si>
    <t>254 g/L</t>
  </si>
  <si>
    <t>Uridine 5′-diphospho-N-acetylglucosamine sodium salt</t>
  </si>
  <si>
    <t>UDPGlcNAc</t>
  </si>
  <si>
    <t>U4375-25MG</t>
  </si>
  <si>
    <t>C17H27N3O17P2</t>
  </si>
  <si>
    <t>C00043</t>
  </si>
  <si>
    <t>11.4 g/L</t>
  </si>
  <si>
    <t>D-Erythrose-4-phosphate</t>
  </si>
  <si>
    <t>E4P</t>
  </si>
  <si>
    <t>E0377-5MG</t>
  </si>
  <si>
    <t>C4H9O7P</t>
  </si>
  <si>
    <t>C00279</t>
  </si>
  <si>
    <t>23.7 g/L</t>
  </si>
  <si>
    <t>D-Ribose-1-phosphate</t>
  </si>
  <si>
    <t>R1P</t>
  </si>
  <si>
    <t>83866-1MG</t>
  </si>
  <si>
    <t>C5H11O8P</t>
  </si>
  <si>
    <t>C00620</t>
  </si>
  <si>
    <t>35.2 g/L</t>
  </si>
  <si>
    <t>D-Ribose-5-phosphate</t>
  </si>
  <si>
    <t>R5P</t>
  </si>
  <si>
    <t>83875-250MG</t>
  </si>
  <si>
    <t>C00117</t>
  </si>
  <si>
    <t>33.6 g/L</t>
  </si>
  <si>
    <t>D-Ribulose-5-phosphate</t>
  </si>
  <si>
    <t>Ru5P</t>
  </si>
  <si>
    <t>83899-5MG</t>
  </si>
  <si>
    <t>C00199</t>
  </si>
  <si>
    <t>6-Phosphogluconate</t>
  </si>
  <si>
    <t>6PG</t>
  </si>
  <si>
    <t>P7877-100MG</t>
  </si>
  <si>
    <t>C6H13O10P</t>
  </si>
  <si>
    <t>C00345</t>
  </si>
  <si>
    <t>20.7 g/L</t>
  </si>
  <si>
    <t>Sedoheptulose-7-phosphate</t>
  </si>
  <si>
    <t>S7P</t>
  </si>
  <si>
    <t>78832-1MG</t>
  </si>
  <si>
    <t>C7H15O10P</t>
  </si>
  <si>
    <t>C05382</t>
  </si>
  <si>
    <t>30.7 g/L</t>
  </si>
  <si>
    <t>Succinyl-CoA</t>
  </si>
  <si>
    <t>SucCoA</t>
  </si>
  <si>
    <t>S1129-5MG</t>
  </si>
  <si>
    <t>C25H40N7O19P3S</t>
  </si>
  <si>
    <t>C00091</t>
  </si>
  <si>
    <t>3.84 g/L</t>
  </si>
  <si>
    <t>Acetyl-CoA</t>
  </si>
  <si>
    <t>AcCoA</t>
  </si>
  <si>
    <t>A2056-1MG</t>
  </si>
  <si>
    <t>C23H38N7O17P3S</t>
  </si>
  <si>
    <t>C00024</t>
  </si>
  <si>
    <t>4.3 g/L</t>
  </si>
  <si>
    <t>Citrate</t>
  </si>
  <si>
    <t>CitR</t>
  </si>
  <si>
    <t>W302600-1KG-K</t>
  </si>
  <si>
    <t>C6H8O7</t>
  </si>
  <si>
    <t>C00158</t>
  </si>
  <si>
    <t>106 g/L</t>
  </si>
  <si>
    <t>Isocitrate</t>
  </si>
  <si>
    <t>IsoCit</t>
  </si>
  <si>
    <t>I1252-1G</t>
  </si>
  <si>
    <t>C00311</t>
  </si>
  <si>
    <t>52.5 g/L</t>
  </si>
  <si>
    <t>Fumarate</t>
  </si>
  <si>
    <t>Fum</t>
  </si>
  <si>
    <t>C4H4O4</t>
  </si>
  <si>
    <t>C00122</t>
  </si>
  <si>
    <t>4.9 g/L</t>
  </si>
  <si>
    <t>L-(-)-Malic acid</t>
  </si>
  <si>
    <t>Mal</t>
  </si>
  <si>
    <t>M1125-25G</t>
  </si>
  <si>
    <t>C4H6O5</t>
  </si>
  <si>
    <t>C00149</t>
  </si>
  <si>
    <t>218 g/L</t>
  </si>
  <si>
    <t>Succinate</t>
  </si>
  <si>
    <t>Suc</t>
  </si>
  <si>
    <t>14170-100G</t>
  </si>
  <si>
    <t>C4H6O4</t>
  </si>
  <si>
    <t>C00042</t>
  </si>
  <si>
    <t>211 g/L</t>
  </si>
  <si>
    <t>α-Ketoglutaric acid</t>
  </si>
  <si>
    <t>AKG</t>
  </si>
  <si>
    <t>K2000-5G</t>
  </si>
  <si>
    <t>C5H6O5</t>
  </si>
  <si>
    <t>C00026</t>
  </si>
  <si>
    <t>53.1 g/L</t>
  </si>
  <si>
    <t>Oxaloacetic acid</t>
  </si>
  <si>
    <t>OAA</t>
  </si>
  <si>
    <t>O4126-5G</t>
  </si>
  <si>
    <t>C4H4O5</t>
  </si>
  <si>
    <t>C00036</t>
  </si>
  <si>
    <t>57.1 g/L</t>
  </si>
  <si>
    <t>Glyoxylic acid monohydrate</t>
  </si>
  <si>
    <t>GLX</t>
  </si>
  <si>
    <t>G10601-10G</t>
  </si>
  <si>
    <t>C2H2O3</t>
  </si>
  <si>
    <t>C00048</t>
  </si>
  <si>
    <t>224 g/L</t>
  </si>
  <si>
    <t>Pantothenate</t>
  </si>
  <si>
    <t>Pan</t>
  </si>
  <si>
    <t>21210-5G-F</t>
  </si>
  <si>
    <t>C9H17NO5</t>
  </si>
  <si>
    <t>C00864</t>
  </si>
  <si>
    <t>60.5 g/L</t>
  </si>
  <si>
    <t>3′-Dephosphocoenzyme A</t>
  </si>
  <si>
    <t>DeCoA</t>
  </si>
  <si>
    <t>D3385-5MG</t>
  </si>
  <si>
    <t>C21H35N7O13P2S</t>
  </si>
  <si>
    <t>C00882</t>
  </si>
  <si>
    <t>2.56 g/L</t>
  </si>
  <si>
    <t>2,3-Pyridinedicarboxylic acid (Quinolinic acid)</t>
  </si>
  <si>
    <t>QA</t>
  </si>
  <si>
    <t>P63204-25G</t>
  </si>
  <si>
    <t>C7H5NO4</t>
  </si>
  <si>
    <t>C03722</t>
  </si>
  <si>
    <t>4.07 g/L</t>
  </si>
  <si>
    <t>Nicotinic acid</t>
  </si>
  <si>
    <t>Nic</t>
  </si>
  <si>
    <t>N4126-5G</t>
  </si>
  <si>
    <t>C6H5NO2</t>
  </si>
  <si>
    <t>C00253</t>
  </si>
  <si>
    <t>83.1 g/L</t>
  </si>
  <si>
    <t xml:space="preserve">Nicotinic acid adenine dinucleotide phosphate sodium salt </t>
  </si>
  <si>
    <t>NAAD</t>
  </si>
  <si>
    <t>N5655-10MG</t>
  </si>
  <si>
    <t>C13051</t>
  </si>
  <si>
    <t>1.88g/L</t>
  </si>
  <si>
    <t>β-Nicotinamide adenine dinucleotide phosphate sodium salt hydrate</t>
  </si>
  <si>
    <t>NADP</t>
  </si>
  <si>
    <t>N0505-100MG</t>
  </si>
  <si>
    <t>C00006</t>
  </si>
  <si>
    <t>4.15 g/L</t>
  </si>
  <si>
    <t>β-Nicotinamide adenine dinucleotide 2′-phosphate reduced tetrasodium salt hydrate</t>
  </si>
  <si>
    <t>NADPH</t>
  </si>
  <si>
    <t>N1630-25MG</t>
  </si>
  <si>
    <t>C21H30N7O17P3</t>
  </si>
  <si>
    <t>C00005</t>
  </si>
  <si>
    <t>5.45 g/L</t>
  </si>
  <si>
    <t>β-Nicotinamide adenine dinucleotide, reduced disodium salt hydrate</t>
  </si>
  <si>
    <t>NADH</t>
  </si>
  <si>
    <t>N8129-100MG</t>
  </si>
  <si>
    <t>C21H29N7O14P2</t>
  </si>
  <si>
    <t>C00004</t>
  </si>
  <si>
    <t>2.95 g/L</t>
  </si>
  <si>
    <t>β-Nicotinamide adenine dinucleotide hydrate</t>
  </si>
  <si>
    <t>NAD</t>
  </si>
  <si>
    <t>Roche, 10127981001</t>
  </si>
  <si>
    <t>C00003</t>
  </si>
  <si>
    <t>1.81 g/L</t>
  </si>
  <si>
    <t>L-Glutathione reduced</t>
  </si>
  <si>
    <t>GSH</t>
  </si>
  <si>
    <t>G4251-1G</t>
  </si>
  <si>
    <t>C10H17N3O6S</t>
  </si>
  <si>
    <t>C00051</t>
  </si>
  <si>
    <t>292.5 mg/mL</t>
  </si>
  <si>
    <t>L-Glutathione oxidized</t>
  </si>
  <si>
    <t>GSSG</t>
  </si>
  <si>
    <t>G4376-250MG</t>
  </si>
  <si>
    <t>C20H32N6O12S2</t>
  </si>
  <si>
    <t>C00127</t>
  </si>
  <si>
    <t>0.41 g/L</t>
  </si>
  <si>
    <t>D-Alanyl-Alanine</t>
  </si>
  <si>
    <t>AlaAla</t>
  </si>
  <si>
    <t>A0912-250MG</t>
  </si>
  <si>
    <t>C6H12N2O3</t>
  </si>
  <si>
    <t>C00993</t>
  </si>
  <si>
    <t>70.7 g/L</t>
  </si>
  <si>
    <t>Salicylic acid</t>
  </si>
  <si>
    <t>SAA</t>
  </si>
  <si>
    <t>84210-100G</t>
  </si>
  <si>
    <t>C7H6O3</t>
  </si>
  <si>
    <t>C00805</t>
  </si>
  <si>
    <t>11.3 g/L</t>
  </si>
  <si>
    <t>Thymine</t>
  </si>
  <si>
    <t>Thy</t>
  </si>
  <si>
    <t>T0376-5G</t>
  </si>
  <si>
    <t>C5H6N2O2</t>
  </si>
  <si>
    <t>C00178</t>
  </si>
  <si>
    <t>10.8 g/L</t>
  </si>
  <si>
    <t>Thiamine</t>
  </si>
  <si>
    <t>VitB1</t>
  </si>
  <si>
    <t>T4625-5G</t>
  </si>
  <si>
    <t>C12H17N4OS</t>
  </si>
  <si>
    <t>C00378</t>
  </si>
  <si>
    <t>0.015 g/L</t>
  </si>
  <si>
    <t>Sarcosine</t>
  </si>
  <si>
    <t>SAR</t>
  </si>
  <si>
    <t>223107-25G</t>
  </si>
  <si>
    <t>C00213</t>
  </si>
  <si>
    <t>308 g/L</t>
  </si>
  <si>
    <t>Glycerol 3-phosphate</t>
  </si>
  <si>
    <t>G3P</t>
  </si>
  <si>
    <t>94124-10MG</t>
  </si>
  <si>
    <t>C3H9O6P</t>
  </si>
  <si>
    <t>C00093</t>
  </si>
  <si>
    <t>30.6 g/L</t>
  </si>
  <si>
    <t>4-Hydroxybenzoate</t>
  </si>
  <si>
    <t>4HBA</t>
  </si>
  <si>
    <t>240141-50G</t>
  </si>
  <si>
    <t>C00156</t>
  </si>
  <si>
    <t>11.9 g/L</t>
  </si>
  <si>
    <t>Biotin</t>
  </si>
  <si>
    <t>Biot</t>
  </si>
  <si>
    <t>B4501-500MG</t>
  </si>
  <si>
    <t>C10H16N2O3S</t>
  </si>
  <si>
    <t>C00120</t>
  </si>
  <si>
    <t>1.22 g/L</t>
  </si>
  <si>
    <t>Spermine</t>
  </si>
  <si>
    <t>Spe</t>
  </si>
  <si>
    <t>55513-100MG</t>
  </si>
  <si>
    <t>C10H26N4</t>
  </si>
  <si>
    <t>C00750</t>
  </si>
  <si>
    <t>2.19 g/L</t>
  </si>
  <si>
    <t>Quinate</t>
  </si>
  <si>
    <t>Qui</t>
  </si>
  <si>
    <t>46944-U</t>
  </si>
  <si>
    <t>C7H12O6</t>
  </si>
  <si>
    <t>C00296</t>
  </si>
  <si>
    <t>765 g/L</t>
  </si>
  <si>
    <t>beta-Alanine</t>
  </si>
  <si>
    <t>bAla</t>
  </si>
  <si>
    <t>41144-100MG</t>
  </si>
  <si>
    <t>C00099</t>
  </si>
  <si>
    <t>494 g/L</t>
  </si>
  <si>
    <t>DL-Homocysteine</t>
  </si>
  <si>
    <t>HoCys</t>
  </si>
  <si>
    <t>44925-25MG</t>
  </si>
  <si>
    <t>C4H9NO2S</t>
  </si>
  <si>
    <t>C00155</t>
  </si>
  <si>
    <t>14.8 g/L</t>
  </si>
  <si>
    <t>Folic acid</t>
  </si>
  <si>
    <t>Folate</t>
  </si>
  <si>
    <t>F7876-1G</t>
  </si>
  <si>
    <t>C19H19N7O6</t>
  </si>
  <si>
    <t>C00504</t>
  </si>
  <si>
    <t>0.076 g/L</t>
  </si>
  <si>
    <t>Nicotinamide</t>
  </si>
  <si>
    <t>NicAm</t>
  </si>
  <si>
    <t>72340-100G</t>
  </si>
  <si>
    <t>C6H6N2O</t>
  </si>
  <si>
    <t>C00153</t>
  </si>
  <si>
    <t>50.1 g/L</t>
  </si>
  <si>
    <t>Pyridoxine (vitamin B6)</t>
  </si>
  <si>
    <t>VitB6</t>
  </si>
  <si>
    <t>P5669-5G</t>
  </si>
  <si>
    <t>C8H11NO3</t>
  </si>
  <si>
    <t>C00314</t>
  </si>
  <si>
    <t>Riboflavin (vitamin B2/G)</t>
  </si>
  <si>
    <t>VitB2</t>
  </si>
  <si>
    <t>R4500-5G</t>
  </si>
  <si>
    <t>C17H20N4O6</t>
  </si>
  <si>
    <t>C00255</t>
  </si>
  <si>
    <t>0.66 g/L</t>
  </si>
  <si>
    <t>Riboflavin 5′-adenosine diphosphate</t>
  </si>
  <si>
    <t>FAD</t>
  </si>
  <si>
    <t>F8384-100MG</t>
  </si>
  <si>
    <t>C27H33N9O15P2</t>
  </si>
  <si>
    <t>C00016</t>
  </si>
  <si>
    <t>4.25 g/L</t>
  </si>
  <si>
    <t>Riboflavin 5′-monophosphate</t>
  </si>
  <si>
    <t>FMN</t>
  </si>
  <si>
    <t>F2253-10MG</t>
  </si>
  <si>
    <t>C17H21N4O9P</t>
  </si>
  <si>
    <t>C00061</t>
  </si>
  <si>
    <t>0.67 g/L</t>
  </si>
  <si>
    <t>Tetrahydrofolic acid</t>
  </si>
  <si>
    <t>THF</t>
  </si>
  <si>
    <t>T3125-25MG</t>
  </si>
  <si>
    <t>C19H23N7O6</t>
  </si>
  <si>
    <t>C00101</t>
  </si>
  <si>
    <t>0.27 g/L</t>
  </si>
  <si>
    <t>Malonyl-CoA</t>
  </si>
  <si>
    <t>MalCoA</t>
  </si>
  <si>
    <t>M4263-5MG</t>
  </si>
  <si>
    <t>C24H38N7O19P3S</t>
  </si>
  <si>
    <t>C00083</t>
  </si>
  <si>
    <t>3.8 g/L</t>
  </si>
  <si>
    <t>(R-)Pantoate</t>
  </si>
  <si>
    <t>Panto</t>
  </si>
  <si>
    <t>16682-10MG</t>
  </si>
  <si>
    <t>C6H12O4</t>
  </si>
  <si>
    <t>C00522</t>
  </si>
  <si>
    <t>2110 g/L</t>
  </si>
  <si>
    <t>Pyridoxal 5′-phosphate</t>
  </si>
  <si>
    <t>PLP</t>
  </si>
  <si>
    <t>82870-1G</t>
  </si>
  <si>
    <t>C8H10NO6P</t>
  </si>
  <si>
    <t>C00018</t>
  </si>
  <si>
    <t>5.7 g/L</t>
  </si>
  <si>
    <t>Pyridoxamine</t>
  </si>
  <si>
    <t>PM</t>
  </si>
  <si>
    <t>P9380-1G</t>
  </si>
  <si>
    <t>C8H12N2O2</t>
  </si>
  <si>
    <t>C00534</t>
  </si>
  <si>
    <t>29 g/L</t>
  </si>
  <si>
    <t>Pyridoxal</t>
  </si>
  <si>
    <t>PyrAl</t>
  </si>
  <si>
    <t>P9130-500MG</t>
  </si>
  <si>
    <t>C8H9NO3</t>
  </si>
  <si>
    <t>C00250</t>
  </si>
  <si>
    <t>11.7 g/L</t>
  </si>
  <si>
    <t>Cadaverine</t>
  </si>
  <si>
    <t>Cada</t>
  </si>
  <si>
    <t>33220-10G-F</t>
  </si>
  <si>
    <t>C5H14N2</t>
  </si>
  <si>
    <t>C01672</t>
  </si>
  <si>
    <t>89.1 g/L</t>
  </si>
  <si>
    <t>Inosine 5′-diphosphate</t>
  </si>
  <si>
    <t>IDP</t>
  </si>
  <si>
    <t>I4375-25MG</t>
  </si>
  <si>
    <t>C10H14N4O11P2</t>
  </si>
  <si>
    <t>C00104</t>
  </si>
  <si>
    <t>4.26 g/L</t>
  </si>
  <si>
    <t>Xanthosine</t>
  </si>
  <si>
    <t>Xantho</t>
  </si>
  <si>
    <t>CDS020790-25MG</t>
  </si>
  <si>
    <t>C10H12N4O6</t>
  </si>
  <si>
    <t>C01762</t>
  </si>
  <si>
    <t>27.8 g/L</t>
  </si>
  <si>
    <t>Inosine 5′-triphosphate</t>
  </si>
  <si>
    <t>ITP</t>
  </si>
  <si>
    <t>I0879-50MG</t>
  </si>
  <si>
    <t>C10H15N4O14P3</t>
  </si>
  <si>
    <t>C00081</t>
  </si>
  <si>
    <t>4.78 g/L</t>
  </si>
  <si>
    <t>DL-Norvaline</t>
  </si>
  <si>
    <t>Norva</t>
  </si>
  <si>
    <t>N7502-25G</t>
  </si>
  <si>
    <t>C01826</t>
  </si>
  <si>
    <t>212 g/L</t>
  </si>
  <si>
    <t>γ-L-Glutamyl-L-cysteine</t>
  </si>
  <si>
    <t>GluCys</t>
  </si>
  <si>
    <t>G0903-25MG</t>
  </si>
  <si>
    <t>C8H14N2O5S</t>
  </si>
  <si>
    <t>C00669</t>
  </si>
  <si>
    <t>2.62 g/L</t>
  </si>
  <si>
    <t>Cys-Gly, oxidized</t>
  </si>
  <si>
    <t>CysGly</t>
  </si>
  <si>
    <t>C9187-5MG</t>
  </si>
  <si>
    <t>C5H10N2O3S</t>
  </si>
  <si>
    <t>C01419</t>
  </si>
  <si>
    <t>6.25 g/L</t>
  </si>
  <si>
    <t>Tyramine</t>
  </si>
  <si>
    <t>TYM</t>
  </si>
  <si>
    <t>Alfa Aesar (Thermo Fisher Scientific)</t>
  </si>
  <si>
    <t>≥98,5 %</t>
  </si>
  <si>
    <t>C8H11NO</t>
  </si>
  <si>
    <t>C00483</t>
  </si>
  <si>
    <t>10.4 mg/mL</t>
  </si>
  <si>
    <t xml:space="preserve">Dopamine hydrochloride </t>
  </si>
  <si>
    <t>DPM</t>
  </si>
  <si>
    <t>Merck (Sigma Aldrich)</t>
  </si>
  <si>
    <t>≥98 %,</t>
  </si>
  <si>
    <t>C8H11NO2</t>
  </si>
  <si>
    <t>C03758</t>
  </si>
  <si>
    <t>535 mg/mL</t>
  </si>
  <si>
    <t>Phenethylamine</t>
  </si>
  <si>
    <t>PTM</t>
  </si>
  <si>
    <t>C8H11N</t>
  </si>
  <si>
    <t>C05332</t>
  </si>
  <si>
    <t>neutral mass</t>
  </si>
  <si>
    <t>atp[M-H]-</t>
  </si>
  <si>
    <t>nadh[M+H]+</t>
  </si>
  <si>
    <t>nadph[M+H]+</t>
  </si>
  <si>
    <t>nadp[M+H]+</t>
  </si>
  <si>
    <t>adp[M+H]+</t>
  </si>
  <si>
    <t>udp[M-H]-</t>
  </si>
  <si>
    <t>fad[M+H]+</t>
  </si>
  <si>
    <t>pydx5p[M+H]+</t>
  </si>
  <si>
    <t>amp[M+H]+</t>
  </si>
  <si>
    <t>pyr[2M-H]-</t>
  </si>
  <si>
    <t>gdp[M+H]+</t>
  </si>
  <si>
    <t>oaa[M-H]-</t>
  </si>
  <si>
    <t>gly[M+H]+</t>
  </si>
  <si>
    <t>ala-L[M+H]+</t>
  </si>
  <si>
    <t>succ[M-H]-</t>
  </si>
  <si>
    <t>uacgam[M+H]+</t>
  </si>
  <si>
    <t>gtp[M+H]+</t>
  </si>
  <si>
    <t>lys-L[M+H]+</t>
  </si>
  <si>
    <t>cmp[M+H]+</t>
  </si>
  <si>
    <t>fmn[M+H]+</t>
  </si>
  <si>
    <t>arg-L[M+H]+</t>
  </si>
  <si>
    <t>ctp[M-H]-</t>
  </si>
  <si>
    <t>gln-L[M+Na]+</t>
  </si>
  <si>
    <t>ser-L[M-H]-</t>
  </si>
  <si>
    <t>met-L[M-H]-</t>
  </si>
  <si>
    <t>pep[M+H]+</t>
  </si>
  <si>
    <t>utp[M-H]-</t>
  </si>
  <si>
    <t>trp-L[M+H]+</t>
  </si>
  <si>
    <t>phe-L[M+H]+</t>
  </si>
  <si>
    <t>itp[M+H]+</t>
  </si>
  <si>
    <t>tyr-L[M+H]+</t>
  </si>
  <si>
    <t>succoa[M+H]+</t>
  </si>
  <si>
    <t>glyc3p[M+H]+</t>
  </si>
  <si>
    <t>ala-B[M+H]+</t>
  </si>
  <si>
    <t>idp[M+H]+</t>
  </si>
  <si>
    <t>ump[M+H]+</t>
  </si>
  <si>
    <t>Adenosine 5-diphosphate</t>
  </si>
  <si>
    <t>anth[M-H]-</t>
  </si>
  <si>
    <t>Guanosine 5-diphosphate</t>
  </si>
  <si>
    <t>dhap[M+H]+</t>
  </si>
  <si>
    <t>cdp[M+H]+</t>
  </si>
  <si>
    <t>Guanosine 3,5-cyclic-monophosphate</t>
  </si>
  <si>
    <t>Adenosine 3,5-cyclic-monophosphate</t>
  </si>
  <si>
    <t>prpp[M+Na]+</t>
  </si>
  <si>
    <t>Adenosine 5-monophosphate</t>
  </si>
  <si>
    <t>btn[M-H]-</t>
  </si>
  <si>
    <t>Guanosine 5-monophosphate</t>
  </si>
  <si>
    <t>fum[M+CH3OH+H]+</t>
  </si>
  <si>
    <t>leu-L[M+H]+</t>
  </si>
  <si>
    <t>Adenosine 5-triphosphate</t>
  </si>
  <si>
    <t>imp[M+H]+</t>
  </si>
  <si>
    <t>Guanosine 5-triphosphate</t>
  </si>
  <si>
    <t>his-L[M-H]-</t>
  </si>
  <si>
    <t>acgam[M+H]+</t>
  </si>
  <si>
    <t>Cytidine 5-monophosphate disodium salt</t>
  </si>
  <si>
    <t>gmp[M+H]+</t>
  </si>
  <si>
    <t>ade[M+H]+</t>
  </si>
  <si>
    <t>pro-L[M+H]+</t>
  </si>
  <si>
    <t>mal-L[M-H]-</t>
  </si>
  <si>
    <t>asn-L[M+H]+</t>
  </si>
  <si>
    <t>ncam[M+H]+</t>
  </si>
  <si>
    <t>hcys-L[M+ACN+H]+</t>
  </si>
  <si>
    <t>cit[M+NH4]+</t>
  </si>
  <si>
    <t>thym[M-H]-</t>
  </si>
  <si>
    <t>val-L[M-H]-</t>
  </si>
  <si>
    <t>3pg[M+H]+</t>
  </si>
  <si>
    <t>sarcs[M+H]+</t>
  </si>
  <si>
    <t>4mop[M-H]-</t>
  </si>
  <si>
    <t>gua[M+K]+</t>
  </si>
  <si>
    <t>pydx[M+H]+</t>
  </si>
  <si>
    <t>chor[M-H2O-H]-</t>
  </si>
  <si>
    <t>nac[M+H]+</t>
  </si>
  <si>
    <t>pphn[M+K]+</t>
  </si>
  <si>
    <t>ribflv[M+H]+</t>
  </si>
  <si>
    <t>hxan[M+K]+</t>
  </si>
  <si>
    <t>hom-L[M+H]+</t>
  </si>
  <si>
    <t>ins[M+K]+</t>
  </si>
  <si>
    <t>orot[M-H]-</t>
  </si>
  <si>
    <t>quin[M-H]-</t>
  </si>
  <si>
    <t>pydxn[M+H]+</t>
  </si>
  <si>
    <t>spmd[M+H]+</t>
  </si>
  <si>
    <t>citr-L[M+H]+</t>
  </si>
  <si>
    <t>4abut[M+H]+</t>
  </si>
  <si>
    <t>dhor-S[M-H]-</t>
  </si>
  <si>
    <t>6pgc[M-H]-</t>
  </si>
  <si>
    <t>gam6p[M+Na]+</t>
  </si>
  <si>
    <t>fdp[M-H]-</t>
  </si>
  <si>
    <t>csn[M+K]+</t>
  </si>
  <si>
    <t>xan[M-H]-</t>
  </si>
  <si>
    <t>gsn[M+K]+</t>
  </si>
  <si>
    <t>ile-L[M+H]+</t>
  </si>
  <si>
    <t>indole[M-H]-</t>
  </si>
  <si>
    <t>cytd[M+K]+</t>
  </si>
  <si>
    <t>tym[M+H]+</t>
  </si>
  <si>
    <t>skm[M-H]-</t>
  </si>
  <si>
    <t>Folate[M-2H]2-</t>
  </si>
  <si>
    <t>pant-R[M+Na]+</t>
  </si>
  <si>
    <t>pydam[M+H]+</t>
  </si>
  <si>
    <t>camp[M+H]+</t>
  </si>
  <si>
    <t>acglu[M+K]+</t>
  </si>
  <si>
    <t>g3p[2M+FA-H]-</t>
  </si>
  <si>
    <t>26dap-LL[M+H]+</t>
  </si>
  <si>
    <t>glucys[M+H]+</t>
  </si>
  <si>
    <t>3mop[M-H]-</t>
  </si>
  <si>
    <t>spm[M+H]+</t>
  </si>
  <si>
    <t>salc[M-H]-</t>
  </si>
  <si>
    <t>histd[M+H]+</t>
  </si>
  <si>
    <t>pnto-R[M+Na]+</t>
  </si>
  <si>
    <t>dpcoa[M+H]+</t>
  </si>
  <si>
    <t>35cgmp[M-H]-</t>
  </si>
  <si>
    <t>3dhq[M-H]-</t>
  </si>
  <si>
    <t>alaala[M+H]+</t>
  </si>
  <si>
    <t>4hpro_LT[M+H]+</t>
  </si>
  <si>
    <t>23dpg[M+Na]+</t>
  </si>
  <si>
    <t>34hpp[M-H]-</t>
  </si>
  <si>
    <t>orn[M+Na]+</t>
  </si>
  <si>
    <t>15dap[M+H]+</t>
  </si>
  <si>
    <t>xtsn[M+H]+</t>
  </si>
  <si>
    <t>3dhsk[M-H]-</t>
  </si>
  <si>
    <t>skm5p[M+Na]+</t>
  </si>
  <si>
    <t>dopa[M+H]+</t>
  </si>
  <si>
    <t>peamn[M+H]+</t>
  </si>
  <si>
    <t>s7p[M-H]-</t>
  </si>
  <si>
    <t>Amino Acid Metabolism</t>
  </si>
  <si>
    <t>Nucleotide Metabolism</t>
  </si>
  <si>
    <t>Central Metabolism</t>
  </si>
  <si>
    <t>Cofactor Metabolism</t>
  </si>
  <si>
    <t>Antioxidants</t>
  </si>
  <si>
    <t>Other</t>
  </si>
  <si>
    <t>Metabolite Class</t>
  </si>
  <si>
    <t>nad[M+H]+</t>
  </si>
  <si>
    <t>thm[M+H]+</t>
  </si>
  <si>
    <t>NAAD[M+H]+</t>
  </si>
  <si>
    <t>6pgc[M+Na]+</t>
  </si>
  <si>
    <t>accoa[M+H]+</t>
  </si>
  <si>
    <t>asp-L[M+H]+</t>
  </si>
  <si>
    <t>atp[M+H]+</t>
  </si>
  <si>
    <t>btn[M+Na]+</t>
  </si>
  <si>
    <t>35cgmp[M+K]+</t>
  </si>
  <si>
    <t>chor[2M+NH4]+</t>
  </si>
  <si>
    <t>ctp[M+H]+</t>
  </si>
  <si>
    <t>f6p[M+Na]+</t>
  </si>
  <si>
    <t>f6p[M-H]-</t>
  </si>
  <si>
    <t>fdp[M+Na]+</t>
  </si>
  <si>
    <t>Folate[M+H]+</t>
  </si>
  <si>
    <t>g1p[M+2Na-H]+</t>
  </si>
  <si>
    <t>g6p[M+NH4]+</t>
  </si>
  <si>
    <t>glu-L[M+2Na-H]+</t>
  </si>
  <si>
    <t>his-L[M+H]+</t>
  </si>
  <si>
    <t>leu-L[M-H]-</t>
  </si>
  <si>
    <t>mal-L[M+CH3OH+H]+</t>
  </si>
  <si>
    <t>malcoa[M+2Na]2+</t>
  </si>
  <si>
    <t>malcoa[M-H]-</t>
  </si>
  <si>
    <t>nadp[M-H]-</t>
  </si>
  <si>
    <t>nadph[M-H]-</t>
  </si>
  <si>
    <t>phpyr[2M+NH4]+</t>
  </si>
  <si>
    <t>quln[M+H]+</t>
  </si>
  <si>
    <t>quin[M+Na]+</t>
  </si>
  <si>
    <t>r1p[M+2Na-H]+</t>
  </si>
  <si>
    <t>r5p[M+Na]+</t>
  </si>
  <si>
    <t>ru5p-D[M+Na]+</t>
  </si>
  <si>
    <t>s7p[M+Na]+</t>
  </si>
  <si>
    <t>ser-L[M+H]+</t>
  </si>
  <si>
    <t>succoa[M-H]-</t>
  </si>
  <si>
    <t>thr-L[M+2Na-H]+</t>
  </si>
  <si>
    <t>udp[M+NH4]+</t>
  </si>
  <si>
    <t>uacgam[M-H]-</t>
  </si>
  <si>
    <t>uri[M+H]+</t>
  </si>
  <si>
    <t>utp[M+NH4]+</t>
  </si>
  <si>
    <t>val-L[M+H]+</t>
  </si>
  <si>
    <t>xan[M+K]+</t>
  </si>
  <si>
    <t>3-Hydroxybenzoate</t>
  </si>
  <si>
    <t>3HBA</t>
  </si>
  <si>
    <t>36333-100MG</t>
  </si>
  <si>
    <t>C00587</t>
  </si>
  <si>
    <t>10.2 g/L</t>
  </si>
  <si>
    <t>Cute</t>
  </si>
  <si>
    <t>268402-5G</t>
  </si>
  <si>
    <t>C10H12O2</t>
  </si>
  <si>
    <t>C06578</t>
  </si>
  <si>
    <t>0.28 g/L</t>
  </si>
  <si>
    <t>3,4-Dihydroxy-L-phenylalanine</t>
  </si>
  <si>
    <t>DOPA</t>
  </si>
  <si>
    <t>72816-50MG</t>
  </si>
  <si>
    <t>C9H11NO4</t>
  </si>
  <si>
    <t>C00355</t>
  </si>
  <si>
    <t>3.3 g/L</t>
  </si>
  <si>
    <t>γ-L-Glutamyl-L-alanine</t>
  </si>
  <si>
    <t>GluAla</t>
  </si>
  <si>
    <t>483834-500MG</t>
  </si>
  <si>
    <t>C8H14N2O5</t>
  </si>
  <si>
    <t>C03740</t>
  </si>
  <si>
    <t>12.9 g/L</t>
  </si>
  <si>
    <t>Metformin</t>
  </si>
  <si>
    <t>MeFo</t>
  </si>
  <si>
    <t>PHR1084</t>
  </si>
  <si>
    <t>C4H11N5</t>
  </si>
  <si>
    <t>C07151</t>
  </si>
  <si>
    <t>1.38 g/L</t>
  </si>
  <si>
    <t>L-Methionine sulfoximine</t>
  </si>
  <si>
    <t>MeSOx</t>
  </si>
  <si>
    <t>M5379-250MG</t>
  </si>
  <si>
    <t>C5H12N2O3S</t>
  </si>
  <si>
    <t>C03510</t>
  </si>
  <si>
    <t>7.39 g/L</t>
  </si>
  <si>
    <t>D-(−)-Pantolactone</t>
  </si>
  <si>
    <t>PanLac</t>
  </si>
  <si>
    <t>237817-5G</t>
  </si>
  <si>
    <t>C01012</t>
  </si>
  <si>
    <t>361 g/L</t>
  </si>
  <si>
    <t>Prenol</t>
  </si>
  <si>
    <t>162353-5ML</t>
  </si>
  <si>
    <t>C5H10O</t>
  </si>
  <si>
    <t>C01390</t>
  </si>
  <si>
    <t>105 g/L</t>
  </si>
  <si>
    <t>Serotonin</t>
  </si>
  <si>
    <t>Sero</t>
  </si>
  <si>
    <t>Merck (Supelco)</t>
  </si>
  <si>
    <t xml:space="preserve">≥98.0% </t>
  </si>
  <si>
    <t>C10H12N2O</t>
  </si>
  <si>
    <t>C00780</t>
  </si>
  <si>
    <t>25.5 mg/mL</t>
  </si>
  <si>
    <t>Cumate</t>
  </si>
  <si>
    <t>Taurine</t>
  </si>
  <si>
    <t>Taur</t>
  </si>
  <si>
    <t>T0625-10MG</t>
  </si>
  <si>
    <t>C2H7NO3S</t>
  </si>
  <si>
    <t>Tryptamine</t>
  </si>
  <si>
    <t>TRPM</t>
  </si>
  <si>
    <t>≥97%</t>
  </si>
  <si>
    <t>C10H12N2</t>
  </si>
  <si>
    <t>C00398</t>
  </si>
  <si>
    <t>1.34 g/L</t>
  </si>
  <si>
    <t>Menadione</t>
  </si>
  <si>
    <t>VitK3</t>
  </si>
  <si>
    <t>M5625-25G</t>
  </si>
  <si>
    <t>C11H8O2</t>
  </si>
  <si>
    <t>C05377</t>
  </si>
  <si>
    <t>0.5 g/L</t>
  </si>
  <si>
    <t>C00245</t>
  </si>
  <si>
    <t>Annotated[M+H]</t>
  </si>
  <si>
    <t>#Annotations[M+H]</t>
  </si>
  <si>
    <t>zscore SpikeIn Sample[M+H]</t>
  </si>
  <si>
    <t>Annotated[M-H]</t>
  </si>
  <si>
    <t>#Annotations[M-H]</t>
  </si>
  <si>
    <t>zscore SpikeIn Sample[M-H]</t>
  </si>
  <si>
    <t>Annotated[+/-]</t>
  </si>
  <si>
    <t>Outlier[+/-]</t>
  </si>
  <si>
    <t>ura[M+H]+</t>
  </si>
  <si>
    <t>Taur[M+H]+</t>
  </si>
  <si>
    <t>TRPM[M+H]+</t>
  </si>
  <si>
    <t>g3p[M+H]+</t>
  </si>
  <si>
    <t>Sero[M+H]+</t>
  </si>
  <si>
    <t>MeSOx[M+H]+</t>
  </si>
  <si>
    <t>GluAla[M+H]+</t>
  </si>
  <si>
    <t>MeFo[M+H]+</t>
  </si>
  <si>
    <t>C21H27N7O14P2</t>
  </si>
  <si>
    <t>C21H27N6O18P3</t>
  </si>
  <si>
    <t>C21H289N7O17P3</t>
  </si>
  <si>
    <t>#Annotations[+/-] 50%</t>
  </si>
  <si>
    <t>Annotated+</t>
  </si>
  <si>
    <t>#Annotations+</t>
  </si>
  <si>
    <t>zscore SpikeIn Sample</t>
  </si>
  <si>
    <t>34hpp[M+2Na-H]+</t>
  </si>
  <si>
    <t>3mob[M+NH4]+</t>
  </si>
  <si>
    <t>dhor-S[M+2Na-H]+</t>
  </si>
  <si>
    <t>pyr[M+CH3OH+H]+</t>
  </si>
  <si>
    <t>succ[2M+NH4]+</t>
  </si>
  <si>
    <t>oaa[M+ACN+H]+</t>
  </si>
  <si>
    <t>VitK3[2M+Na]+</t>
  </si>
  <si>
    <t>#Adducts</t>
  </si>
  <si>
    <t>Best Adduct (zscore)</t>
  </si>
  <si>
    <t>Annotated-</t>
  </si>
  <si>
    <t>#Annotations-</t>
  </si>
  <si>
    <t>[]</t>
  </si>
  <si>
    <t>3mob[M-H]-</t>
  </si>
  <si>
    <t>2obut[M+Na-2H]-</t>
  </si>
  <si>
    <t>ptrc[M-H2O-H]-</t>
  </si>
  <si>
    <t>ura[M+Hac-H]-</t>
  </si>
  <si>
    <t>icit[M+K-2H]-</t>
  </si>
  <si>
    <t>akg[2M-H]-</t>
  </si>
  <si>
    <t>glx[M-H]-</t>
  </si>
  <si>
    <t>4hbz[M-H]-</t>
  </si>
  <si>
    <t>thf[M+FA-H]-</t>
  </si>
  <si>
    <t>Norva[M-H]-</t>
  </si>
  <si>
    <t>cgly[M+Br]-</t>
  </si>
  <si>
    <t>3HBA[M-H]-</t>
  </si>
  <si>
    <t>Cute[M-H]-</t>
  </si>
  <si>
    <t>PanLac[2M+FA-H]-</t>
  </si>
  <si>
    <t>Taur[M-H]-</t>
  </si>
  <si>
    <t>VitK3[M+Hac-H]-</t>
  </si>
  <si>
    <t>Neutral Mass(without adducts)</t>
  </si>
  <si>
    <t>SpikeIn peak picked?[M-H-</t>
  </si>
  <si>
    <t>SpikeIn peak picked?[M+H]</t>
  </si>
  <si>
    <t>pos_mode(outlier*spikein picked)</t>
  </si>
  <si>
    <t>neg_mode(outlier*spikein picked)</t>
  </si>
  <si>
    <t>mode</t>
  </si>
  <si>
    <t>met-L[M+2Na-H]+</t>
  </si>
  <si>
    <t>cbp[M+Na]+</t>
  </si>
  <si>
    <t>icit[M+2Na-H]+</t>
  </si>
  <si>
    <t>gthox[M+H]+</t>
  </si>
  <si>
    <t>salc[M+IsoProp+H]+</t>
  </si>
  <si>
    <t>cgly[2M+ACN+H]+</t>
  </si>
  <si>
    <t>Cute[M+2H]2+</t>
  </si>
  <si>
    <t>SpikeIn peak picked?[M-H]</t>
  </si>
  <si>
    <t>gthrd[M+Na-2H]-</t>
  </si>
  <si>
    <t>Prenol[2M+Hac-H]-</t>
  </si>
  <si>
    <t>preferred adduct</t>
  </si>
  <si>
    <t>glu-L[M-H]-</t>
  </si>
  <si>
    <t>glu-L</t>
  </si>
  <si>
    <t>handpicked</t>
  </si>
  <si>
    <t>g3p</t>
  </si>
  <si>
    <t>Outlier (zscore &gt; 3)</t>
  </si>
  <si>
    <t>manual curation</t>
  </si>
  <si>
    <t>handpicked, bad peaks and spikein not picked</t>
  </si>
  <si>
    <t>Neutral Mass</t>
  </si>
  <si>
    <t>asn-L[M+K]+</t>
  </si>
  <si>
    <t>cys-L[M+H+NH4]2+</t>
  </si>
  <si>
    <t>3mop[M+H]+</t>
  </si>
  <si>
    <t>4mop[M+H]+</t>
  </si>
  <si>
    <t>3dhq[M+K]+</t>
  </si>
  <si>
    <t>anth[M+NH4]+</t>
  </si>
  <si>
    <t>indole[M+Na]+</t>
  </si>
  <si>
    <t>3dhsk[M+NH4]+</t>
  </si>
  <si>
    <t>2obut[M+ACN+H]+</t>
  </si>
  <si>
    <t>ptrc[M+H]+</t>
  </si>
  <si>
    <t>26dap-LL[M+K]+</t>
  </si>
  <si>
    <t>skm[M+NH4]+</t>
  </si>
  <si>
    <t>argsuc[M+2H+Na]3+</t>
  </si>
  <si>
    <t>orot[M+2Na-H]+</t>
  </si>
  <si>
    <t>e4p[M+ACN+H]+</t>
  </si>
  <si>
    <t>akg[M+ACN+H]+</t>
  </si>
  <si>
    <t>glx[M+ACN+H]+</t>
  </si>
  <si>
    <t>gthrd[M+ACN+H]+</t>
  </si>
  <si>
    <t>gthox[M+Na]+</t>
  </si>
  <si>
    <t>thym[M+2Na-H]+</t>
  </si>
  <si>
    <t>4hbz[M+NH4]+</t>
  </si>
  <si>
    <t>thf[M+ACN+H]+</t>
  </si>
  <si>
    <t>Norva[M+ACN+H]+</t>
  </si>
  <si>
    <t>3HBA[M+NH4]+</t>
  </si>
  <si>
    <t>DOPA[2M+NH4]+</t>
  </si>
  <si>
    <t>PanLac[M+ACN+H]+</t>
  </si>
  <si>
    <t>Prenol[M+NH4]+</t>
  </si>
  <si>
    <t>check this</t>
  </si>
  <si>
    <t>asp-L[M+Na-2H]-</t>
  </si>
  <si>
    <t>glu-L[M+Na-2H]-</t>
  </si>
  <si>
    <t>tyr-L[M-H]-</t>
  </si>
  <si>
    <t>phe-L[M-H]-</t>
  </si>
  <si>
    <t>trp-L[M-H]-</t>
  </si>
  <si>
    <t>arg-L[M-H]-</t>
  </si>
  <si>
    <t>lys-L[M-H]-</t>
  </si>
  <si>
    <t>gln-L[M-H]-</t>
  </si>
  <si>
    <t>asn-L[M-H]-</t>
  </si>
  <si>
    <t>thr-L[M-H]-</t>
  </si>
  <si>
    <t>cys-L[3M-H]-</t>
  </si>
  <si>
    <t>ala-L[M-H]-</t>
  </si>
  <si>
    <t>gly[M-H]-</t>
  </si>
  <si>
    <t>ile-L[M-H]-</t>
  </si>
  <si>
    <t>pro-L[M-H]-</t>
  </si>
  <si>
    <t>4hpro_LT[M-H]-</t>
  </si>
  <si>
    <t>hom-L[M-H]-</t>
  </si>
  <si>
    <t>skm5p[M-H]-</t>
  </si>
  <si>
    <t>pphn[M-H]-</t>
  </si>
  <si>
    <t>4abut[M+Na-2H]-</t>
  </si>
  <si>
    <t>ptrc[M+Br]-</t>
  </si>
  <si>
    <t>phpyr[2M-H]-</t>
  </si>
  <si>
    <t>histd[M-H]-</t>
  </si>
  <si>
    <t>orn[M-H]-</t>
  </si>
  <si>
    <t>26dap-LL[M-H]-</t>
  </si>
  <si>
    <t>citr-L[M-H]-</t>
  </si>
  <si>
    <t>acglu[M-H]-</t>
  </si>
  <si>
    <t>argsuc[2M-H]-</t>
  </si>
  <si>
    <t>adp[M-H]-</t>
  </si>
  <si>
    <t>gdp[M-H]-</t>
  </si>
  <si>
    <t>camp[M-H]-</t>
  </si>
  <si>
    <t>amp[M-H]-</t>
  </si>
  <si>
    <t>gmp[M-H]-</t>
  </si>
  <si>
    <t>ump[M-H]-</t>
  </si>
  <si>
    <t>imp[M-H]-</t>
  </si>
  <si>
    <t>gtp[M-H]-</t>
  </si>
  <si>
    <t>cmp[M-H]-</t>
  </si>
  <si>
    <t>cdp[M-H]-</t>
  </si>
  <si>
    <t>ade[M-H]-</t>
  </si>
  <si>
    <t>gua[M-H]-</t>
  </si>
  <si>
    <t>hxan[M-H]-</t>
  </si>
  <si>
    <t>ins[M-H]-</t>
  </si>
  <si>
    <t>gsn[M-H]-</t>
  </si>
  <si>
    <t>uri[M+Cl]-</t>
  </si>
  <si>
    <t>cytd[M-H]-</t>
  </si>
  <si>
    <t>csn[M-H]-</t>
  </si>
  <si>
    <t>prpp[M-H]-</t>
  </si>
  <si>
    <t>dhap[M-H]-</t>
  </si>
  <si>
    <t>pep[M-H]-</t>
  </si>
  <si>
    <t>3pg[M-H]-</t>
  </si>
  <si>
    <t>23dpg[M-H]-</t>
  </si>
  <si>
    <t>pyr[M-H2O-H]-</t>
  </si>
  <si>
    <t>g1p[M-H]-</t>
  </si>
  <si>
    <t>g6p[M-H]-</t>
  </si>
  <si>
    <t>gam6p[M-H]-</t>
  </si>
  <si>
    <t>acgam[M+Cl]-</t>
  </si>
  <si>
    <t>e4p[M-H]-</t>
  </si>
  <si>
    <t>r1p[M-H]-</t>
  </si>
  <si>
    <t>r5p[M-H]-</t>
  </si>
  <si>
    <t>ru5p-D[M-H]-</t>
  </si>
  <si>
    <t>accoa[M-H]-</t>
  </si>
  <si>
    <t>cit[M+Na-2H]-</t>
  </si>
  <si>
    <t>icit[M+Na-2H]-</t>
  </si>
  <si>
    <t>fum[M-H]-</t>
  </si>
  <si>
    <t>akg[M-H]-</t>
  </si>
  <si>
    <t>pnto-R[M-H]-</t>
  </si>
  <si>
    <t>dpcoa[M+Na-2H]-</t>
  </si>
  <si>
    <t>quln[M-H]-</t>
  </si>
  <si>
    <t>nac[M-H]-</t>
  </si>
  <si>
    <t>NAAD[M-H]-</t>
  </si>
  <si>
    <t>nadh[M-H]-</t>
  </si>
  <si>
    <t>nad[M-H]-</t>
  </si>
  <si>
    <t>gthox[M-H]-</t>
  </si>
  <si>
    <t>alaala[M-H]-</t>
  </si>
  <si>
    <t>thm[M-H]-</t>
  </si>
  <si>
    <t>sarcs[M-H]-</t>
  </si>
  <si>
    <t>glyc3p[M-H]-</t>
  </si>
  <si>
    <t>ala-B[M-H]-</t>
  </si>
  <si>
    <t>hcys-L[M-H2O-H]-</t>
  </si>
  <si>
    <t>ncam[M-H]-</t>
  </si>
  <si>
    <t>pydxn[M-H]-</t>
  </si>
  <si>
    <t>ribflv[M-H]-</t>
  </si>
  <si>
    <t>fad[M-H]-</t>
  </si>
  <si>
    <t>fmn[M-H]-</t>
  </si>
  <si>
    <t>pant-R[M-H]-</t>
  </si>
  <si>
    <t>pydx5p[M-H]-</t>
  </si>
  <si>
    <t>pydam[M-H]-</t>
  </si>
  <si>
    <t>pydx[M-H]-</t>
  </si>
  <si>
    <t>idp[M-H]-</t>
  </si>
  <si>
    <t>xtsn[M-H]-</t>
  </si>
  <si>
    <t>itp[M-H]-</t>
  </si>
  <si>
    <t>glucys[M-H]-</t>
  </si>
  <si>
    <t>tym[M-H]-</t>
  </si>
  <si>
    <t>dopa[M-H]-</t>
  </si>
  <si>
    <t>DOPA[M-H2O-H]-</t>
  </si>
  <si>
    <t>GluAla[M-H]-</t>
  </si>
  <si>
    <t>MeFo[M+K-2H]-</t>
  </si>
  <si>
    <t>MeSOx[M-3H]3-</t>
  </si>
  <si>
    <t>PanLac[M+Hac-H]-</t>
  </si>
  <si>
    <t>Prenol[3M-H]-</t>
  </si>
  <si>
    <t>Sero[2M-H]-</t>
  </si>
  <si>
    <t>TRPM[M-H]-</t>
  </si>
  <si>
    <t>asp-L[M-H]-</t>
  </si>
  <si>
    <t>chor[M-H]-</t>
  </si>
  <si>
    <t>4abut[M-H]-</t>
  </si>
  <si>
    <t>2obut[M-H]-</t>
  </si>
  <si>
    <t>phpyr[M-H]-</t>
  </si>
  <si>
    <t>ura[M-H]-</t>
  </si>
  <si>
    <t>uri[M-H]-</t>
  </si>
  <si>
    <t>g3p[M-H]-</t>
  </si>
  <si>
    <t>pyr[M-H]-</t>
  </si>
  <si>
    <t>cit[M-H]-</t>
  </si>
  <si>
    <t>icit[M-H]-</t>
  </si>
  <si>
    <t>gthrd[M-H]-</t>
  </si>
  <si>
    <t>Folate[M-H]-</t>
  </si>
  <si>
    <t>PanLac[M-H]-</t>
  </si>
  <si>
    <t>Prenol[M-H]-</t>
  </si>
  <si>
    <t>glu-L[M+H]+</t>
  </si>
  <si>
    <t>gln-L[M+H]+</t>
  </si>
  <si>
    <t>thr-L[M+H]+</t>
  </si>
  <si>
    <t>met-L[M+H]+</t>
  </si>
  <si>
    <t>skm5p[M+H]+</t>
  </si>
  <si>
    <t>3mob[M+H]+</t>
  </si>
  <si>
    <t>2obut[M+H]+</t>
  </si>
  <si>
    <t>phpyr[M+H]+</t>
  </si>
  <si>
    <t>orn[M+H]+</t>
  </si>
  <si>
    <t>acglu[M+H]+</t>
  </si>
  <si>
    <t>udp[M+H]+</t>
  </si>
  <si>
    <t>35cgmp[M+H]+</t>
  </si>
  <si>
    <t>utp[M+H]+</t>
  </si>
  <si>
    <t>gua[M+H]+</t>
  </si>
  <si>
    <t>hxan[M+H]+</t>
  </si>
  <si>
    <t>xan[M+H]+</t>
  </si>
  <si>
    <t>ins[M+H]+</t>
  </si>
  <si>
    <t>gsn[M+H]+</t>
  </si>
  <si>
    <t>cytd[M+H]+</t>
  </si>
  <si>
    <t>csn[M+H]+</t>
  </si>
  <si>
    <t>dhor-S[M+H]+</t>
  </si>
  <si>
    <t>prpp[M+H]+</t>
  </si>
  <si>
    <t>fdp[M+H]+</t>
  </si>
  <si>
    <t>23dpg[M+H]+</t>
  </si>
  <si>
    <t>f6p[M+H]+</t>
  </si>
  <si>
    <t>g1p[M+H]+</t>
  </si>
  <si>
    <t>g6p[M+H]+</t>
  </si>
  <si>
    <t>gam6p[M+H]+</t>
  </si>
  <si>
    <t>6pgc[M+H]+</t>
  </si>
  <si>
    <t>fum[M+H]+</t>
  </si>
  <si>
    <t>mal-L[M+H]+</t>
  </si>
  <si>
    <t>succ[M+H]+</t>
  </si>
  <si>
    <t>pnto-R[M+H]+</t>
  </si>
  <si>
    <t>gthrd[M+H]+</t>
  </si>
  <si>
    <t>btn[M+H]+</t>
  </si>
  <si>
    <t>hcys-L[M+H]+</t>
  </si>
  <si>
    <t>pant-R[M+H]+</t>
  </si>
  <si>
    <t>Norva[M+H]+</t>
  </si>
  <si>
    <t>cgly[M+H]+</t>
  </si>
  <si>
    <t>Cute[M+H]+</t>
  </si>
  <si>
    <t>PanLac[M+H]+</t>
  </si>
  <si>
    <t>ptrc</t>
  </si>
  <si>
    <t>cgly</t>
  </si>
  <si>
    <t>manual added to pref adducts</t>
  </si>
  <si>
    <t>Rel. Error</t>
  </si>
  <si>
    <t>4crsol</t>
  </si>
  <si>
    <t>ser-D</t>
  </si>
  <si>
    <t>ghb</t>
  </si>
  <si>
    <t>tsul</t>
  </si>
  <si>
    <t>pro-L</t>
  </si>
  <si>
    <t>csn</t>
  </si>
  <si>
    <t>3mob</t>
  </si>
  <si>
    <t>ura</t>
  </si>
  <si>
    <t>5aop</t>
  </si>
  <si>
    <t>thym</t>
  </si>
  <si>
    <t>hcys-L</t>
  </si>
  <si>
    <t>iasp</t>
  </si>
  <si>
    <t>hxan</t>
  </si>
  <si>
    <t>urdglyc</t>
  </si>
  <si>
    <t>thptdn</t>
  </si>
  <si>
    <t>4abz</t>
  </si>
  <si>
    <t>asp-L</t>
  </si>
  <si>
    <t>butso3</t>
  </si>
  <si>
    <t>mal-D</t>
  </si>
  <si>
    <t>4hbz</t>
  </si>
  <si>
    <t>4ahmmp</t>
  </si>
  <si>
    <t>23dhmb</t>
  </si>
  <si>
    <t>2fe1s</t>
  </si>
  <si>
    <t>gbbtn</t>
  </si>
  <si>
    <t>tym</t>
  </si>
  <si>
    <t>arab-L</t>
  </si>
  <si>
    <t>uracp</t>
  </si>
  <si>
    <t>23dhb</t>
  </si>
  <si>
    <t>tartr-D</t>
  </si>
  <si>
    <t>his-L</t>
  </si>
  <si>
    <t>orot</t>
  </si>
  <si>
    <t>3sala</t>
  </si>
  <si>
    <t>crn</t>
  </si>
  <si>
    <t>dopa</t>
  </si>
  <si>
    <t>bglycogen</t>
  </si>
  <si>
    <t>alltn</t>
  </si>
  <si>
    <t>mmet</t>
  </si>
  <si>
    <t>23ddhb</t>
  </si>
  <si>
    <t>phe-L</t>
  </si>
  <si>
    <t>2ippm</t>
  </si>
  <si>
    <t>3c4mop</t>
  </si>
  <si>
    <t>quln</t>
  </si>
  <si>
    <t>arg-L</t>
  </si>
  <si>
    <t>citr-L</t>
  </si>
  <si>
    <t>3hpppn</t>
  </si>
  <si>
    <t>2fe2s</t>
  </si>
  <si>
    <t>3c2hmp</t>
  </si>
  <si>
    <t>23dhdp</t>
  </si>
  <si>
    <t>acanth</t>
  </si>
  <si>
    <t>3dhsk</t>
  </si>
  <si>
    <t>all-D</t>
  </si>
  <si>
    <t>alltt</t>
  </si>
  <si>
    <t>tyr-L</t>
  </si>
  <si>
    <t>cenchddd</t>
  </si>
  <si>
    <t>ascb-L</t>
  </si>
  <si>
    <t>galt</t>
  </si>
  <si>
    <t>preq0</t>
  </si>
  <si>
    <t>cechddd</t>
  </si>
  <si>
    <t>2ddglcn</t>
  </si>
  <si>
    <t>lipopb</t>
  </si>
  <si>
    <t>3dhq</t>
  </si>
  <si>
    <t>LalaDglu</t>
  </si>
  <si>
    <t>cph4</t>
  </si>
  <si>
    <t>4ampm</t>
  </si>
  <si>
    <t>phthr</t>
  </si>
  <si>
    <t>2dr1p</t>
  </si>
  <si>
    <t>hisp</t>
  </si>
  <si>
    <t>2me4p</t>
  </si>
  <si>
    <t>hkntd</t>
  </si>
  <si>
    <t>4adcho</t>
  </si>
  <si>
    <t>chor</t>
  </si>
  <si>
    <t>imacp</t>
  </si>
  <si>
    <t>glucys</t>
  </si>
  <si>
    <t>fc1p</t>
  </si>
  <si>
    <t>dad-2</t>
  </si>
  <si>
    <t>2shchc</t>
  </si>
  <si>
    <t>pppi</t>
  </si>
  <si>
    <t>tyrp</t>
  </si>
  <si>
    <t>skm5p</t>
  </si>
  <si>
    <t>4r5au</t>
  </si>
  <si>
    <t>rhcys</t>
  </si>
  <si>
    <t>3fe4s</t>
  </si>
  <si>
    <t>grdp</t>
  </si>
  <si>
    <t>23ccmp</t>
  </si>
  <si>
    <t>nmn</t>
  </si>
  <si>
    <t>3psme</t>
  </si>
  <si>
    <t>4fe4s</t>
  </si>
  <si>
    <t>ahcys</t>
  </si>
  <si>
    <t>acmum6p</t>
  </si>
  <si>
    <t>10fthf</t>
  </si>
  <si>
    <t>fmn</t>
  </si>
  <si>
    <t>dtdprmn</t>
  </si>
  <si>
    <t>udpLa4o</t>
  </si>
  <si>
    <t>C12 Metabolite</t>
  </si>
  <si>
    <t>C13 Metabolite</t>
  </si>
  <si>
    <t>NaN</t>
  </si>
  <si>
    <t>SCORE1213</t>
  </si>
  <si>
    <t>Standard</t>
  </si>
  <si>
    <t>Annotation</t>
  </si>
  <si>
    <t>Standard Mass</t>
  </si>
  <si>
    <t>Annotation Mass</t>
  </si>
  <si>
    <t>Isomer?</t>
  </si>
  <si>
    <t>InSource?</t>
  </si>
  <si>
    <t>#background peaks picked</t>
  </si>
  <si>
    <t>#Background peaks 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</si>
</sst>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6" xfId="0" applyBorder="1"/>
    <xf numFmtId="0" fontId="0" fillId="3" borderId="6" xfId="0" applyFill="1" applyBorder="1"/>
    <xf numFmtId="164" fontId="0" fillId="0" borderId="6" xfId="0" applyNumberFormat="1" applyBorder="1"/>
    <xf numFmtId="0" fontId="0" fillId="0" borderId="0" xfId="0" applyFill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7" xfId="0" applyBorder="1"/>
    <xf numFmtId="2" fontId="0" fillId="0" borderId="0" xfId="0" applyNumberFormat="1"/>
    <xf numFmtId="0" fontId="3" fillId="0" borderId="0" xfId="0" applyFont="1"/>
    <xf numFmtId="0" fontId="0" fillId="9" borderId="0" xfId="0" applyFill="1"/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F1-47CA-AE08-BC0AF65BF3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F1-47CA-AE08-BC0AF65BF3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6F1-47CA-AE08-BC0AF65BF3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F1-47CA-AE08-BC0AF65BF3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6F1-47CA-AE08-BC0AF65BF3F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6F1-47CA-AE08-BC0AF65BF3F1}"/>
              </c:ext>
            </c:extLst>
          </c:dPt>
          <c:val>
            <c:numRef>
              <c:f>Analytical_Standards!$AR$4:$AR$9</c:f>
              <c:numCache>
                <c:formatCode>General</c:formatCode>
                <c:ptCount val="6"/>
                <c:pt idx="0">
                  <c:v>56</c:v>
                </c:pt>
                <c:pt idx="1">
                  <c:v>33</c:v>
                </c:pt>
                <c:pt idx="2">
                  <c:v>30</c:v>
                </c:pt>
                <c:pt idx="3">
                  <c:v>26</c:v>
                </c:pt>
                <c:pt idx="4">
                  <c:v>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A-4C64-8125-265508CB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415636</xdr:colOff>
      <xdr:row>10</xdr:row>
      <xdr:rowOff>175491</xdr:rowOff>
    </xdr:from>
    <xdr:to>
      <xdr:col>47</xdr:col>
      <xdr:colOff>311727</xdr:colOff>
      <xdr:row>25</xdr:row>
      <xdr:rowOff>147782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D6279-C6F2-4305-9B04-D43B9B073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nome.jp/dbget-bin/www_bget?cpd:C0000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enome.jp/dbget-bin/www_bget?cpd:C0000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3"/>
  <sheetViews>
    <sheetView tabSelected="1" zoomScale="85" zoomScaleNormal="85" workbookViewId="0">
      <selection activeCell="C121" sqref="C1:C1048576"/>
    </sheetView>
  </sheetViews>
  <sheetFormatPr defaultRowHeight="15" x14ac:dyDescent="0.25"/>
  <cols>
    <col min="2" max="2" width="78.28515625" customWidth="1"/>
    <col min="7" max="7" width="16.5703125" bestFit="1" customWidth="1"/>
    <col min="10" max="10" width="11" bestFit="1" customWidth="1"/>
    <col min="11" max="11" width="20.85546875" bestFit="1" customWidth="1"/>
    <col min="12" max="12" width="14.85546875" bestFit="1" customWidth="1"/>
    <col min="13" max="13" width="20.140625" bestFit="1" customWidth="1"/>
    <col min="14" max="14" width="20.140625" customWidth="1"/>
    <col min="15" max="15" width="27.85546875" bestFit="1" customWidth="1"/>
    <col min="16" max="16" width="30" bestFit="1" customWidth="1"/>
    <col min="17" max="17" width="21.28515625" bestFit="1" customWidth="1"/>
    <col min="18" max="18" width="21.28515625" customWidth="1"/>
    <col min="19" max="19" width="17.42578125" bestFit="1" customWidth="1"/>
    <col min="20" max="20" width="20.5703125" bestFit="1" customWidth="1"/>
    <col min="21" max="21" width="20.5703125" customWidth="1"/>
    <col min="22" max="22" width="25.28515625" bestFit="1" customWidth="1"/>
    <col min="23" max="23" width="30" bestFit="1" customWidth="1"/>
    <col min="24" max="24" width="22.140625" bestFit="1" customWidth="1"/>
    <col min="25" max="25" width="22.140625" customWidth="1"/>
    <col min="26" max="26" width="15.85546875" bestFit="1" customWidth="1"/>
    <col min="27" max="27" width="12.42578125" bestFit="1" customWidth="1"/>
    <col min="28" max="28" width="12.42578125" customWidth="1"/>
    <col min="29" max="29" width="24.140625" bestFit="1" customWidth="1"/>
    <col min="30" max="30" width="36.5703125" bestFit="1" customWidth="1"/>
    <col min="31" max="31" width="36.85546875" bestFit="1" customWidth="1"/>
    <col min="33" max="33" width="17.140625" bestFit="1" customWidth="1"/>
    <col min="34" max="34" width="11.7109375" bestFit="1" customWidth="1"/>
    <col min="35" max="35" width="16.140625" bestFit="1" customWidth="1"/>
    <col min="36" max="36" width="16.7109375" bestFit="1" customWidth="1"/>
    <col min="43" max="43" width="23.140625" bestFit="1" customWidth="1"/>
  </cols>
  <sheetData>
    <row r="1" spans="1:48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866</v>
      </c>
      <c r="K1" s="12" t="s">
        <v>996</v>
      </c>
      <c r="L1" s="12" t="s">
        <v>1107</v>
      </c>
      <c r="M1" s="12" t="s">
        <v>1108</v>
      </c>
      <c r="N1" s="12" t="s">
        <v>1476</v>
      </c>
      <c r="O1" s="12" t="s">
        <v>1109</v>
      </c>
      <c r="P1" s="12" t="s">
        <v>1160</v>
      </c>
      <c r="Q1" s="12" t="s">
        <v>1179</v>
      </c>
      <c r="R1" s="12" t="s">
        <v>1372</v>
      </c>
      <c r="S1" s="12" t="s">
        <v>1110</v>
      </c>
      <c r="T1" s="12" t="s">
        <v>1111</v>
      </c>
      <c r="U1" s="12" t="s">
        <v>1476</v>
      </c>
      <c r="V1" s="12" t="s">
        <v>1112</v>
      </c>
      <c r="W1" s="12" t="s">
        <v>1159</v>
      </c>
      <c r="X1" s="12" t="s">
        <v>1179</v>
      </c>
      <c r="Y1" s="12" t="s">
        <v>1372</v>
      </c>
      <c r="Z1" s="12" t="s">
        <v>1113</v>
      </c>
      <c r="AA1" s="12" t="s">
        <v>1114</v>
      </c>
      <c r="AB1" s="12" t="s">
        <v>1477</v>
      </c>
      <c r="AC1" s="12" t="s">
        <v>1126</v>
      </c>
      <c r="AD1" s="12" t="s">
        <v>1161</v>
      </c>
      <c r="AE1" s="12" t="s">
        <v>1162</v>
      </c>
      <c r="AF1" s="12" t="s">
        <v>1163</v>
      </c>
      <c r="AG1" s="12" t="s">
        <v>1174</v>
      </c>
      <c r="AH1" s="12" t="s">
        <v>1469</v>
      </c>
      <c r="AK1" s="12" t="s">
        <v>1182</v>
      </c>
    </row>
    <row r="2" spans="1:48" x14ac:dyDescent="0.2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19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990</v>
      </c>
      <c r="L2">
        <v>1</v>
      </c>
      <c r="M2">
        <v>480</v>
      </c>
      <c r="N2">
        <f>(M2&gt;3)*1</f>
        <v>1</v>
      </c>
      <c r="O2" s="14">
        <v>6.7198431442471902</v>
      </c>
      <c r="P2" s="22">
        <v>1</v>
      </c>
      <c r="Q2">
        <f t="shared" ref="Q2:Q33" si="0">(O2&gt;3)*1</f>
        <v>1</v>
      </c>
      <c r="R2" s="27">
        <v>8.0988378649243603E-2</v>
      </c>
      <c r="S2">
        <v>1</v>
      </c>
      <c r="T2">
        <v>480</v>
      </c>
      <c r="U2">
        <f>(T2&gt;3)*1</f>
        <v>1</v>
      </c>
      <c r="V2" s="14">
        <v>4.26211395950126</v>
      </c>
      <c r="W2" s="22">
        <v>1</v>
      </c>
      <c r="X2">
        <f>(V2&gt;3)*1</f>
        <v>1</v>
      </c>
      <c r="Y2" s="27">
        <v>2.5502520987559698E-3</v>
      </c>
      <c r="Z2">
        <f t="shared" ref="Z2:Z33" si="1">(SUM(L2,S2)&gt;0)*1</f>
        <v>1</v>
      </c>
      <c r="AA2">
        <f>(SUM(Q2,X2)&gt;0)*1</f>
        <v>1</v>
      </c>
      <c r="AB2">
        <f>((U2+N2)&gt;0)*1</f>
        <v>1</v>
      </c>
      <c r="AC2">
        <f t="shared" ref="AC2:AC33" si="2">IF(IF(M2&gt;240,1,0)+IF(T2&gt;240,1,0)&gt;0,1,0)</f>
        <v>1</v>
      </c>
      <c r="AD2">
        <f t="shared" ref="AD2:AD33" si="3">IF((P2*Q2)=1,O2,0)</f>
        <v>6.7198431442471902</v>
      </c>
      <c r="AE2">
        <f t="shared" ref="AE2:AE33" si="4">IF((W2*X2)=1,V2,0)</f>
        <v>4.26211395950126</v>
      </c>
      <c r="AF2">
        <f>IF(AD2&gt;AE2,1,0)</f>
        <v>1</v>
      </c>
      <c r="AG2" t="str">
        <f t="shared" ref="AG2:AG13" si="5">IF(AF2=1,AJ2,AI2)</f>
        <v>asp-L[M+H]+</v>
      </c>
      <c r="AH2" s="27">
        <v>0.99546843259804296</v>
      </c>
      <c r="AI2" t="s">
        <v>1313</v>
      </c>
      <c r="AJ2" t="s">
        <v>1002</v>
      </c>
      <c r="AK2" s="2">
        <v>133.03752899999998</v>
      </c>
    </row>
    <row r="3" spans="1:48" x14ac:dyDescent="0.2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20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990</v>
      </c>
      <c r="L3">
        <v>1</v>
      </c>
      <c r="M3">
        <v>480</v>
      </c>
      <c r="N3">
        <f t="shared" ref="N3:N66" si="6">(M3&gt;3)*1</f>
        <v>1</v>
      </c>
      <c r="O3" s="14">
        <v>2.5206879377941398</v>
      </c>
      <c r="P3" s="22">
        <v>1</v>
      </c>
      <c r="Q3">
        <f t="shared" si="0"/>
        <v>0</v>
      </c>
      <c r="R3" s="27">
        <v>9.0643650809713698E-3</v>
      </c>
      <c r="S3">
        <v>1</v>
      </c>
      <c r="T3">
        <v>480</v>
      </c>
      <c r="U3">
        <f t="shared" ref="U3:U66" si="7">(T3&gt;3)*1</f>
        <v>1</v>
      </c>
      <c r="V3" s="14">
        <v>3.0496712507941699</v>
      </c>
      <c r="W3" s="22">
        <v>1</v>
      </c>
      <c r="X3">
        <f t="shared" ref="X3:X66" si="8">(V3&gt;3)*1</f>
        <v>1</v>
      </c>
      <c r="Y3" s="27">
        <v>3.7789444313093799E-3</v>
      </c>
      <c r="Z3">
        <f t="shared" si="1"/>
        <v>1</v>
      </c>
      <c r="AA3">
        <f t="shared" ref="AA3:AA33" si="9">(SUM(Q3,X3)&gt;0)*1</f>
        <v>1</v>
      </c>
      <c r="AB3">
        <f t="shared" ref="AB3:AB66" si="10">((U3+N3)&gt;0)*1</f>
        <v>1</v>
      </c>
      <c r="AC3">
        <f t="shared" si="2"/>
        <v>1</v>
      </c>
      <c r="AD3">
        <f t="shared" si="3"/>
        <v>0</v>
      </c>
      <c r="AE3">
        <f t="shared" si="4"/>
        <v>3.0496712507941699</v>
      </c>
      <c r="AF3">
        <f t="shared" ref="AF3:AF66" si="11">IF(AD3&gt;AE3,1,0)</f>
        <v>0</v>
      </c>
      <c r="AG3" t="str">
        <f t="shared" si="5"/>
        <v>glu-L[M-H]-</v>
      </c>
      <c r="AH3" s="27">
        <v>0.99888267962973998</v>
      </c>
      <c r="AI3" t="s">
        <v>1175</v>
      </c>
      <c r="AJ3" t="s">
        <v>1328</v>
      </c>
      <c r="AK3" s="3">
        <v>147.053179</v>
      </c>
    </row>
    <row r="4" spans="1:48" x14ac:dyDescent="0.2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20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990</v>
      </c>
      <c r="L4">
        <v>1</v>
      </c>
      <c r="M4">
        <v>480</v>
      </c>
      <c r="N4">
        <f t="shared" si="6"/>
        <v>1</v>
      </c>
      <c r="O4" s="14">
        <v>10.4759155852147</v>
      </c>
      <c r="P4" s="22">
        <v>1</v>
      </c>
      <c r="Q4">
        <f t="shared" si="0"/>
        <v>1</v>
      </c>
      <c r="R4" s="27">
        <v>2.5597319507396799E-2</v>
      </c>
      <c r="S4">
        <v>1</v>
      </c>
      <c r="T4">
        <v>3</v>
      </c>
      <c r="U4">
        <f t="shared" si="7"/>
        <v>0</v>
      </c>
      <c r="V4" s="14">
        <v>8.8223646351729794</v>
      </c>
      <c r="W4" s="22">
        <v>1</v>
      </c>
      <c r="X4">
        <f t="shared" si="8"/>
        <v>1</v>
      </c>
      <c r="Y4" s="27">
        <v>1.49940908725888E-2</v>
      </c>
      <c r="Z4">
        <f t="shared" si="1"/>
        <v>1</v>
      </c>
      <c r="AA4">
        <f t="shared" si="9"/>
        <v>1</v>
      </c>
      <c r="AB4">
        <f t="shared" si="10"/>
        <v>1</v>
      </c>
      <c r="AC4">
        <f t="shared" si="2"/>
        <v>1</v>
      </c>
      <c r="AD4">
        <f t="shared" si="3"/>
        <v>10.4759155852147</v>
      </c>
      <c r="AE4">
        <f t="shared" si="4"/>
        <v>8.8223646351729794</v>
      </c>
      <c r="AF4">
        <f t="shared" si="11"/>
        <v>1</v>
      </c>
      <c r="AG4" t="str">
        <f t="shared" si="5"/>
        <v>tyr-L[M+H]+</v>
      </c>
      <c r="AH4" s="27">
        <v>0.65724611601622196</v>
      </c>
      <c r="AI4" t="s">
        <v>1213</v>
      </c>
      <c r="AJ4" t="s">
        <v>897</v>
      </c>
      <c r="AK4" s="3">
        <v>181.07391399999997</v>
      </c>
      <c r="AN4" s="5" t="s">
        <v>990</v>
      </c>
      <c r="AQ4" t="str" cm="1">
        <f t="array" ref="AQ4:AQ9">_xlfn.UNIQUE(AN4:AN163)</f>
        <v>Amino Acid Metabolism</v>
      </c>
      <c r="AR4">
        <f>COUNTIF($AN$4:$AN$163,AQ4)</f>
        <v>56</v>
      </c>
      <c r="AU4" t="s">
        <v>1369</v>
      </c>
      <c r="AV4" t="s">
        <v>1371</v>
      </c>
    </row>
    <row r="5" spans="1:48" x14ac:dyDescent="0.2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20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990</v>
      </c>
      <c r="L5">
        <v>1</v>
      </c>
      <c r="M5">
        <v>480</v>
      </c>
      <c r="N5">
        <f t="shared" si="6"/>
        <v>1</v>
      </c>
      <c r="O5" s="14">
        <v>11.731977228623</v>
      </c>
      <c r="P5" s="22">
        <v>1</v>
      </c>
      <c r="Q5">
        <f t="shared" si="0"/>
        <v>1</v>
      </c>
      <c r="R5" s="27">
        <v>2.5924949257314801E-2</v>
      </c>
      <c r="S5">
        <v>1</v>
      </c>
      <c r="T5">
        <v>50</v>
      </c>
      <c r="U5">
        <f t="shared" si="7"/>
        <v>1</v>
      </c>
      <c r="V5" s="14">
        <v>8.7434374745500207</v>
      </c>
      <c r="W5" s="22">
        <v>1</v>
      </c>
      <c r="X5">
        <f t="shared" si="8"/>
        <v>1</v>
      </c>
      <c r="Y5" s="27">
        <v>7.9733490970427603E-2</v>
      </c>
      <c r="Z5">
        <f t="shared" si="1"/>
        <v>1</v>
      </c>
      <c r="AA5">
        <f t="shared" si="9"/>
        <v>1</v>
      </c>
      <c r="AB5">
        <f t="shared" si="10"/>
        <v>1</v>
      </c>
      <c r="AC5">
        <f t="shared" si="2"/>
        <v>1</v>
      </c>
      <c r="AD5">
        <f t="shared" si="3"/>
        <v>11.731977228623</v>
      </c>
      <c r="AE5">
        <f t="shared" si="4"/>
        <v>8.7434374745500207</v>
      </c>
      <c r="AF5">
        <f t="shared" si="11"/>
        <v>1</v>
      </c>
      <c r="AG5" t="str">
        <f t="shared" si="5"/>
        <v>phe-L[M+H]+</v>
      </c>
      <c r="AH5" s="27">
        <v>0.92720297593967804</v>
      </c>
      <c r="AI5" t="s">
        <v>1214</v>
      </c>
      <c r="AJ5" t="s">
        <v>895</v>
      </c>
      <c r="AK5" s="3">
        <v>165.07899899999998</v>
      </c>
      <c r="AN5" s="5" t="s">
        <v>990</v>
      </c>
      <c r="AQ5" t="str">
        <v>Nucleotide Metabolism</v>
      </c>
      <c r="AR5">
        <f t="shared" ref="AR5:AR9" si="12">COUNTIF($AN$4:$AN$163,AQ5)</f>
        <v>33</v>
      </c>
      <c r="AU5" t="s">
        <v>1370</v>
      </c>
      <c r="AV5" t="s">
        <v>1371</v>
      </c>
    </row>
    <row r="6" spans="1:48" x14ac:dyDescent="0.2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20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990</v>
      </c>
      <c r="L6">
        <v>1</v>
      </c>
      <c r="M6">
        <v>298</v>
      </c>
      <c r="N6">
        <f t="shared" si="6"/>
        <v>1</v>
      </c>
      <c r="O6" s="14">
        <v>12.0725880441363</v>
      </c>
      <c r="P6" s="22">
        <v>1</v>
      </c>
      <c r="Q6">
        <f t="shared" si="0"/>
        <v>1</v>
      </c>
      <c r="R6" s="27">
        <v>4.4213471569180103E-2</v>
      </c>
      <c r="S6">
        <v>1</v>
      </c>
      <c r="T6">
        <v>3</v>
      </c>
      <c r="U6">
        <f t="shared" si="7"/>
        <v>0</v>
      </c>
      <c r="V6" s="14">
        <v>10.816873987075001</v>
      </c>
      <c r="W6" s="22">
        <v>1</v>
      </c>
      <c r="X6">
        <f t="shared" si="8"/>
        <v>1</v>
      </c>
      <c r="Y6" s="27">
        <v>4.9189544980774803E-2</v>
      </c>
      <c r="Z6">
        <f t="shared" si="1"/>
        <v>1</v>
      </c>
      <c r="AA6">
        <f t="shared" si="9"/>
        <v>1</v>
      </c>
      <c r="AB6">
        <f t="shared" si="10"/>
        <v>1</v>
      </c>
      <c r="AC6">
        <f t="shared" si="2"/>
        <v>1</v>
      </c>
      <c r="AD6">
        <f t="shared" si="3"/>
        <v>12.0725880441363</v>
      </c>
      <c r="AE6">
        <f t="shared" si="4"/>
        <v>10.816873987075001</v>
      </c>
      <c r="AF6">
        <f t="shared" si="11"/>
        <v>1</v>
      </c>
      <c r="AG6" t="str">
        <f t="shared" si="5"/>
        <v>trp-L[M+H]+</v>
      </c>
      <c r="AH6" s="27">
        <v>0.76120866751344896</v>
      </c>
      <c r="AI6" t="s">
        <v>1215</v>
      </c>
      <c r="AJ6" t="s">
        <v>894</v>
      </c>
      <c r="AK6" s="3">
        <v>204.08989799999998</v>
      </c>
      <c r="AN6" s="5" t="s">
        <v>990</v>
      </c>
      <c r="AQ6" t="str">
        <v>Central Metabolism</v>
      </c>
      <c r="AR6">
        <f t="shared" si="12"/>
        <v>30</v>
      </c>
    </row>
    <row r="7" spans="1:48" x14ac:dyDescent="0.2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20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990</v>
      </c>
      <c r="L7">
        <v>1</v>
      </c>
      <c r="M7">
        <v>480</v>
      </c>
      <c r="N7">
        <f t="shared" si="6"/>
        <v>1</v>
      </c>
      <c r="O7" s="14">
        <v>11.2673078153235</v>
      </c>
      <c r="P7" s="22">
        <v>1</v>
      </c>
      <c r="Q7">
        <f t="shared" si="0"/>
        <v>1</v>
      </c>
      <c r="R7" s="27">
        <v>5.7141186319023103E-2</v>
      </c>
      <c r="S7">
        <v>1</v>
      </c>
      <c r="T7">
        <v>3</v>
      </c>
      <c r="U7">
        <f t="shared" si="7"/>
        <v>0</v>
      </c>
      <c r="V7" s="14">
        <v>10.2060827473772</v>
      </c>
      <c r="W7" s="22">
        <v>1</v>
      </c>
      <c r="X7">
        <f t="shared" si="8"/>
        <v>1</v>
      </c>
      <c r="Y7" s="27">
        <v>3.7567733812919099E-2</v>
      </c>
      <c r="Z7">
        <f t="shared" si="1"/>
        <v>1</v>
      </c>
      <c r="AA7">
        <f t="shared" si="9"/>
        <v>1</v>
      </c>
      <c r="AB7">
        <f t="shared" si="10"/>
        <v>1</v>
      </c>
      <c r="AC7">
        <f t="shared" si="2"/>
        <v>1</v>
      </c>
      <c r="AD7">
        <f t="shared" si="3"/>
        <v>11.2673078153235</v>
      </c>
      <c r="AE7">
        <f t="shared" si="4"/>
        <v>10.2060827473772</v>
      </c>
      <c r="AF7">
        <f t="shared" si="11"/>
        <v>1</v>
      </c>
      <c r="AG7" t="str">
        <f t="shared" si="5"/>
        <v>arg-L[M+H]+</v>
      </c>
      <c r="AH7" s="27">
        <v>0.87790620643996797</v>
      </c>
      <c r="AI7" t="s">
        <v>1216</v>
      </c>
      <c r="AJ7" t="s">
        <v>887</v>
      </c>
      <c r="AK7" s="3">
        <v>174.11169599999999</v>
      </c>
      <c r="AN7" s="5" t="s">
        <v>990</v>
      </c>
      <c r="AQ7" t="str">
        <v>Cofactor Metabolism</v>
      </c>
      <c r="AR7">
        <f t="shared" si="12"/>
        <v>26</v>
      </c>
    </row>
    <row r="8" spans="1:48" x14ac:dyDescent="0.2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20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990</v>
      </c>
      <c r="L8">
        <v>1</v>
      </c>
      <c r="M8">
        <v>480</v>
      </c>
      <c r="N8">
        <f t="shared" si="6"/>
        <v>1</v>
      </c>
      <c r="O8" s="14">
        <v>10.5961595422953</v>
      </c>
      <c r="P8" s="22">
        <v>1</v>
      </c>
      <c r="Q8">
        <f t="shared" si="0"/>
        <v>1</v>
      </c>
      <c r="R8" s="27">
        <v>9.6514367861622596E-3</v>
      </c>
      <c r="S8">
        <v>1</v>
      </c>
      <c r="T8">
        <v>3</v>
      </c>
      <c r="U8">
        <f t="shared" si="7"/>
        <v>0</v>
      </c>
      <c r="V8" s="14">
        <v>10.190728200956199</v>
      </c>
      <c r="W8" s="22">
        <v>1</v>
      </c>
      <c r="X8">
        <f t="shared" si="8"/>
        <v>1</v>
      </c>
      <c r="Y8" s="27">
        <v>6.8679965167401796E-2</v>
      </c>
      <c r="Z8">
        <f t="shared" si="1"/>
        <v>1</v>
      </c>
      <c r="AA8">
        <f t="shared" si="9"/>
        <v>1</v>
      </c>
      <c r="AB8">
        <f t="shared" si="10"/>
        <v>1</v>
      </c>
      <c r="AC8">
        <f t="shared" si="2"/>
        <v>1</v>
      </c>
      <c r="AD8">
        <f t="shared" si="3"/>
        <v>10.5961595422953</v>
      </c>
      <c r="AE8">
        <f t="shared" si="4"/>
        <v>10.190728200956199</v>
      </c>
      <c r="AF8">
        <f t="shared" si="11"/>
        <v>1</v>
      </c>
      <c r="AG8" t="str">
        <f t="shared" si="5"/>
        <v>his-L[M+H]+</v>
      </c>
      <c r="AH8" s="27">
        <v>0.86454996469045098</v>
      </c>
      <c r="AI8" t="s">
        <v>919</v>
      </c>
      <c r="AJ8" t="s">
        <v>1015</v>
      </c>
      <c r="AK8" s="3">
        <v>155.06949699999998</v>
      </c>
      <c r="AN8" s="5" t="s">
        <v>990</v>
      </c>
      <c r="AQ8" t="str">
        <v>Antioxidants</v>
      </c>
      <c r="AR8">
        <f t="shared" si="12"/>
        <v>2</v>
      </c>
    </row>
    <row r="9" spans="1:48" x14ac:dyDescent="0.2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20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990</v>
      </c>
      <c r="L9">
        <v>1</v>
      </c>
      <c r="M9">
        <v>480</v>
      </c>
      <c r="N9">
        <f t="shared" si="6"/>
        <v>1</v>
      </c>
      <c r="O9" s="14">
        <v>9.8483488657705696</v>
      </c>
      <c r="P9" s="22">
        <v>1</v>
      </c>
      <c r="Q9">
        <f t="shared" si="0"/>
        <v>1</v>
      </c>
      <c r="R9" s="27">
        <v>1.9244115873508501E-2</v>
      </c>
      <c r="S9">
        <v>1</v>
      </c>
      <c r="T9">
        <v>9</v>
      </c>
      <c r="U9">
        <f t="shared" si="7"/>
        <v>1</v>
      </c>
      <c r="V9" s="14">
        <v>6.3879128904232196</v>
      </c>
      <c r="W9" s="22">
        <v>1</v>
      </c>
      <c r="X9">
        <f t="shared" si="8"/>
        <v>1</v>
      </c>
      <c r="Y9" s="27">
        <v>6.2669990658843697E-2</v>
      </c>
      <c r="Z9">
        <f t="shared" si="1"/>
        <v>1</v>
      </c>
      <c r="AA9">
        <f t="shared" si="9"/>
        <v>1</v>
      </c>
      <c r="AB9">
        <f t="shared" si="10"/>
        <v>1</v>
      </c>
      <c r="AC9">
        <f t="shared" si="2"/>
        <v>1</v>
      </c>
      <c r="AD9">
        <f t="shared" si="3"/>
        <v>9.8483488657705696</v>
      </c>
      <c r="AE9">
        <f t="shared" si="4"/>
        <v>6.3879128904232196</v>
      </c>
      <c r="AF9">
        <f t="shared" si="11"/>
        <v>1</v>
      </c>
      <c r="AG9" t="str">
        <f t="shared" si="5"/>
        <v>lys-L[M+H]+</v>
      </c>
      <c r="AH9" s="27">
        <v>0.94974813938998903</v>
      </c>
      <c r="AI9" t="s">
        <v>1217</v>
      </c>
      <c r="AJ9" t="s">
        <v>884</v>
      </c>
      <c r="AK9" s="3">
        <v>146.105548</v>
      </c>
      <c r="AN9" s="5" t="s">
        <v>990</v>
      </c>
      <c r="AQ9" t="str">
        <v>Other</v>
      </c>
      <c r="AR9">
        <f t="shared" si="12"/>
        <v>13</v>
      </c>
    </row>
    <row r="10" spans="1:48" x14ac:dyDescent="0.2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20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990</v>
      </c>
      <c r="L10">
        <v>1</v>
      </c>
      <c r="M10">
        <v>480</v>
      </c>
      <c r="N10">
        <f t="shared" si="6"/>
        <v>1</v>
      </c>
      <c r="O10" s="14">
        <v>5.4151844206145903</v>
      </c>
      <c r="P10" s="22">
        <v>1</v>
      </c>
      <c r="Q10">
        <f t="shared" si="0"/>
        <v>1</v>
      </c>
      <c r="R10" s="27">
        <v>1.06330832498395E-2</v>
      </c>
      <c r="S10">
        <v>1</v>
      </c>
      <c r="T10">
        <v>480</v>
      </c>
      <c r="U10">
        <f t="shared" si="7"/>
        <v>1</v>
      </c>
      <c r="V10" s="14">
        <v>4.5755396287649797</v>
      </c>
      <c r="W10" s="22">
        <v>1</v>
      </c>
      <c r="X10">
        <f t="shared" si="8"/>
        <v>1</v>
      </c>
      <c r="Y10" s="27">
        <v>2.4088035060804699E-2</v>
      </c>
      <c r="Z10">
        <f t="shared" si="1"/>
        <v>1</v>
      </c>
      <c r="AA10">
        <f t="shared" si="9"/>
        <v>1</v>
      </c>
      <c r="AB10">
        <f t="shared" si="10"/>
        <v>1</v>
      </c>
      <c r="AC10">
        <f t="shared" si="2"/>
        <v>1</v>
      </c>
      <c r="AD10">
        <f t="shared" si="3"/>
        <v>5.4151844206145903</v>
      </c>
      <c r="AE10">
        <f t="shared" si="4"/>
        <v>4.5755396287649797</v>
      </c>
      <c r="AF10">
        <f t="shared" si="11"/>
        <v>1</v>
      </c>
      <c r="AG10" t="str">
        <f t="shared" si="5"/>
        <v>gln-L[M+H]+</v>
      </c>
      <c r="AH10" s="27">
        <v>0.997742327861594</v>
      </c>
      <c r="AI10" t="s">
        <v>1218</v>
      </c>
      <c r="AJ10" t="s">
        <v>1329</v>
      </c>
      <c r="AK10" s="3">
        <v>146.06916299999997</v>
      </c>
      <c r="AN10" s="5" t="s">
        <v>990</v>
      </c>
    </row>
    <row r="11" spans="1:48" x14ac:dyDescent="0.2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20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990</v>
      </c>
      <c r="L11">
        <v>1</v>
      </c>
      <c r="M11">
        <v>480</v>
      </c>
      <c r="N11">
        <f t="shared" si="6"/>
        <v>1</v>
      </c>
      <c r="O11" s="14">
        <v>8.7522535228217002</v>
      </c>
      <c r="P11" s="22">
        <v>1</v>
      </c>
      <c r="Q11">
        <f t="shared" si="0"/>
        <v>1</v>
      </c>
      <c r="R11" s="27">
        <v>0.246177194681345</v>
      </c>
      <c r="S11">
        <v>1</v>
      </c>
      <c r="T11">
        <v>33</v>
      </c>
      <c r="U11">
        <f t="shared" si="7"/>
        <v>1</v>
      </c>
      <c r="V11" s="14">
        <v>6.6633511009513597</v>
      </c>
      <c r="W11" s="22">
        <v>1</v>
      </c>
      <c r="X11">
        <f t="shared" si="8"/>
        <v>1</v>
      </c>
      <c r="Y11" s="27">
        <v>0.40085042327057102</v>
      </c>
      <c r="Z11">
        <f t="shared" si="1"/>
        <v>1</v>
      </c>
      <c r="AA11">
        <f t="shared" si="9"/>
        <v>1</v>
      </c>
      <c r="AB11">
        <f t="shared" si="10"/>
        <v>1</v>
      </c>
      <c r="AC11">
        <f t="shared" si="2"/>
        <v>1</v>
      </c>
      <c r="AD11">
        <f t="shared" si="3"/>
        <v>8.7522535228217002</v>
      </c>
      <c r="AE11">
        <f t="shared" si="4"/>
        <v>6.6633511009513597</v>
      </c>
      <c r="AF11">
        <f t="shared" si="11"/>
        <v>1</v>
      </c>
      <c r="AG11" t="str">
        <f t="shared" si="5"/>
        <v>asn-L[M+H]+</v>
      </c>
      <c r="AH11" s="27">
        <v>0</v>
      </c>
      <c r="AI11" t="s">
        <v>1219</v>
      </c>
      <c r="AJ11" t="s">
        <v>926</v>
      </c>
      <c r="AK11" s="3">
        <v>132.05351299999998</v>
      </c>
      <c r="AN11" s="5" t="s">
        <v>990</v>
      </c>
    </row>
    <row r="12" spans="1:48" x14ac:dyDescent="0.2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20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990</v>
      </c>
      <c r="L12">
        <v>1</v>
      </c>
      <c r="M12">
        <v>480</v>
      </c>
      <c r="N12">
        <f t="shared" si="6"/>
        <v>1</v>
      </c>
      <c r="O12" s="14">
        <v>8.3856630820588407</v>
      </c>
      <c r="P12" s="22">
        <v>1</v>
      </c>
      <c r="Q12">
        <f t="shared" si="0"/>
        <v>1</v>
      </c>
      <c r="R12" s="27">
        <v>0.217529642621966</v>
      </c>
      <c r="S12">
        <v>1</v>
      </c>
      <c r="T12">
        <v>3</v>
      </c>
      <c r="U12">
        <f t="shared" si="7"/>
        <v>0</v>
      </c>
      <c r="V12" s="14">
        <v>8.0550275106298201</v>
      </c>
      <c r="W12" s="22">
        <v>1</v>
      </c>
      <c r="X12">
        <f t="shared" si="8"/>
        <v>1</v>
      </c>
      <c r="Y12" s="27">
        <v>9.3056156553158201E-2</v>
      </c>
      <c r="Z12">
        <f t="shared" si="1"/>
        <v>1</v>
      </c>
      <c r="AA12">
        <f t="shared" si="9"/>
        <v>1</v>
      </c>
      <c r="AB12">
        <f t="shared" si="10"/>
        <v>1</v>
      </c>
      <c r="AC12">
        <f t="shared" si="2"/>
        <v>1</v>
      </c>
      <c r="AD12">
        <f t="shared" si="3"/>
        <v>8.3856630820588407</v>
      </c>
      <c r="AE12">
        <f t="shared" si="4"/>
        <v>8.0550275106298201</v>
      </c>
      <c r="AF12">
        <f t="shared" si="11"/>
        <v>1</v>
      </c>
      <c r="AG12" t="str">
        <f t="shared" si="5"/>
        <v>ser-L[M+H]+</v>
      </c>
      <c r="AH12" s="27">
        <v>0.82832038276990005</v>
      </c>
      <c r="AI12" t="s">
        <v>890</v>
      </c>
      <c r="AJ12" t="s">
        <v>1029</v>
      </c>
      <c r="AK12" s="3">
        <v>105.042614</v>
      </c>
      <c r="AN12" s="5" t="s">
        <v>990</v>
      </c>
    </row>
    <row r="13" spans="1:48" x14ac:dyDescent="0.2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20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990</v>
      </c>
      <c r="L13">
        <v>1</v>
      </c>
      <c r="M13">
        <v>480</v>
      </c>
      <c r="N13">
        <f t="shared" si="6"/>
        <v>1</v>
      </c>
      <c r="O13" s="14">
        <v>5.5615410266329599</v>
      </c>
      <c r="P13" s="22">
        <v>1</v>
      </c>
      <c r="Q13">
        <f t="shared" si="0"/>
        <v>1</v>
      </c>
      <c r="R13" s="27">
        <v>1.9998293513158499E-2</v>
      </c>
      <c r="S13">
        <v>1</v>
      </c>
      <c r="T13">
        <v>477</v>
      </c>
      <c r="U13">
        <f t="shared" si="7"/>
        <v>1</v>
      </c>
      <c r="V13" s="14">
        <v>2.7832376079201602</v>
      </c>
      <c r="W13" s="22">
        <v>1</v>
      </c>
      <c r="X13">
        <f t="shared" si="8"/>
        <v>0</v>
      </c>
      <c r="Y13" s="27">
        <v>0.130788316334985</v>
      </c>
      <c r="Z13">
        <f t="shared" si="1"/>
        <v>1</v>
      </c>
      <c r="AA13">
        <f t="shared" si="9"/>
        <v>1</v>
      </c>
      <c r="AB13">
        <f t="shared" si="10"/>
        <v>1</v>
      </c>
      <c r="AC13">
        <f t="shared" si="2"/>
        <v>1</v>
      </c>
      <c r="AD13">
        <f t="shared" si="3"/>
        <v>5.5615410266329599</v>
      </c>
      <c r="AE13">
        <f t="shared" si="4"/>
        <v>0</v>
      </c>
      <c r="AF13">
        <f t="shared" si="11"/>
        <v>1</v>
      </c>
      <c r="AG13" t="str">
        <f t="shared" si="5"/>
        <v>thr-L[M+H]+</v>
      </c>
      <c r="AH13" s="27">
        <v>0.98290148987204595</v>
      </c>
      <c r="AI13" t="s">
        <v>1220</v>
      </c>
      <c r="AJ13" t="s">
        <v>1330</v>
      </c>
      <c r="AK13" s="3">
        <v>119.05826399999999</v>
      </c>
      <c r="AN13" s="5" t="s">
        <v>990</v>
      </c>
    </row>
    <row r="14" spans="1:48" x14ac:dyDescent="0.2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20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990</v>
      </c>
      <c r="L14">
        <v>0</v>
      </c>
      <c r="M14">
        <v>0</v>
      </c>
      <c r="N14">
        <f t="shared" si="6"/>
        <v>0</v>
      </c>
      <c r="O14" s="14">
        <v>0</v>
      </c>
      <c r="P14" s="22">
        <v>0</v>
      </c>
      <c r="Q14">
        <f t="shared" si="0"/>
        <v>0</v>
      </c>
      <c r="R14" s="27">
        <v>0</v>
      </c>
      <c r="S14">
        <v>0</v>
      </c>
      <c r="T14">
        <v>0</v>
      </c>
      <c r="U14">
        <f t="shared" si="7"/>
        <v>0</v>
      </c>
      <c r="V14" s="14">
        <v>0</v>
      </c>
      <c r="W14" s="22">
        <v>0</v>
      </c>
      <c r="X14">
        <f t="shared" si="8"/>
        <v>0</v>
      </c>
      <c r="Y14" s="27">
        <v>0</v>
      </c>
      <c r="Z14">
        <f t="shared" si="1"/>
        <v>0</v>
      </c>
      <c r="AA14">
        <f t="shared" si="9"/>
        <v>0</v>
      </c>
      <c r="AB14">
        <f t="shared" si="10"/>
        <v>0</v>
      </c>
      <c r="AC14">
        <f t="shared" si="2"/>
        <v>0</v>
      </c>
      <c r="AD14">
        <f t="shared" si="3"/>
        <v>0</v>
      </c>
      <c r="AE14">
        <f t="shared" si="4"/>
        <v>0</v>
      </c>
      <c r="AF14">
        <f t="shared" si="11"/>
        <v>0</v>
      </c>
      <c r="AH14" s="27" t="s">
        <v>1468</v>
      </c>
      <c r="AI14" t="s">
        <v>1141</v>
      </c>
      <c r="AJ14" t="s">
        <v>1141</v>
      </c>
      <c r="AK14" s="3">
        <v>121.01977100000001</v>
      </c>
      <c r="AN14" s="5" t="s">
        <v>990</v>
      </c>
    </row>
    <row r="15" spans="1:48" x14ac:dyDescent="0.2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20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990</v>
      </c>
      <c r="L15">
        <v>1</v>
      </c>
      <c r="M15">
        <v>480</v>
      </c>
      <c r="N15">
        <f t="shared" si="6"/>
        <v>1</v>
      </c>
      <c r="O15" s="14">
        <v>6.7466447221692203</v>
      </c>
      <c r="P15" s="22">
        <v>1</v>
      </c>
      <c r="Q15">
        <f t="shared" si="0"/>
        <v>1</v>
      </c>
      <c r="R15" s="27">
        <v>4.4438718879352003E-2</v>
      </c>
      <c r="S15">
        <v>1</v>
      </c>
      <c r="T15">
        <v>480</v>
      </c>
      <c r="U15">
        <f t="shared" si="7"/>
        <v>1</v>
      </c>
      <c r="V15" s="14">
        <v>4.7938242566399101</v>
      </c>
      <c r="W15" s="22">
        <v>1</v>
      </c>
      <c r="X15">
        <f t="shared" si="8"/>
        <v>1</v>
      </c>
      <c r="Y15" s="27">
        <v>8.7229538782956598E-2</v>
      </c>
      <c r="Z15">
        <f t="shared" si="1"/>
        <v>1</v>
      </c>
      <c r="AA15">
        <f t="shared" si="9"/>
        <v>1</v>
      </c>
      <c r="AB15">
        <f t="shared" si="10"/>
        <v>1</v>
      </c>
      <c r="AC15">
        <f t="shared" si="2"/>
        <v>1</v>
      </c>
      <c r="AD15">
        <f t="shared" si="3"/>
        <v>6.7466447221692203</v>
      </c>
      <c r="AE15">
        <f t="shared" si="4"/>
        <v>4.7938242566399101</v>
      </c>
      <c r="AF15">
        <f t="shared" si="11"/>
        <v>1</v>
      </c>
      <c r="AG15" t="str">
        <f t="shared" ref="AG15:AG37" si="13">IF(AF15=1,AJ15,AI15)</f>
        <v>ala-L[M+H]+</v>
      </c>
      <c r="AH15" s="27">
        <v>0.96501589194178194</v>
      </c>
      <c r="AI15" t="s">
        <v>1222</v>
      </c>
      <c r="AJ15" t="s">
        <v>880</v>
      </c>
      <c r="AK15" s="3">
        <v>89.047698999999994</v>
      </c>
      <c r="AN15" s="5" t="s">
        <v>990</v>
      </c>
    </row>
    <row r="16" spans="1:48" x14ac:dyDescent="0.2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20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990</v>
      </c>
      <c r="L16">
        <v>1</v>
      </c>
      <c r="M16">
        <v>117</v>
      </c>
      <c r="N16">
        <f t="shared" si="6"/>
        <v>1</v>
      </c>
      <c r="O16" s="14">
        <v>8.9717194348387093</v>
      </c>
      <c r="P16" s="22">
        <v>1</v>
      </c>
      <c r="Q16">
        <f t="shared" si="0"/>
        <v>1</v>
      </c>
      <c r="R16" s="27">
        <v>0.23499312750623</v>
      </c>
      <c r="S16">
        <v>1</v>
      </c>
      <c r="T16">
        <v>217</v>
      </c>
      <c r="U16">
        <f t="shared" si="7"/>
        <v>1</v>
      </c>
      <c r="V16" s="14">
        <v>4.2871096453832198</v>
      </c>
      <c r="W16" s="22">
        <v>1</v>
      </c>
      <c r="X16">
        <f t="shared" si="8"/>
        <v>1</v>
      </c>
      <c r="Y16" s="27">
        <v>0.55784382777294805</v>
      </c>
      <c r="Z16">
        <f t="shared" si="1"/>
        <v>1</v>
      </c>
      <c r="AA16">
        <f t="shared" si="9"/>
        <v>1</v>
      </c>
      <c r="AB16">
        <f t="shared" si="10"/>
        <v>1</v>
      </c>
      <c r="AC16">
        <f t="shared" si="2"/>
        <v>0</v>
      </c>
      <c r="AD16">
        <f t="shared" si="3"/>
        <v>8.9717194348387093</v>
      </c>
      <c r="AE16">
        <f t="shared" si="4"/>
        <v>4.2871096453832198</v>
      </c>
      <c r="AF16">
        <f t="shared" si="11"/>
        <v>1</v>
      </c>
      <c r="AG16" t="str">
        <f t="shared" si="13"/>
        <v>gly[M+H]+</v>
      </c>
      <c r="AH16" s="27">
        <v>0.57825761196085501</v>
      </c>
      <c r="AI16" t="s">
        <v>1223</v>
      </c>
      <c r="AJ16" t="s">
        <v>879</v>
      </c>
      <c r="AK16" s="3">
        <v>75.032049000000001</v>
      </c>
      <c r="AN16" s="5" t="s">
        <v>990</v>
      </c>
    </row>
    <row r="17" spans="1:40" x14ac:dyDescent="0.2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20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990</v>
      </c>
      <c r="L17">
        <v>1</v>
      </c>
      <c r="M17">
        <v>480</v>
      </c>
      <c r="N17">
        <f t="shared" si="6"/>
        <v>1</v>
      </c>
      <c r="O17" s="14">
        <v>8.7138708429194391</v>
      </c>
      <c r="P17" s="22">
        <v>1</v>
      </c>
      <c r="Q17">
        <f t="shared" si="0"/>
        <v>1</v>
      </c>
      <c r="R17" s="27">
        <v>2.5378403998577801E-2</v>
      </c>
      <c r="S17">
        <v>1</v>
      </c>
      <c r="T17">
        <v>349</v>
      </c>
      <c r="U17">
        <f t="shared" si="7"/>
        <v>1</v>
      </c>
      <c r="V17" s="14">
        <v>6.5851372204700098</v>
      </c>
      <c r="W17" s="22">
        <v>1</v>
      </c>
      <c r="X17">
        <f t="shared" si="8"/>
        <v>1</v>
      </c>
      <c r="Y17" s="27">
        <v>1.09589211040961E-2</v>
      </c>
      <c r="Z17">
        <f t="shared" si="1"/>
        <v>1</v>
      </c>
      <c r="AA17">
        <f t="shared" si="9"/>
        <v>1</v>
      </c>
      <c r="AB17">
        <f t="shared" si="10"/>
        <v>1</v>
      </c>
      <c r="AC17">
        <f t="shared" si="2"/>
        <v>1</v>
      </c>
      <c r="AD17">
        <f t="shared" si="3"/>
        <v>8.7138708429194391</v>
      </c>
      <c r="AE17">
        <f t="shared" si="4"/>
        <v>6.5851372204700098</v>
      </c>
      <c r="AF17">
        <f t="shared" si="11"/>
        <v>1</v>
      </c>
      <c r="AG17" t="str">
        <f t="shared" si="13"/>
        <v>ile-L[M+H]+</v>
      </c>
      <c r="AH17" s="27">
        <v>0.90927922546305595</v>
      </c>
      <c r="AI17" t="s">
        <v>1224</v>
      </c>
      <c r="AJ17" t="s">
        <v>957</v>
      </c>
      <c r="AK17" s="3">
        <v>131.09464899999998</v>
      </c>
      <c r="AN17" s="5" t="s">
        <v>990</v>
      </c>
    </row>
    <row r="18" spans="1:40" x14ac:dyDescent="0.2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20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990</v>
      </c>
      <c r="L18">
        <v>1</v>
      </c>
      <c r="M18">
        <v>480</v>
      </c>
      <c r="N18">
        <f t="shared" si="6"/>
        <v>1</v>
      </c>
      <c r="O18" s="14">
        <v>7.66388079045291</v>
      </c>
      <c r="P18" s="22">
        <v>1</v>
      </c>
      <c r="Q18">
        <f t="shared" si="0"/>
        <v>1</v>
      </c>
      <c r="R18" s="27">
        <v>1.3075631547481001E-2</v>
      </c>
      <c r="S18">
        <v>1</v>
      </c>
      <c r="T18">
        <v>349</v>
      </c>
      <c r="U18">
        <f t="shared" si="7"/>
        <v>1</v>
      </c>
      <c r="V18" s="14">
        <v>6.1925905818360896</v>
      </c>
      <c r="W18" s="22">
        <v>1</v>
      </c>
      <c r="X18">
        <f t="shared" si="8"/>
        <v>1</v>
      </c>
      <c r="Y18" s="27">
        <v>5.1554608497536701E-2</v>
      </c>
      <c r="Z18">
        <f t="shared" si="1"/>
        <v>1</v>
      </c>
      <c r="AA18">
        <f t="shared" si="9"/>
        <v>1</v>
      </c>
      <c r="AB18">
        <f t="shared" si="10"/>
        <v>1</v>
      </c>
      <c r="AC18">
        <f t="shared" si="2"/>
        <v>1</v>
      </c>
      <c r="AD18">
        <f t="shared" si="3"/>
        <v>7.66388079045291</v>
      </c>
      <c r="AE18">
        <f t="shared" si="4"/>
        <v>6.1925905818360896</v>
      </c>
      <c r="AF18">
        <f t="shared" si="11"/>
        <v>1</v>
      </c>
      <c r="AG18" t="str">
        <f t="shared" si="13"/>
        <v>leu-L[M+H]+</v>
      </c>
      <c r="AH18" s="27">
        <v>0.90927922546305595</v>
      </c>
      <c r="AI18" t="s">
        <v>1016</v>
      </c>
      <c r="AJ18" t="s">
        <v>915</v>
      </c>
      <c r="AK18" s="3">
        <v>131.09464899999998</v>
      </c>
      <c r="AN18" s="5" t="s">
        <v>990</v>
      </c>
    </row>
    <row r="19" spans="1:40" x14ac:dyDescent="0.2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20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990</v>
      </c>
      <c r="L19">
        <v>1</v>
      </c>
      <c r="M19">
        <v>89</v>
      </c>
      <c r="N19">
        <f t="shared" si="6"/>
        <v>1</v>
      </c>
      <c r="O19" s="14">
        <v>8.4809100937494808</v>
      </c>
      <c r="P19" s="22">
        <v>1</v>
      </c>
      <c r="Q19">
        <f t="shared" si="0"/>
        <v>1</v>
      </c>
      <c r="R19" s="27">
        <v>5.1611386200851997E-2</v>
      </c>
      <c r="S19">
        <v>1</v>
      </c>
      <c r="T19">
        <v>3</v>
      </c>
      <c r="U19">
        <f t="shared" si="7"/>
        <v>0</v>
      </c>
      <c r="V19" s="14">
        <v>11.298813884621101</v>
      </c>
      <c r="W19" s="22">
        <v>1</v>
      </c>
      <c r="X19">
        <f t="shared" si="8"/>
        <v>1</v>
      </c>
      <c r="Y19" s="27">
        <v>0.43253798268055998</v>
      </c>
      <c r="Z19">
        <f t="shared" si="1"/>
        <v>1</v>
      </c>
      <c r="AA19">
        <f t="shared" si="9"/>
        <v>1</v>
      </c>
      <c r="AB19">
        <f t="shared" si="10"/>
        <v>1</v>
      </c>
      <c r="AC19">
        <f t="shared" si="2"/>
        <v>0</v>
      </c>
      <c r="AD19">
        <f t="shared" si="3"/>
        <v>8.4809100937494808</v>
      </c>
      <c r="AE19">
        <f t="shared" si="4"/>
        <v>11.298813884621101</v>
      </c>
      <c r="AF19">
        <f t="shared" si="11"/>
        <v>0</v>
      </c>
      <c r="AG19" t="str">
        <f t="shared" si="13"/>
        <v>met-L[M-H]-</v>
      </c>
      <c r="AH19" s="27">
        <v>0.95266225792678505</v>
      </c>
      <c r="AI19" t="s">
        <v>891</v>
      </c>
      <c r="AJ19" t="s">
        <v>1331</v>
      </c>
      <c r="AK19" s="3">
        <v>149.05107099999998</v>
      </c>
      <c r="AN19" s="5" t="s">
        <v>990</v>
      </c>
    </row>
    <row r="20" spans="1:40" x14ac:dyDescent="0.2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20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990</v>
      </c>
      <c r="L20">
        <v>1</v>
      </c>
      <c r="M20">
        <v>480</v>
      </c>
      <c r="N20">
        <f t="shared" si="6"/>
        <v>1</v>
      </c>
      <c r="O20" s="14">
        <v>10.5912400023073</v>
      </c>
      <c r="P20" s="22">
        <v>1</v>
      </c>
      <c r="Q20">
        <f t="shared" si="0"/>
        <v>1</v>
      </c>
      <c r="R20" s="27">
        <v>8.29987203522186E-3</v>
      </c>
      <c r="S20">
        <v>1</v>
      </c>
      <c r="T20">
        <v>25</v>
      </c>
      <c r="U20">
        <f t="shared" si="7"/>
        <v>1</v>
      </c>
      <c r="V20" s="14">
        <v>8.5970654749095505</v>
      </c>
      <c r="W20" s="22">
        <v>1</v>
      </c>
      <c r="X20">
        <f t="shared" si="8"/>
        <v>1</v>
      </c>
      <c r="Y20" s="27">
        <v>4.0543241363272003E-2</v>
      </c>
      <c r="Z20">
        <f t="shared" si="1"/>
        <v>1</v>
      </c>
      <c r="AA20">
        <f t="shared" si="9"/>
        <v>1</v>
      </c>
      <c r="AB20">
        <f t="shared" si="10"/>
        <v>1</v>
      </c>
      <c r="AC20">
        <f t="shared" si="2"/>
        <v>1</v>
      </c>
      <c r="AD20">
        <f t="shared" si="3"/>
        <v>10.5912400023073</v>
      </c>
      <c r="AE20">
        <f t="shared" si="4"/>
        <v>8.5970654749095505</v>
      </c>
      <c r="AF20">
        <f t="shared" si="11"/>
        <v>1</v>
      </c>
      <c r="AG20" t="str">
        <f t="shared" si="13"/>
        <v>pro-L[M+H]+</v>
      </c>
      <c r="AH20" s="27">
        <v>0.97811364786907595</v>
      </c>
      <c r="AI20" t="s">
        <v>1225</v>
      </c>
      <c r="AJ20" t="s">
        <v>924</v>
      </c>
      <c r="AK20" s="3">
        <v>115.063349</v>
      </c>
      <c r="AN20" s="5" t="s">
        <v>990</v>
      </c>
    </row>
    <row r="21" spans="1:40" x14ac:dyDescent="0.2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20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990</v>
      </c>
      <c r="L21">
        <v>1</v>
      </c>
      <c r="M21">
        <v>480</v>
      </c>
      <c r="N21">
        <f t="shared" si="6"/>
        <v>1</v>
      </c>
      <c r="O21" s="14">
        <v>3.8151775602386402</v>
      </c>
      <c r="P21" s="22">
        <v>1</v>
      </c>
      <c r="Q21">
        <f t="shared" si="0"/>
        <v>1</v>
      </c>
      <c r="R21" s="27">
        <v>6.9679058607385897E-3</v>
      </c>
      <c r="S21">
        <v>1</v>
      </c>
      <c r="T21">
        <v>480</v>
      </c>
      <c r="U21">
        <f t="shared" si="7"/>
        <v>1</v>
      </c>
      <c r="V21" s="14">
        <v>4.6934419849712699</v>
      </c>
      <c r="W21" s="22">
        <v>1</v>
      </c>
      <c r="X21">
        <f t="shared" si="8"/>
        <v>1</v>
      </c>
      <c r="Y21" s="27">
        <v>0.32886246190992002</v>
      </c>
      <c r="Z21">
        <f t="shared" si="1"/>
        <v>1</v>
      </c>
      <c r="AA21">
        <f t="shared" si="9"/>
        <v>1</v>
      </c>
      <c r="AB21">
        <f t="shared" si="10"/>
        <v>1</v>
      </c>
      <c r="AC21">
        <f t="shared" si="2"/>
        <v>1</v>
      </c>
      <c r="AD21">
        <f t="shared" si="3"/>
        <v>3.8151775602386402</v>
      </c>
      <c r="AE21">
        <f t="shared" si="4"/>
        <v>4.6934419849712699</v>
      </c>
      <c r="AF21">
        <f t="shared" si="11"/>
        <v>0</v>
      </c>
      <c r="AG21" t="str">
        <f t="shared" si="13"/>
        <v>val-L[M-H]-</v>
      </c>
      <c r="AH21" s="27">
        <v>0.970594434132238</v>
      </c>
      <c r="AI21" t="s">
        <v>931</v>
      </c>
      <c r="AJ21" t="s">
        <v>1036</v>
      </c>
      <c r="AK21" s="3">
        <v>117.078999</v>
      </c>
      <c r="AN21" s="5" t="s">
        <v>990</v>
      </c>
    </row>
    <row r="22" spans="1:40" x14ac:dyDescent="0.2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20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990</v>
      </c>
      <c r="L22">
        <v>1</v>
      </c>
      <c r="M22">
        <v>235</v>
      </c>
      <c r="N22">
        <f t="shared" si="6"/>
        <v>1</v>
      </c>
      <c r="O22" s="14">
        <v>11.7362224679243</v>
      </c>
      <c r="P22" s="22">
        <v>1</v>
      </c>
      <c r="Q22">
        <f t="shared" si="0"/>
        <v>1</v>
      </c>
      <c r="R22" s="27">
        <v>7.8701797634551499E-2</v>
      </c>
      <c r="S22">
        <v>1</v>
      </c>
      <c r="T22">
        <v>480</v>
      </c>
      <c r="U22">
        <f t="shared" si="7"/>
        <v>1</v>
      </c>
      <c r="V22" s="14">
        <v>5.2316935090946401</v>
      </c>
      <c r="W22" s="22">
        <v>1</v>
      </c>
      <c r="X22">
        <f t="shared" si="8"/>
        <v>1</v>
      </c>
      <c r="Y22" s="27">
        <v>0.25960550860966503</v>
      </c>
      <c r="Z22">
        <f t="shared" si="1"/>
        <v>1</v>
      </c>
      <c r="AA22">
        <f t="shared" si="9"/>
        <v>1</v>
      </c>
      <c r="AB22">
        <f t="shared" si="10"/>
        <v>1</v>
      </c>
      <c r="AC22">
        <f t="shared" si="2"/>
        <v>1</v>
      </c>
      <c r="AD22">
        <f t="shared" si="3"/>
        <v>11.7362224679243</v>
      </c>
      <c r="AE22">
        <f t="shared" si="4"/>
        <v>5.2316935090946401</v>
      </c>
      <c r="AF22">
        <f t="shared" si="11"/>
        <v>1</v>
      </c>
      <c r="AG22" t="str">
        <f t="shared" si="13"/>
        <v>4hpro_LT[M+H]+</v>
      </c>
      <c r="AH22" s="27">
        <v>0.96125747185232902</v>
      </c>
      <c r="AI22" t="s">
        <v>1226</v>
      </c>
      <c r="AJ22" t="s">
        <v>979</v>
      </c>
      <c r="AK22" s="3">
        <v>131.05826399999998</v>
      </c>
      <c r="AN22" s="5" t="s">
        <v>990</v>
      </c>
    </row>
    <row r="23" spans="1:40" x14ac:dyDescent="0.2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20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990</v>
      </c>
      <c r="L23">
        <v>1</v>
      </c>
      <c r="M23">
        <v>480</v>
      </c>
      <c r="N23">
        <f t="shared" si="6"/>
        <v>1</v>
      </c>
      <c r="O23" s="14">
        <v>9.3952846525802602</v>
      </c>
      <c r="P23" s="22">
        <v>1</v>
      </c>
      <c r="Q23">
        <f t="shared" si="0"/>
        <v>1</v>
      </c>
      <c r="R23" s="27">
        <v>3.5661338754527497E-2</v>
      </c>
      <c r="S23">
        <v>1</v>
      </c>
      <c r="T23">
        <v>477</v>
      </c>
      <c r="U23">
        <f t="shared" si="7"/>
        <v>1</v>
      </c>
      <c r="V23" s="14">
        <v>5.50400419043961</v>
      </c>
      <c r="W23" s="22">
        <v>1</v>
      </c>
      <c r="X23">
        <f t="shared" si="8"/>
        <v>1</v>
      </c>
      <c r="Y23" s="27">
        <v>0.53834347075570299</v>
      </c>
      <c r="Z23">
        <f t="shared" si="1"/>
        <v>1</v>
      </c>
      <c r="AA23">
        <f t="shared" si="9"/>
        <v>1</v>
      </c>
      <c r="AB23">
        <f t="shared" si="10"/>
        <v>1</v>
      </c>
      <c r="AC23">
        <f t="shared" si="2"/>
        <v>1</v>
      </c>
      <c r="AD23">
        <f t="shared" si="3"/>
        <v>9.3952846525802602</v>
      </c>
      <c r="AE23">
        <f t="shared" si="4"/>
        <v>5.50400419043961</v>
      </c>
      <c r="AF23">
        <f t="shared" si="11"/>
        <v>1</v>
      </c>
      <c r="AG23" t="str">
        <f t="shared" si="13"/>
        <v>hom-L[M+H]+</v>
      </c>
      <c r="AH23" s="27">
        <v>0.98290148987204595</v>
      </c>
      <c r="AI23" t="s">
        <v>1227</v>
      </c>
      <c r="AJ23" t="s">
        <v>942</v>
      </c>
      <c r="AK23" s="3">
        <v>119.05826399999999</v>
      </c>
      <c r="AN23" s="5" t="s">
        <v>990</v>
      </c>
    </row>
    <row r="24" spans="1:40" x14ac:dyDescent="0.2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20">
        <v>100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990</v>
      </c>
      <c r="L24">
        <v>1</v>
      </c>
      <c r="M24">
        <v>219</v>
      </c>
      <c r="N24">
        <f t="shared" si="6"/>
        <v>1</v>
      </c>
      <c r="O24" s="14">
        <v>2.41263631841659</v>
      </c>
      <c r="P24" s="22">
        <v>1</v>
      </c>
      <c r="Q24">
        <f t="shared" si="0"/>
        <v>0</v>
      </c>
      <c r="R24" s="27">
        <v>2.7340118375829899E-2</v>
      </c>
      <c r="S24">
        <v>1</v>
      </c>
      <c r="T24">
        <v>475</v>
      </c>
      <c r="U24">
        <f t="shared" si="7"/>
        <v>1</v>
      </c>
      <c r="V24" s="14">
        <v>6.7273453591330803</v>
      </c>
      <c r="W24" s="22">
        <v>1</v>
      </c>
      <c r="X24">
        <f t="shared" si="8"/>
        <v>1</v>
      </c>
      <c r="Y24" s="27">
        <v>6.5824416350257695E-2</v>
      </c>
      <c r="Z24">
        <f t="shared" si="1"/>
        <v>1</v>
      </c>
      <c r="AA24">
        <f t="shared" si="9"/>
        <v>1</v>
      </c>
      <c r="AB24">
        <f t="shared" si="10"/>
        <v>1</v>
      </c>
      <c r="AC24">
        <f t="shared" si="2"/>
        <v>1</v>
      </c>
      <c r="AD24">
        <f t="shared" si="3"/>
        <v>0</v>
      </c>
      <c r="AE24">
        <f t="shared" si="4"/>
        <v>6.7273453591330803</v>
      </c>
      <c r="AF24">
        <f t="shared" si="11"/>
        <v>0</v>
      </c>
      <c r="AG24" t="str">
        <f t="shared" si="13"/>
        <v>3mop[M-H]-</v>
      </c>
      <c r="AH24" s="27">
        <v>0.81809291016313002</v>
      </c>
      <c r="AI24" t="s">
        <v>970</v>
      </c>
      <c r="AJ24" t="s">
        <v>1185</v>
      </c>
      <c r="AK24" s="3">
        <v>130.06301499999998</v>
      </c>
      <c r="AN24" s="5" t="s">
        <v>990</v>
      </c>
    </row>
    <row r="25" spans="1:40" x14ac:dyDescent="0.2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20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990</v>
      </c>
      <c r="L25">
        <v>1</v>
      </c>
      <c r="M25">
        <v>219</v>
      </c>
      <c r="N25">
        <f t="shared" si="6"/>
        <v>1</v>
      </c>
      <c r="O25" s="14">
        <v>1.2347987884834</v>
      </c>
      <c r="P25" s="22">
        <v>1</v>
      </c>
      <c r="Q25">
        <f t="shared" si="0"/>
        <v>0</v>
      </c>
      <c r="R25" s="27">
        <v>4.2315880551465998E-2</v>
      </c>
      <c r="S25">
        <v>1</v>
      </c>
      <c r="T25">
        <v>475</v>
      </c>
      <c r="U25">
        <f t="shared" si="7"/>
        <v>1</v>
      </c>
      <c r="V25" s="14">
        <v>8.3501735395806005</v>
      </c>
      <c r="W25" s="22">
        <v>1</v>
      </c>
      <c r="X25">
        <f t="shared" si="8"/>
        <v>1</v>
      </c>
      <c r="Y25" s="27">
        <v>0.41463731433193701</v>
      </c>
      <c r="Z25">
        <f t="shared" si="1"/>
        <v>1</v>
      </c>
      <c r="AA25">
        <f t="shared" si="9"/>
        <v>1</v>
      </c>
      <c r="AB25">
        <f t="shared" si="10"/>
        <v>1</v>
      </c>
      <c r="AC25">
        <f t="shared" si="2"/>
        <v>1</v>
      </c>
      <c r="AD25">
        <f t="shared" si="3"/>
        <v>0</v>
      </c>
      <c r="AE25">
        <f t="shared" si="4"/>
        <v>8.3501735395806005</v>
      </c>
      <c r="AF25">
        <f t="shared" si="11"/>
        <v>0</v>
      </c>
      <c r="AG25" t="str">
        <f t="shared" si="13"/>
        <v>4mop[M-H]-</v>
      </c>
      <c r="AH25" s="27">
        <v>0.81809291016313002</v>
      </c>
      <c r="AI25" t="s">
        <v>934</v>
      </c>
      <c r="AJ25" t="s">
        <v>1186</v>
      </c>
      <c r="AK25" s="3">
        <v>130.06301499999998</v>
      </c>
      <c r="AN25" s="5" t="s">
        <v>990</v>
      </c>
    </row>
    <row r="26" spans="1:40" x14ac:dyDescent="0.2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20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990</v>
      </c>
      <c r="L26">
        <v>0</v>
      </c>
      <c r="M26">
        <v>0</v>
      </c>
      <c r="N26">
        <f t="shared" si="6"/>
        <v>0</v>
      </c>
      <c r="O26" s="14">
        <v>0</v>
      </c>
      <c r="P26" s="22">
        <v>0</v>
      </c>
      <c r="Q26">
        <f t="shared" si="0"/>
        <v>0</v>
      </c>
      <c r="R26" s="27">
        <v>0</v>
      </c>
      <c r="S26">
        <v>1</v>
      </c>
      <c r="T26">
        <v>480</v>
      </c>
      <c r="U26">
        <f t="shared" si="7"/>
        <v>1</v>
      </c>
      <c r="V26" s="14">
        <v>11.9062377859095</v>
      </c>
      <c r="W26" s="22">
        <v>1</v>
      </c>
      <c r="X26">
        <f t="shared" si="8"/>
        <v>1</v>
      </c>
      <c r="Y26" s="27">
        <v>1.08711358707337E-3</v>
      </c>
      <c r="Z26">
        <f t="shared" si="1"/>
        <v>1</v>
      </c>
      <c r="AA26">
        <f t="shared" si="9"/>
        <v>1</v>
      </c>
      <c r="AB26">
        <f t="shared" si="10"/>
        <v>1</v>
      </c>
      <c r="AC26">
        <f t="shared" si="2"/>
        <v>1</v>
      </c>
      <c r="AD26">
        <f t="shared" si="3"/>
        <v>0</v>
      </c>
      <c r="AE26">
        <f t="shared" si="4"/>
        <v>11.9062377859095</v>
      </c>
      <c r="AF26">
        <f t="shared" si="11"/>
        <v>0</v>
      </c>
      <c r="AG26" t="str">
        <f t="shared" si="13"/>
        <v>3dhq[M-H]-</v>
      </c>
      <c r="AH26" s="27">
        <v>0.74286786987144005</v>
      </c>
      <c r="AI26" t="s">
        <v>977</v>
      </c>
      <c r="AJ26" t="s">
        <v>1141</v>
      </c>
      <c r="AK26" s="3">
        <v>190.04775999999998</v>
      </c>
      <c r="AN26" s="5" t="s">
        <v>990</v>
      </c>
    </row>
    <row r="27" spans="1:40" x14ac:dyDescent="0.2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20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990</v>
      </c>
      <c r="L27">
        <v>0</v>
      </c>
      <c r="M27">
        <v>0</v>
      </c>
      <c r="N27">
        <f t="shared" si="6"/>
        <v>0</v>
      </c>
      <c r="O27" s="14">
        <v>0</v>
      </c>
      <c r="P27" s="22">
        <v>0</v>
      </c>
      <c r="Q27">
        <f t="shared" si="0"/>
        <v>0</v>
      </c>
      <c r="R27" s="27">
        <v>0</v>
      </c>
      <c r="S27">
        <v>1</v>
      </c>
      <c r="T27">
        <v>480</v>
      </c>
      <c r="U27">
        <f t="shared" si="7"/>
        <v>1</v>
      </c>
      <c r="V27" s="14">
        <v>9.3906041629502592</v>
      </c>
      <c r="W27" s="22">
        <v>1</v>
      </c>
      <c r="X27">
        <f t="shared" si="8"/>
        <v>1</v>
      </c>
      <c r="Y27" s="27">
        <v>3.7434624787277299E-2</v>
      </c>
      <c r="Z27">
        <f t="shared" si="1"/>
        <v>1</v>
      </c>
      <c r="AA27">
        <f t="shared" si="9"/>
        <v>1</v>
      </c>
      <c r="AB27">
        <f t="shared" si="10"/>
        <v>1</v>
      </c>
      <c r="AC27">
        <f t="shared" si="2"/>
        <v>1</v>
      </c>
      <c r="AD27">
        <f t="shared" si="3"/>
        <v>0</v>
      </c>
      <c r="AE27">
        <f t="shared" si="4"/>
        <v>9.3906041629502592</v>
      </c>
      <c r="AF27">
        <f t="shared" si="11"/>
        <v>0</v>
      </c>
      <c r="AG27" t="str">
        <f t="shared" si="13"/>
        <v>34hpp[M-H]-</v>
      </c>
      <c r="AH27" s="27">
        <v>0.75636285009600701</v>
      </c>
      <c r="AI27" t="s">
        <v>981</v>
      </c>
      <c r="AJ27" t="s">
        <v>1141</v>
      </c>
      <c r="AK27" s="3">
        <v>180.04227999999998</v>
      </c>
      <c r="AN27" s="5" t="s">
        <v>990</v>
      </c>
    </row>
    <row r="28" spans="1:40" x14ac:dyDescent="0.2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20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990</v>
      </c>
      <c r="L28">
        <v>1</v>
      </c>
      <c r="M28">
        <v>3</v>
      </c>
      <c r="N28">
        <f t="shared" si="6"/>
        <v>0</v>
      </c>
      <c r="O28" s="14">
        <v>7.9397595449139704</v>
      </c>
      <c r="P28" s="22">
        <v>1</v>
      </c>
      <c r="Q28">
        <f t="shared" si="0"/>
        <v>1</v>
      </c>
      <c r="R28" s="27">
        <v>0.106222940448537</v>
      </c>
      <c r="S28">
        <v>1</v>
      </c>
      <c r="T28">
        <v>60</v>
      </c>
      <c r="U28">
        <f t="shared" si="7"/>
        <v>1</v>
      </c>
      <c r="V28" s="14">
        <v>4.9505005329031002</v>
      </c>
      <c r="W28" s="22">
        <v>1</v>
      </c>
      <c r="X28">
        <f t="shared" si="8"/>
        <v>1</v>
      </c>
      <c r="Y28" s="27">
        <v>0.50576133051346595</v>
      </c>
      <c r="Z28">
        <f t="shared" si="1"/>
        <v>1</v>
      </c>
      <c r="AA28">
        <f t="shared" si="9"/>
        <v>1</v>
      </c>
      <c r="AB28">
        <f t="shared" si="10"/>
        <v>1</v>
      </c>
      <c r="AC28">
        <f t="shared" si="2"/>
        <v>0</v>
      </c>
      <c r="AD28">
        <f t="shared" si="3"/>
        <v>7.9397595449139704</v>
      </c>
      <c r="AE28">
        <f t="shared" si="4"/>
        <v>4.9505005329031002</v>
      </c>
      <c r="AF28">
        <f t="shared" si="11"/>
        <v>1</v>
      </c>
      <c r="AG28" t="str">
        <f t="shared" si="13"/>
        <v>skm5p[M+H]+</v>
      </c>
      <c r="AH28" s="27">
        <v>0.74583903896064696</v>
      </c>
      <c r="AI28" t="s">
        <v>1228</v>
      </c>
      <c r="AJ28" t="s">
        <v>1332</v>
      </c>
      <c r="AK28" s="3">
        <v>254.01917799999998</v>
      </c>
      <c r="AN28" s="5" t="s">
        <v>990</v>
      </c>
    </row>
    <row r="29" spans="1:40" x14ac:dyDescent="0.2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20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990</v>
      </c>
      <c r="L29">
        <v>0</v>
      </c>
      <c r="M29">
        <v>0</v>
      </c>
      <c r="N29">
        <f t="shared" si="6"/>
        <v>0</v>
      </c>
      <c r="O29" s="14">
        <v>0</v>
      </c>
      <c r="P29" s="22">
        <v>0</v>
      </c>
      <c r="Q29">
        <f t="shared" si="0"/>
        <v>0</v>
      </c>
      <c r="R29" s="27">
        <v>0</v>
      </c>
      <c r="S29">
        <v>1</v>
      </c>
      <c r="T29">
        <v>3</v>
      </c>
      <c r="U29">
        <f t="shared" si="7"/>
        <v>0</v>
      </c>
      <c r="V29" s="14">
        <v>2.4869068190123498</v>
      </c>
      <c r="W29" s="22">
        <v>0</v>
      </c>
      <c r="X29">
        <f t="shared" si="8"/>
        <v>0</v>
      </c>
      <c r="Y29" s="27">
        <v>0.22458675446697701</v>
      </c>
      <c r="Z29">
        <f t="shared" si="1"/>
        <v>1</v>
      </c>
      <c r="AA29">
        <f t="shared" si="9"/>
        <v>0</v>
      </c>
      <c r="AB29">
        <f t="shared" si="10"/>
        <v>0</v>
      </c>
      <c r="AC29">
        <f t="shared" si="2"/>
        <v>0</v>
      </c>
      <c r="AD29">
        <f t="shared" si="3"/>
        <v>0</v>
      </c>
      <c r="AE29">
        <f t="shared" si="4"/>
        <v>0</v>
      </c>
      <c r="AF29">
        <f t="shared" si="11"/>
        <v>0</v>
      </c>
      <c r="AG29" t="str">
        <f t="shared" si="13"/>
        <v>chor[M-H]-</v>
      </c>
      <c r="AH29" s="27">
        <v>0.472039283604334</v>
      </c>
      <c r="AI29" t="s">
        <v>1314</v>
      </c>
      <c r="AJ29" t="s">
        <v>1141</v>
      </c>
      <c r="AK29" s="3">
        <v>226.04775999999998</v>
      </c>
      <c r="AN29" s="5" t="s">
        <v>990</v>
      </c>
    </row>
    <row r="30" spans="1:40" x14ac:dyDescent="0.2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20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990</v>
      </c>
      <c r="L30">
        <v>0</v>
      </c>
      <c r="M30">
        <v>0</v>
      </c>
      <c r="N30">
        <f t="shared" si="6"/>
        <v>0</v>
      </c>
      <c r="O30" s="14">
        <v>0</v>
      </c>
      <c r="P30" s="22">
        <v>0</v>
      </c>
      <c r="Q30">
        <f t="shared" si="0"/>
        <v>0</v>
      </c>
      <c r="R30" s="27">
        <v>0</v>
      </c>
      <c r="S30">
        <v>1</v>
      </c>
      <c r="T30">
        <v>3</v>
      </c>
      <c r="U30">
        <f t="shared" si="7"/>
        <v>0</v>
      </c>
      <c r="V30" s="14">
        <v>10.4583961710804</v>
      </c>
      <c r="W30" s="22">
        <v>1</v>
      </c>
      <c r="X30">
        <f t="shared" si="8"/>
        <v>1</v>
      </c>
      <c r="Y30" s="27">
        <v>2.3334279211188198E-2</v>
      </c>
      <c r="Z30">
        <f t="shared" si="1"/>
        <v>1</v>
      </c>
      <c r="AA30">
        <f t="shared" si="9"/>
        <v>1</v>
      </c>
      <c r="AB30">
        <f t="shared" si="10"/>
        <v>0</v>
      </c>
      <c r="AC30">
        <f t="shared" si="2"/>
        <v>0</v>
      </c>
      <c r="AD30">
        <f t="shared" si="3"/>
        <v>0</v>
      </c>
      <c r="AE30">
        <f t="shared" si="4"/>
        <v>10.4583961710804</v>
      </c>
      <c r="AF30">
        <f t="shared" si="11"/>
        <v>0</v>
      </c>
      <c r="AG30" t="str">
        <f t="shared" si="13"/>
        <v>anth[M-H]-</v>
      </c>
      <c r="AH30" s="27">
        <v>0</v>
      </c>
      <c r="AI30" t="s">
        <v>904</v>
      </c>
      <c r="AJ30" t="s">
        <v>1141</v>
      </c>
      <c r="AK30" s="3">
        <v>137.04769899999999</v>
      </c>
      <c r="AN30" s="5" t="s">
        <v>990</v>
      </c>
    </row>
    <row r="31" spans="1:40" x14ac:dyDescent="0.2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20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990</v>
      </c>
      <c r="L31">
        <v>0</v>
      </c>
      <c r="M31">
        <v>0</v>
      </c>
      <c r="N31">
        <f t="shared" si="6"/>
        <v>0</v>
      </c>
      <c r="O31" s="14">
        <v>0</v>
      </c>
      <c r="P31" s="22">
        <v>0</v>
      </c>
      <c r="Q31">
        <f t="shared" si="0"/>
        <v>0</v>
      </c>
      <c r="R31" s="27">
        <v>0</v>
      </c>
      <c r="S31">
        <v>1</v>
      </c>
      <c r="T31">
        <v>3</v>
      </c>
      <c r="U31">
        <f t="shared" si="7"/>
        <v>0</v>
      </c>
      <c r="V31" s="14">
        <v>9.8861667896533501</v>
      </c>
      <c r="W31" s="22">
        <v>1</v>
      </c>
      <c r="X31">
        <f t="shared" si="8"/>
        <v>1</v>
      </c>
      <c r="Y31" s="27">
        <v>1.5243217197049E-2</v>
      </c>
      <c r="Z31">
        <f t="shared" si="1"/>
        <v>1</v>
      </c>
      <c r="AA31">
        <f t="shared" si="9"/>
        <v>1</v>
      </c>
      <c r="AB31">
        <f t="shared" si="10"/>
        <v>0</v>
      </c>
      <c r="AC31">
        <f t="shared" si="2"/>
        <v>0</v>
      </c>
      <c r="AD31">
        <f t="shared" si="3"/>
        <v>0</v>
      </c>
      <c r="AE31">
        <f t="shared" si="4"/>
        <v>9.8861667896533501</v>
      </c>
      <c r="AF31">
        <f t="shared" si="11"/>
        <v>0</v>
      </c>
      <c r="AG31" t="str">
        <f t="shared" si="13"/>
        <v>indole[M-H]-</v>
      </c>
      <c r="AH31" s="27" t="s">
        <v>1468</v>
      </c>
      <c r="AI31" t="s">
        <v>958</v>
      </c>
      <c r="AJ31" t="s">
        <v>1141</v>
      </c>
      <c r="AK31" s="3">
        <v>117.057869</v>
      </c>
      <c r="AN31" s="5" t="s">
        <v>990</v>
      </c>
    </row>
    <row r="32" spans="1:40" x14ac:dyDescent="0.2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20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990</v>
      </c>
      <c r="L32">
        <v>0</v>
      </c>
      <c r="M32">
        <v>0</v>
      </c>
      <c r="N32">
        <f t="shared" si="6"/>
        <v>0</v>
      </c>
      <c r="O32" s="14">
        <v>0</v>
      </c>
      <c r="P32" s="22">
        <v>0</v>
      </c>
      <c r="Q32">
        <f t="shared" si="0"/>
        <v>0</v>
      </c>
      <c r="R32" s="27">
        <v>0</v>
      </c>
      <c r="S32">
        <v>1</v>
      </c>
      <c r="T32">
        <v>3</v>
      </c>
      <c r="U32">
        <f t="shared" si="7"/>
        <v>0</v>
      </c>
      <c r="V32" s="14">
        <v>8.1440353284684406</v>
      </c>
      <c r="W32" s="22">
        <v>1</v>
      </c>
      <c r="X32">
        <f t="shared" si="8"/>
        <v>1</v>
      </c>
      <c r="Y32" s="27">
        <v>6.18483616965642E-3</v>
      </c>
      <c r="Z32">
        <f t="shared" si="1"/>
        <v>1</v>
      </c>
      <c r="AA32">
        <f t="shared" si="9"/>
        <v>1</v>
      </c>
      <c r="AB32">
        <f t="shared" si="10"/>
        <v>0</v>
      </c>
      <c r="AC32">
        <f t="shared" si="2"/>
        <v>0</v>
      </c>
      <c r="AD32">
        <f t="shared" si="3"/>
        <v>0</v>
      </c>
      <c r="AE32">
        <f t="shared" si="4"/>
        <v>8.1440353284684406</v>
      </c>
      <c r="AF32">
        <f t="shared" si="11"/>
        <v>0</v>
      </c>
      <c r="AG32" t="str">
        <f t="shared" si="13"/>
        <v>pphn[M-H]-</v>
      </c>
      <c r="AH32" s="27">
        <v>0.472039283604334</v>
      </c>
      <c r="AI32" t="s">
        <v>1229</v>
      </c>
      <c r="AJ32" t="s">
        <v>1141</v>
      </c>
      <c r="AK32" s="3">
        <v>226.04775999999998</v>
      </c>
      <c r="AN32" s="5" t="s">
        <v>990</v>
      </c>
    </row>
    <row r="33" spans="1:40" x14ac:dyDescent="0.2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20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990</v>
      </c>
      <c r="L33">
        <v>0</v>
      </c>
      <c r="M33">
        <v>0</v>
      </c>
      <c r="N33">
        <f t="shared" si="6"/>
        <v>0</v>
      </c>
      <c r="O33" s="14">
        <v>0</v>
      </c>
      <c r="P33" s="22">
        <v>0</v>
      </c>
      <c r="Q33">
        <f t="shared" si="0"/>
        <v>0</v>
      </c>
      <c r="R33" s="27">
        <v>0</v>
      </c>
      <c r="S33">
        <v>1</v>
      </c>
      <c r="T33">
        <v>466</v>
      </c>
      <c r="U33">
        <f t="shared" si="7"/>
        <v>1</v>
      </c>
      <c r="V33" s="14">
        <v>9.3390752565361304</v>
      </c>
      <c r="W33" s="22">
        <v>1</v>
      </c>
      <c r="X33">
        <f t="shared" si="8"/>
        <v>1</v>
      </c>
      <c r="Y33" s="27">
        <v>6.4034702003343505E-2</v>
      </c>
      <c r="Z33">
        <f t="shared" si="1"/>
        <v>1</v>
      </c>
      <c r="AA33">
        <f t="shared" si="9"/>
        <v>1</v>
      </c>
      <c r="AB33">
        <f t="shared" si="10"/>
        <v>1</v>
      </c>
      <c r="AC33">
        <f t="shared" si="2"/>
        <v>1</v>
      </c>
      <c r="AD33">
        <f t="shared" si="3"/>
        <v>0</v>
      </c>
      <c r="AE33">
        <f t="shared" si="4"/>
        <v>9.3390752565361304</v>
      </c>
      <c r="AF33">
        <f t="shared" si="11"/>
        <v>0</v>
      </c>
      <c r="AG33" t="str">
        <f t="shared" si="13"/>
        <v>3dhsk[M-H]-</v>
      </c>
      <c r="AH33" s="27">
        <v>0.87257744213921196</v>
      </c>
      <c r="AI33" t="s">
        <v>985</v>
      </c>
      <c r="AJ33" t="s">
        <v>1141</v>
      </c>
      <c r="AK33" s="3">
        <v>172.037195</v>
      </c>
      <c r="AN33" s="5" t="s">
        <v>990</v>
      </c>
    </row>
    <row r="34" spans="1:40" x14ac:dyDescent="0.2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20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990</v>
      </c>
      <c r="L34">
        <v>1</v>
      </c>
      <c r="M34">
        <v>480</v>
      </c>
      <c r="N34">
        <f t="shared" si="6"/>
        <v>1</v>
      </c>
      <c r="O34" s="14">
        <v>0.96923386289504398</v>
      </c>
      <c r="P34" s="22">
        <v>1</v>
      </c>
      <c r="Q34">
        <f t="shared" ref="Q34:Q65" si="14">(O34&gt;3)*1</f>
        <v>0</v>
      </c>
      <c r="R34" s="27">
        <v>5.7194674034090003E-2</v>
      </c>
      <c r="S34">
        <v>1</v>
      </c>
      <c r="T34">
        <v>480</v>
      </c>
      <c r="U34">
        <f t="shared" si="7"/>
        <v>1</v>
      </c>
      <c r="V34" s="14">
        <v>1.8491209215957201</v>
      </c>
      <c r="W34" s="22">
        <v>1</v>
      </c>
      <c r="X34">
        <f t="shared" si="8"/>
        <v>0</v>
      </c>
      <c r="Y34" s="27">
        <v>2.0091439055281098E-2</v>
      </c>
      <c r="Z34">
        <f t="shared" ref="Z34:Z65" si="15">(SUM(L34,S34)&gt;0)*1</f>
        <v>1</v>
      </c>
      <c r="AA34">
        <f t="shared" ref="AA34:AA65" si="16">(SUM(Q34,X34)&gt;0)*1</f>
        <v>0</v>
      </c>
      <c r="AB34">
        <f t="shared" si="10"/>
        <v>1</v>
      </c>
      <c r="AC34">
        <f t="shared" ref="AC34:AC65" si="17">IF(IF(M34&gt;240,1,0)+IF(T34&gt;240,1,0)&gt;0,1,0)</f>
        <v>1</v>
      </c>
      <c r="AD34">
        <f t="shared" ref="AD34:AD65" si="18">IF((P34*Q34)=1,O34,0)</f>
        <v>0</v>
      </c>
      <c r="AE34">
        <f t="shared" ref="AE34:AE65" si="19">IF((W34*X34)=1,V34,0)</f>
        <v>0</v>
      </c>
      <c r="AF34">
        <f t="shared" si="11"/>
        <v>0</v>
      </c>
      <c r="AG34" t="str">
        <f t="shared" si="13"/>
        <v>3mob[M-H]-</v>
      </c>
      <c r="AH34" s="27">
        <v>0.80777473498963304</v>
      </c>
      <c r="AI34" t="s">
        <v>1142</v>
      </c>
      <c r="AJ34" t="s">
        <v>1333</v>
      </c>
      <c r="AK34" s="3">
        <v>116.047365</v>
      </c>
      <c r="AN34" s="5" t="s">
        <v>990</v>
      </c>
    </row>
    <row r="35" spans="1:40" x14ac:dyDescent="0.2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20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990</v>
      </c>
      <c r="L35">
        <v>1</v>
      </c>
      <c r="M35">
        <v>480</v>
      </c>
      <c r="N35">
        <f t="shared" si="6"/>
        <v>1</v>
      </c>
      <c r="O35" s="14">
        <v>11.2039310153403</v>
      </c>
      <c r="P35" s="22">
        <v>1</v>
      </c>
      <c r="Q35">
        <f t="shared" si="14"/>
        <v>1</v>
      </c>
      <c r="R35" s="27">
        <v>9.1810950086395806E-3</v>
      </c>
      <c r="S35">
        <v>1</v>
      </c>
      <c r="T35">
        <v>480</v>
      </c>
      <c r="U35">
        <f t="shared" si="7"/>
        <v>1</v>
      </c>
      <c r="V35" s="14">
        <v>0.62306093351130898</v>
      </c>
      <c r="W35" s="22">
        <v>1</v>
      </c>
      <c r="X35">
        <f t="shared" si="8"/>
        <v>0</v>
      </c>
      <c r="Y35" s="27">
        <v>7.2801505287243107E-2</v>
      </c>
      <c r="Z35">
        <f t="shared" si="15"/>
        <v>1</v>
      </c>
      <c r="AA35">
        <f t="shared" si="16"/>
        <v>1</v>
      </c>
      <c r="AB35">
        <f t="shared" si="10"/>
        <v>1</v>
      </c>
      <c r="AC35">
        <f t="shared" si="17"/>
        <v>1</v>
      </c>
      <c r="AD35">
        <f t="shared" si="18"/>
        <v>11.2039310153403</v>
      </c>
      <c r="AE35">
        <f t="shared" si="19"/>
        <v>0</v>
      </c>
      <c r="AF35">
        <f t="shared" si="11"/>
        <v>1</v>
      </c>
      <c r="AG35" t="str">
        <f t="shared" si="13"/>
        <v>4abut[M+H]+</v>
      </c>
      <c r="AH35" s="27">
        <v>0.98324443499771297</v>
      </c>
      <c r="AI35" t="s">
        <v>1315</v>
      </c>
      <c r="AJ35" t="s">
        <v>949</v>
      </c>
      <c r="AK35" s="3">
        <v>103.063349</v>
      </c>
      <c r="AN35" s="5" t="s">
        <v>990</v>
      </c>
    </row>
    <row r="36" spans="1:40" x14ac:dyDescent="0.2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20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990</v>
      </c>
      <c r="L36">
        <v>1</v>
      </c>
      <c r="M36">
        <v>480</v>
      </c>
      <c r="N36">
        <f t="shared" si="6"/>
        <v>1</v>
      </c>
      <c r="O36" s="14">
        <v>9.74295172709963</v>
      </c>
      <c r="P36" s="22">
        <v>1</v>
      </c>
      <c r="Q36">
        <f t="shared" si="14"/>
        <v>1</v>
      </c>
      <c r="R36" s="27">
        <v>3.4746349936666199E-2</v>
      </c>
      <c r="S36">
        <v>0</v>
      </c>
      <c r="T36">
        <v>0</v>
      </c>
      <c r="U36">
        <f t="shared" si="7"/>
        <v>0</v>
      </c>
      <c r="V36" s="14">
        <v>0</v>
      </c>
      <c r="W36" s="22">
        <v>0</v>
      </c>
      <c r="X36">
        <f t="shared" si="8"/>
        <v>0</v>
      </c>
      <c r="Y36" s="27">
        <v>0</v>
      </c>
      <c r="Z36">
        <f t="shared" si="15"/>
        <v>1</v>
      </c>
      <c r="AA36">
        <f t="shared" si="16"/>
        <v>1</v>
      </c>
      <c r="AB36">
        <f t="shared" si="10"/>
        <v>1</v>
      </c>
      <c r="AC36">
        <f t="shared" si="17"/>
        <v>1</v>
      </c>
      <c r="AD36">
        <f t="shared" si="18"/>
        <v>9.74295172709963</v>
      </c>
      <c r="AE36">
        <f t="shared" si="19"/>
        <v>0</v>
      </c>
      <c r="AF36">
        <f t="shared" si="11"/>
        <v>1</v>
      </c>
      <c r="AG36" t="str">
        <f t="shared" si="13"/>
        <v>spmd[M+H]+</v>
      </c>
      <c r="AH36" s="27">
        <v>0.94147813952635795</v>
      </c>
      <c r="AI36" t="s">
        <v>1141</v>
      </c>
      <c r="AJ36" t="s">
        <v>947</v>
      </c>
      <c r="AK36" s="3">
        <v>145.157917</v>
      </c>
      <c r="AN36" s="5" t="s">
        <v>990</v>
      </c>
    </row>
    <row r="37" spans="1:40" x14ac:dyDescent="0.2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20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990</v>
      </c>
      <c r="L37">
        <v>1</v>
      </c>
      <c r="M37">
        <v>449</v>
      </c>
      <c r="N37">
        <f t="shared" si="6"/>
        <v>1</v>
      </c>
      <c r="O37" s="14">
        <v>0.59661234239328997</v>
      </c>
      <c r="P37" s="22">
        <v>1</v>
      </c>
      <c r="Q37">
        <f t="shared" si="14"/>
        <v>0</v>
      </c>
      <c r="R37" s="27">
        <v>0.19255895530032199</v>
      </c>
      <c r="S37">
        <v>1</v>
      </c>
      <c r="T37">
        <v>480</v>
      </c>
      <c r="U37">
        <f t="shared" si="7"/>
        <v>1</v>
      </c>
      <c r="V37" s="14">
        <v>-0.32580553789276001</v>
      </c>
      <c r="W37" s="22">
        <v>1</v>
      </c>
      <c r="X37">
        <f t="shared" si="8"/>
        <v>0</v>
      </c>
      <c r="Y37" s="27">
        <v>4.7359842850991096E-3</v>
      </c>
      <c r="Z37">
        <f t="shared" si="15"/>
        <v>1</v>
      </c>
      <c r="AA37">
        <f t="shared" si="16"/>
        <v>0</v>
      </c>
      <c r="AB37">
        <f t="shared" si="10"/>
        <v>1</v>
      </c>
      <c r="AC37">
        <f t="shared" si="17"/>
        <v>1</v>
      </c>
      <c r="AD37">
        <f t="shared" si="18"/>
        <v>0</v>
      </c>
      <c r="AE37">
        <f t="shared" si="19"/>
        <v>0</v>
      </c>
      <c r="AF37">
        <f t="shared" si="11"/>
        <v>0</v>
      </c>
      <c r="AG37" t="str">
        <f t="shared" si="13"/>
        <v>2obut[M-H]-</v>
      </c>
      <c r="AH37" s="27">
        <v>0.97348603933579703</v>
      </c>
      <c r="AI37" t="s">
        <v>1316</v>
      </c>
      <c r="AJ37" t="s">
        <v>1334</v>
      </c>
      <c r="AK37" s="3">
        <v>102.03171500000001</v>
      </c>
      <c r="AN37" s="5" t="s">
        <v>990</v>
      </c>
    </row>
    <row r="38" spans="1:40" x14ac:dyDescent="0.2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20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990</v>
      </c>
      <c r="L38">
        <v>1</v>
      </c>
      <c r="M38">
        <v>480</v>
      </c>
      <c r="N38">
        <f t="shared" si="6"/>
        <v>1</v>
      </c>
      <c r="O38" s="14">
        <v>1.0600658606703099</v>
      </c>
      <c r="P38" s="22">
        <v>1</v>
      </c>
      <c r="Q38">
        <f t="shared" si="14"/>
        <v>0</v>
      </c>
      <c r="R38" s="27">
        <v>9.2469520595970703E-2</v>
      </c>
      <c r="S38">
        <v>0</v>
      </c>
      <c r="T38">
        <v>0</v>
      </c>
      <c r="U38">
        <f t="shared" si="7"/>
        <v>0</v>
      </c>
      <c r="V38" s="14">
        <v>0</v>
      </c>
      <c r="W38" s="22">
        <v>0</v>
      </c>
      <c r="X38">
        <f t="shared" si="8"/>
        <v>0</v>
      </c>
      <c r="Y38" s="27">
        <v>0</v>
      </c>
      <c r="Z38">
        <f t="shared" si="15"/>
        <v>1</v>
      </c>
      <c r="AA38">
        <f t="shared" si="16"/>
        <v>0</v>
      </c>
      <c r="AB38">
        <f t="shared" si="10"/>
        <v>1</v>
      </c>
      <c r="AC38">
        <f t="shared" si="17"/>
        <v>1</v>
      </c>
      <c r="AD38">
        <f t="shared" si="18"/>
        <v>0</v>
      </c>
      <c r="AE38">
        <f t="shared" si="19"/>
        <v>0</v>
      </c>
      <c r="AF38">
        <f t="shared" si="11"/>
        <v>0</v>
      </c>
      <c r="AG38" s="7" t="s">
        <v>1192</v>
      </c>
      <c r="AH38" s="27">
        <v>0.979938186020196</v>
      </c>
      <c r="AI38" t="s">
        <v>1141</v>
      </c>
      <c r="AJ38" t="s">
        <v>1192</v>
      </c>
      <c r="AK38" s="3">
        <v>88.100068000000007</v>
      </c>
      <c r="AN38" s="5" t="s">
        <v>990</v>
      </c>
    </row>
    <row r="39" spans="1:40" x14ac:dyDescent="0.2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20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990</v>
      </c>
      <c r="L39">
        <v>1</v>
      </c>
      <c r="M39">
        <v>400</v>
      </c>
      <c r="N39">
        <f t="shared" si="6"/>
        <v>1</v>
      </c>
      <c r="O39" s="14">
        <v>-2.6929344911883799E-2</v>
      </c>
      <c r="P39" s="22">
        <v>1</v>
      </c>
      <c r="Q39">
        <f t="shared" si="14"/>
        <v>0</v>
      </c>
      <c r="R39" s="27">
        <v>6.0996185615491E-2</v>
      </c>
      <c r="S39">
        <v>1</v>
      </c>
      <c r="T39">
        <v>480</v>
      </c>
      <c r="U39">
        <f t="shared" si="7"/>
        <v>1</v>
      </c>
      <c r="V39" s="14">
        <v>5.1122554583698703</v>
      </c>
      <c r="W39" s="22">
        <v>1</v>
      </c>
      <c r="X39">
        <f t="shared" si="8"/>
        <v>1</v>
      </c>
      <c r="Y39" s="27">
        <v>3.4067423315423701E-2</v>
      </c>
      <c r="Z39">
        <f t="shared" si="15"/>
        <v>1</v>
      </c>
      <c r="AA39">
        <f t="shared" si="16"/>
        <v>1</v>
      </c>
      <c r="AB39">
        <f t="shared" si="10"/>
        <v>1</v>
      </c>
      <c r="AC39">
        <f t="shared" si="17"/>
        <v>1</v>
      </c>
      <c r="AD39">
        <f t="shared" si="18"/>
        <v>0</v>
      </c>
      <c r="AE39">
        <f t="shared" si="19"/>
        <v>5.1122554583698703</v>
      </c>
      <c r="AF39">
        <f t="shared" si="11"/>
        <v>0</v>
      </c>
      <c r="AG39" t="str">
        <f>IF(AF39=1,AJ39,AI39)</f>
        <v>phpyr[M-H]-</v>
      </c>
      <c r="AH39" s="27">
        <v>0.91309443380445598</v>
      </c>
      <c r="AI39" t="s">
        <v>1317</v>
      </c>
      <c r="AJ39" t="s">
        <v>1335</v>
      </c>
      <c r="AK39" s="3">
        <v>164.04736499999999</v>
      </c>
      <c r="AN39" s="5" t="s">
        <v>990</v>
      </c>
    </row>
    <row r="40" spans="1:40" x14ac:dyDescent="0.2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20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990</v>
      </c>
      <c r="L40">
        <v>1</v>
      </c>
      <c r="M40">
        <v>480</v>
      </c>
      <c r="N40">
        <f t="shared" si="6"/>
        <v>1</v>
      </c>
      <c r="O40" s="14">
        <v>12.091068241833099</v>
      </c>
      <c r="P40" s="22">
        <v>1</v>
      </c>
      <c r="Q40">
        <f t="shared" si="14"/>
        <v>1</v>
      </c>
      <c r="R40" s="27">
        <v>4.9982827674829502E-3</v>
      </c>
      <c r="S40">
        <v>1</v>
      </c>
      <c r="T40">
        <v>3</v>
      </c>
      <c r="U40">
        <f t="shared" si="7"/>
        <v>0</v>
      </c>
      <c r="V40" s="14">
        <v>10.372493326879599</v>
      </c>
      <c r="W40" s="22">
        <v>1</v>
      </c>
      <c r="X40">
        <f t="shared" si="8"/>
        <v>1</v>
      </c>
      <c r="Y40" s="27">
        <v>2.4525970818105099E-2</v>
      </c>
      <c r="Z40">
        <f t="shared" si="15"/>
        <v>1</v>
      </c>
      <c r="AA40">
        <f t="shared" si="16"/>
        <v>1</v>
      </c>
      <c r="AB40">
        <f t="shared" si="10"/>
        <v>1</v>
      </c>
      <c r="AC40">
        <f t="shared" si="17"/>
        <v>1</v>
      </c>
      <c r="AD40">
        <f t="shared" si="18"/>
        <v>12.091068241833099</v>
      </c>
      <c r="AE40">
        <f t="shared" si="19"/>
        <v>10.372493326879599</v>
      </c>
      <c r="AF40">
        <f t="shared" si="11"/>
        <v>1</v>
      </c>
      <c r="AG40" t="str">
        <f>IF(AF40=1,AJ40,AI40)</f>
        <v>histd[M+H]+</v>
      </c>
      <c r="AH40" s="27">
        <v>0.98502946534534497</v>
      </c>
      <c r="AI40" t="s">
        <v>1233</v>
      </c>
      <c r="AJ40" t="s">
        <v>973</v>
      </c>
      <c r="AK40" s="3">
        <v>141.09023199999999</v>
      </c>
      <c r="AN40" s="5" t="s">
        <v>990</v>
      </c>
    </row>
    <row r="41" spans="1:40" x14ac:dyDescent="0.2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20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990</v>
      </c>
      <c r="L41">
        <v>1</v>
      </c>
      <c r="M41">
        <v>480</v>
      </c>
      <c r="N41">
        <f t="shared" si="6"/>
        <v>1</v>
      </c>
      <c r="O41" s="14">
        <v>9.4954253988677593</v>
      </c>
      <c r="P41" s="22">
        <v>1</v>
      </c>
      <c r="Q41">
        <f t="shared" si="14"/>
        <v>1</v>
      </c>
      <c r="R41" s="27">
        <v>1.06400050574807E-2</v>
      </c>
      <c r="S41">
        <v>1</v>
      </c>
      <c r="T41">
        <v>44</v>
      </c>
      <c r="U41">
        <f t="shared" si="7"/>
        <v>1</v>
      </c>
      <c r="V41" s="14">
        <v>5.23624272995698</v>
      </c>
      <c r="W41" s="22">
        <v>1</v>
      </c>
      <c r="X41">
        <f t="shared" si="8"/>
        <v>1</v>
      </c>
      <c r="Y41" s="27">
        <v>4.0730705881886903E-2</v>
      </c>
      <c r="Z41">
        <f t="shared" si="15"/>
        <v>1</v>
      </c>
      <c r="AA41">
        <f t="shared" si="16"/>
        <v>1</v>
      </c>
      <c r="AB41">
        <f t="shared" si="10"/>
        <v>1</v>
      </c>
      <c r="AC41">
        <f t="shared" si="17"/>
        <v>1</v>
      </c>
      <c r="AD41">
        <f t="shared" si="18"/>
        <v>9.4954253988677593</v>
      </c>
      <c r="AE41">
        <f t="shared" si="19"/>
        <v>5.23624272995698</v>
      </c>
      <c r="AF41">
        <f t="shared" si="11"/>
        <v>1</v>
      </c>
      <c r="AG41" t="str">
        <f>IF(AF41=1,AJ41,AI41)</f>
        <v>orn[M+H]+</v>
      </c>
      <c r="AH41" s="27">
        <v>0.92515316268843895</v>
      </c>
      <c r="AI41" t="s">
        <v>1234</v>
      </c>
      <c r="AJ41" t="s">
        <v>1336</v>
      </c>
      <c r="AK41" s="3">
        <v>132.08989799999998</v>
      </c>
      <c r="AN41" s="5" t="s">
        <v>990</v>
      </c>
    </row>
    <row r="42" spans="1:40" x14ac:dyDescent="0.2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20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990</v>
      </c>
      <c r="L42">
        <v>1</v>
      </c>
      <c r="M42">
        <v>28</v>
      </c>
      <c r="N42">
        <f t="shared" si="6"/>
        <v>1</v>
      </c>
      <c r="O42" s="14">
        <v>9.7100134165094296</v>
      </c>
      <c r="P42" s="22">
        <v>1</v>
      </c>
      <c r="Q42">
        <f t="shared" si="14"/>
        <v>1</v>
      </c>
      <c r="R42" s="27">
        <v>5.2956010657407198E-3</v>
      </c>
      <c r="S42">
        <v>1</v>
      </c>
      <c r="T42">
        <v>3</v>
      </c>
      <c r="U42">
        <f t="shared" si="7"/>
        <v>0</v>
      </c>
      <c r="V42" s="14">
        <v>10.4813288489839</v>
      </c>
      <c r="W42" s="22">
        <v>1</v>
      </c>
      <c r="X42">
        <f t="shared" si="8"/>
        <v>1</v>
      </c>
      <c r="Y42" s="27">
        <v>0.104476107324873</v>
      </c>
      <c r="Z42">
        <f t="shared" si="15"/>
        <v>1</v>
      </c>
      <c r="AA42">
        <f t="shared" si="16"/>
        <v>1</v>
      </c>
      <c r="AB42">
        <f t="shared" si="10"/>
        <v>1</v>
      </c>
      <c r="AC42">
        <f t="shared" si="17"/>
        <v>0</v>
      </c>
      <c r="AD42">
        <f t="shared" si="18"/>
        <v>9.7100134165094296</v>
      </c>
      <c r="AE42">
        <f t="shared" si="19"/>
        <v>10.4813288489839</v>
      </c>
      <c r="AF42">
        <f t="shared" si="11"/>
        <v>0</v>
      </c>
      <c r="AG42" t="str">
        <f>IF(AF42=1,AJ42,AI42)</f>
        <v>26dap-LL[M-H]-</v>
      </c>
      <c r="AH42" s="27">
        <v>0.816478910264544</v>
      </c>
      <c r="AI42" t="s">
        <v>1235</v>
      </c>
      <c r="AJ42" t="s">
        <v>968</v>
      </c>
      <c r="AK42" s="3">
        <v>190.09537799999998</v>
      </c>
      <c r="AN42" s="5" t="s">
        <v>990</v>
      </c>
    </row>
    <row r="43" spans="1:40" x14ac:dyDescent="0.2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20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990</v>
      </c>
      <c r="L43">
        <v>0</v>
      </c>
      <c r="M43">
        <v>0</v>
      </c>
      <c r="N43">
        <f t="shared" si="6"/>
        <v>0</v>
      </c>
      <c r="O43" s="14">
        <v>0</v>
      </c>
      <c r="P43" s="22">
        <v>0</v>
      </c>
      <c r="Q43">
        <f t="shared" si="14"/>
        <v>0</v>
      </c>
      <c r="R43" s="27">
        <v>0</v>
      </c>
      <c r="S43">
        <v>1</v>
      </c>
      <c r="T43">
        <v>480</v>
      </c>
      <c r="U43">
        <f t="shared" si="7"/>
        <v>1</v>
      </c>
      <c r="V43" s="14">
        <v>9.2923049080441</v>
      </c>
      <c r="W43" s="22">
        <v>1</v>
      </c>
      <c r="X43">
        <f t="shared" si="8"/>
        <v>1</v>
      </c>
      <c r="Y43" s="27">
        <v>2.1294347531201699E-2</v>
      </c>
      <c r="Z43">
        <f t="shared" si="15"/>
        <v>1</v>
      </c>
      <c r="AA43">
        <f t="shared" si="16"/>
        <v>1</v>
      </c>
      <c r="AB43">
        <f t="shared" si="10"/>
        <v>1</v>
      </c>
      <c r="AC43">
        <f t="shared" si="17"/>
        <v>1</v>
      </c>
      <c r="AD43">
        <f t="shared" si="18"/>
        <v>0</v>
      </c>
      <c r="AE43">
        <f t="shared" si="19"/>
        <v>9.2923049080441</v>
      </c>
      <c r="AF43">
        <f t="shared" si="11"/>
        <v>0</v>
      </c>
      <c r="AG43" t="str">
        <f>IF(AF43=1,AJ43,AI43)</f>
        <v>skm[M-H]-</v>
      </c>
      <c r="AH43" s="27">
        <v>0</v>
      </c>
      <c r="AI43" t="s">
        <v>961</v>
      </c>
      <c r="AJ43" t="s">
        <v>1141</v>
      </c>
      <c r="AK43" s="3">
        <v>174.05284499999999</v>
      </c>
      <c r="AN43" s="5" t="s">
        <v>990</v>
      </c>
    </row>
    <row r="44" spans="1:40" x14ac:dyDescent="0.2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20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991</v>
      </c>
      <c r="L44">
        <v>0</v>
      </c>
      <c r="M44">
        <v>0</v>
      </c>
      <c r="N44">
        <f t="shared" si="6"/>
        <v>0</v>
      </c>
      <c r="O44" s="14">
        <v>0</v>
      </c>
      <c r="P44" s="22">
        <v>0</v>
      </c>
      <c r="Q44">
        <f t="shared" si="14"/>
        <v>0</v>
      </c>
      <c r="R44" s="27">
        <v>0</v>
      </c>
      <c r="S44">
        <v>0</v>
      </c>
      <c r="T44">
        <v>0</v>
      </c>
      <c r="U44">
        <f t="shared" si="7"/>
        <v>0</v>
      </c>
      <c r="V44" s="14">
        <v>0</v>
      </c>
      <c r="W44" s="22">
        <v>0</v>
      </c>
      <c r="X44">
        <f t="shared" si="8"/>
        <v>0</v>
      </c>
      <c r="Y44" s="27">
        <v>0</v>
      </c>
      <c r="Z44">
        <f t="shared" si="15"/>
        <v>0</v>
      </c>
      <c r="AA44">
        <f t="shared" si="16"/>
        <v>0</v>
      </c>
      <c r="AB44">
        <f t="shared" si="10"/>
        <v>0</v>
      </c>
      <c r="AC44">
        <f t="shared" si="17"/>
        <v>0</v>
      </c>
      <c r="AD44">
        <f t="shared" si="18"/>
        <v>0</v>
      </c>
      <c r="AE44">
        <f t="shared" si="19"/>
        <v>0</v>
      </c>
      <c r="AF44">
        <f t="shared" si="11"/>
        <v>0</v>
      </c>
      <c r="AH44" s="27" t="s">
        <v>1468</v>
      </c>
      <c r="AI44" t="s">
        <v>1141</v>
      </c>
      <c r="AJ44" t="s">
        <v>1141</v>
      </c>
      <c r="AK44" s="3">
        <v>140.982732</v>
      </c>
      <c r="AN44" s="5" t="s">
        <v>990</v>
      </c>
    </row>
    <row r="45" spans="1:40" x14ac:dyDescent="0.2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20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990</v>
      </c>
      <c r="L45">
        <v>1</v>
      </c>
      <c r="M45">
        <v>480</v>
      </c>
      <c r="N45">
        <f t="shared" si="6"/>
        <v>1</v>
      </c>
      <c r="O45" s="14">
        <v>11.3560299529455</v>
      </c>
      <c r="P45" s="22">
        <v>1</v>
      </c>
      <c r="Q45">
        <f t="shared" si="14"/>
        <v>1</v>
      </c>
      <c r="R45" s="27">
        <v>2.1644300082313501E-2</v>
      </c>
      <c r="S45">
        <v>1</v>
      </c>
      <c r="T45">
        <v>3</v>
      </c>
      <c r="U45">
        <f t="shared" si="7"/>
        <v>0</v>
      </c>
      <c r="V45" s="14">
        <v>9.2956137221194304</v>
      </c>
      <c r="W45" s="22">
        <v>1</v>
      </c>
      <c r="X45">
        <f t="shared" si="8"/>
        <v>1</v>
      </c>
      <c r="Y45" s="27">
        <v>8.8099902089648199E-2</v>
      </c>
      <c r="Z45">
        <f t="shared" si="15"/>
        <v>1</v>
      </c>
      <c r="AA45">
        <f t="shared" si="16"/>
        <v>1</v>
      </c>
      <c r="AB45">
        <f t="shared" si="10"/>
        <v>1</v>
      </c>
      <c r="AC45">
        <f t="shared" si="17"/>
        <v>1</v>
      </c>
      <c r="AD45">
        <f t="shared" si="18"/>
        <v>11.3560299529455</v>
      </c>
      <c r="AE45">
        <f t="shared" si="19"/>
        <v>9.2956137221194304</v>
      </c>
      <c r="AF45">
        <f t="shared" si="11"/>
        <v>1</v>
      </c>
      <c r="AG45" t="str">
        <f>IF(AF45=1,AJ45,AI45)</f>
        <v>citr-L[M+H]+</v>
      </c>
      <c r="AH45" s="27">
        <v>0.95134718887317404</v>
      </c>
      <c r="AI45" t="s">
        <v>1236</v>
      </c>
      <c r="AJ45" t="s">
        <v>948</v>
      </c>
      <c r="AK45" s="3">
        <v>175.09571199999999</v>
      </c>
      <c r="AN45" s="5" t="s">
        <v>990</v>
      </c>
    </row>
    <row r="46" spans="1:40" x14ac:dyDescent="0.2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20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990</v>
      </c>
      <c r="L46">
        <v>1</v>
      </c>
      <c r="M46">
        <v>480</v>
      </c>
      <c r="N46">
        <f t="shared" si="6"/>
        <v>1</v>
      </c>
      <c r="O46" s="14">
        <v>9.6576560930094004</v>
      </c>
      <c r="P46" s="22">
        <v>1</v>
      </c>
      <c r="Q46">
        <f t="shared" si="14"/>
        <v>1</v>
      </c>
      <c r="R46" s="27">
        <v>2.3960116636201302E-3</v>
      </c>
      <c r="S46">
        <v>1</v>
      </c>
      <c r="T46">
        <v>480</v>
      </c>
      <c r="U46">
        <f t="shared" si="7"/>
        <v>1</v>
      </c>
      <c r="V46" s="14">
        <v>9.7240749164311104</v>
      </c>
      <c r="W46" s="22">
        <v>1</v>
      </c>
      <c r="X46">
        <f t="shared" si="8"/>
        <v>1</v>
      </c>
      <c r="Y46" s="27">
        <v>5.8899649658181001E-3</v>
      </c>
      <c r="Z46">
        <f t="shared" si="15"/>
        <v>1</v>
      </c>
      <c r="AA46">
        <f t="shared" si="16"/>
        <v>1</v>
      </c>
      <c r="AB46">
        <f t="shared" si="10"/>
        <v>1</v>
      </c>
      <c r="AC46">
        <f t="shared" si="17"/>
        <v>1</v>
      </c>
      <c r="AD46">
        <f t="shared" si="18"/>
        <v>9.6576560930094004</v>
      </c>
      <c r="AE46">
        <f t="shared" si="19"/>
        <v>9.7240749164311104</v>
      </c>
      <c r="AF46">
        <f t="shared" si="11"/>
        <v>0</v>
      </c>
      <c r="AG46" t="str">
        <f>IF(AF46=1,AJ46,AI46)</f>
        <v>acglu[M-H]-</v>
      </c>
      <c r="AH46" s="27">
        <v>0.99295776890854803</v>
      </c>
      <c r="AI46" t="s">
        <v>1237</v>
      </c>
      <c r="AJ46" t="s">
        <v>1337</v>
      </c>
      <c r="AK46" s="3">
        <v>189.06374399999999</v>
      </c>
      <c r="AN46" s="6" t="s">
        <v>991</v>
      </c>
    </row>
    <row r="47" spans="1:40" x14ac:dyDescent="0.2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20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990</v>
      </c>
      <c r="L47">
        <v>0</v>
      </c>
      <c r="M47">
        <v>0</v>
      </c>
      <c r="N47">
        <f t="shared" si="6"/>
        <v>0</v>
      </c>
      <c r="O47" s="14">
        <v>0</v>
      </c>
      <c r="P47" s="22">
        <v>0</v>
      </c>
      <c r="Q47">
        <f t="shared" si="14"/>
        <v>0</v>
      </c>
      <c r="R47" s="27">
        <v>0</v>
      </c>
      <c r="S47">
        <v>0</v>
      </c>
      <c r="T47">
        <v>0</v>
      </c>
      <c r="U47">
        <f t="shared" si="7"/>
        <v>0</v>
      </c>
      <c r="V47" s="14">
        <v>0</v>
      </c>
      <c r="W47" s="22">
        <v>0</v>
      </c>
      <c r="X47">
        <f t="shared" si="8"/>
        <v>0</v>
      </c>
      <c r="Y47" s="27">
        <v>0</v>
      </c>
      <c r="Z47">
        <f t="shared" si="15"/>
        <v>0</v>
      </c>
      <c r="AA47">
        <f t="shared" si="16"/>
        <v>0</v>
      </c>
      <c r="AB47">
        <f t="shared" si="10"/>
        <v>0</v>
      </c>
      <c r="AC47">
        <f t="shared" si="17"/>
        <v>0</v>
      </c>
      <c r="AD47">
        <f t="shared" si="18"/>
        <v>0</v>
      </c>
      <c r="AE47">
        <f t="shared" si="19"/>
        <v>0</v>
      </c>
      <c r="AF47">
        <f t="shared" si="11"/>
        <v>0</v>
      </c>
      <c r="AH47" s="27" t="s">
        <v>1468</v>
      </c>
      <c r="AI47" t="s">
        <v>1141</v>
      </c>
      <c r="AJ47" t="s">
        <v>1141</v>
      </c>
      <c r="AK47" s="3">
        <v>290.12265600000001</v>
      </c>
      <c r="AN47" s="5" t="s">
        <v>990</v>
      </c>
    </row>
    <row r="48" spans="1:40" x14ac:dyDescent="0.25">
      <c r="A48">
        <v>47</v>
      </c>
      <c r="B48" s="3" t="s">
        <v>903</v>
      </c>
      <c r="C48" s="3" t="s">
        <v>279</v>
      </c>
      <c r="D48" s="3" t="s">
        <v>280</v>
      </c>
      <c r="E48" s="3">
        <v>501.32</v>
      </c>
      <c r="F48" s="20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991</v>
      </c>
      <c r="L48">
        <v>1</v>
      </c>
      <c r="M48">
        <v>480</v>
      </c>
      <c r="N48">
        <f t="shared" si="6"/>
        <v>1</v>
      </c>
      <c r="O48" s="14">
        <v>11.9084854508659</v>
      </c>
      <c r="P48" s="22">
        <v>1</v>
      </c>
      <c r="Q48">
        <f t="shared" si="14"/>
        <v>1</v>
      </c>
      <c r="R48" s="27">
        <v>1.3731258469853701E-2</v>
      </c>
      <c r="S48">
        <v>1</v>
      </c>
      <c r="T48">
        <v>5</v>
      </c>
      <c r="U48">
        <f t="shared" si="7"/>
        <v>1</v>
      </c>
      <c r="V48" s="14">
        <v>8.7576024793999494</v>
      </c>
      <c r="W48" s="22">
        <v>1</v>
      </c>
      <c r="X48">
        <f t="shared" si="8"/>
        <v>1</v>
      </c>
      <c r="Y48" s="27">
        <v>2.68979390809162E-2</v>
      </c>
      <c r="Z48">
        <f t="shared" si="15"/>
        <v>1</v>
      </c>
      <c r="AA48">
        <f t="shared" si="16"/>
        <v>1</v>
      </c>
      <c r="AB48">
        <f t="shared" si="10"/>
        <v>1</v>
      </c>
      <c r="AC48">
        <f t="shared" si="17"/>
        <v>1</v>
      </c>
      <c r="AD48">
        <f t="shared" si="18"/>
        <v>11.9084854508659</v>
      </c>
      <c r="AE48">
        <f t="shared" si="19"/>
        <v>8.7576024793999494</v>
      </c>
      <c r="AF48">
        <f t="shared" si="11"/>
        <v>1</v>
      </c>
      <c r="AG48" t="str">
        <f t="shared" ref="AG48:AG79" si="20">IF(AF48=1,AJ48,AI48)</f>
        <v>adp[M+H]+</v>
      </c>
      <c r="AH48" s="27">
        <v>0.87552736953142896</v>
      </c>
      <c r="AI48" t="s">
        <v>1239</v>
      </c>
      <c r="AJ48" t="s">
        <v>871</v>
      </c>
      <c r="AK48" s="3">
        <v>427.02944099999996</v>
      </c>
      <c r="AN48" s="5" t="s">
        <v>990</v>
      </c>
    </row>
    <row r="49" spans="1:40" x14ac:dyDescent="0.25">
      <c r="A49">
        <v>48</v>
      </c>
      <c r="B49" s="3" t="s">
        <v>905</v>
      </c>
      <c r="C49" s="3" t="s">
        <v>284</v>
      </c>
      <c r="D49" s="3" t="s">
        <v>285</v>
      </c>
      <c r="E49" s="3">
        <v>443.2</v>
      </c>
      <c r="F49" s="20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991</v>
      </c>
      <c r="L49">
        <v>1</v>
      </c>
      <c r="M49">
        <v>5</v>
      </c>
      <c r="N49">
        <f t="shared" si="6"/>
        <v>1</v>
      </c>
      <c r="O49" s="14">
        <v>10.066881685183001</v>
      </c>
      <c r="P49" s="22">
        <v>1</v>
      </c>
      <c r="Q49">
        <f t="shared" si="14"/>
        <v>1</v>
      </c>
      <c r="R49" s="27">
        <v>4.0392728184982997E-2</v>
      </c>
      <c r="S49">
        <v>1</v>
      </c>
      <c r="T49">
        <v>6</v>
      </c>
      <c r="U49">
        <f t="shared" si="7"/>
        <v>1</v>
      </c>
      <c r="V49" s="14">
        <v>7.5267034269741302</v>
      </c>
      <c r="W49" s="22">
        <v>1</v>
      </c>
      <c r="X49">
        <f t="shared" si="8"/>
        <v>1</v>
      </c>
      <c r="Y49" s="27">
        <v>6.0022795635115603E-2</v>
      </c>
      <c r="Z49">
        <f t="shared" si="15"/>
        <v>1</v>
      </c>
      <c r="AA49">
        <f t="shared" si="16"/>
        <v>1</v>
      </c>
      <c r="AB49">
        <f t="shared" si="10"/>
        <v>1</v>
      </c>
      <c r="AC49">
        <f t="shared" si="17"/>
        <v>0</v>
      </c>
      <c r="AD49">
        <f t="shared" si="18"/>
        <v>10.066881685183001</v>
      </c>
      <c r="AE49">
        <f t="shared" si="19"/>
        <v>7.5267034269741302</v>
      </c>
      <c r="AF49">
        <f t="shared" si="11"/>
        <v>1</v>
      </c>
      <c r="AG49" t="str">
        <f t="shared" si="20"/>
        <v>gdp[M+H]+</v>
      </c>
      <c r="AH49" s="27" t="s">
        <v>1468</v>
      </c>
      <c r="AI49" t="s">
        <v>1240</v>
      </c>
      <c r="AJ49" t="s">
        <v>877</v>
      </c>
      <c r="AK49" s="3">
        <v>443.02435600000001</v>
      </c>
      <c r="AN49" s="5" t="s">
        <v>990</v>
      </c>
    </row>
    <row r="50" spans="1:40" x14ac:dyDescent="0.2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20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991</v>
      </c>
      <c r="L50">
        <v>1</v>
      </c>
      <c r="M50">
        <v>480</v>
      </c>
      <c r="N50">
        <f t="shared" si="6"/>
        <v>1</v>
      </c>
      <c r="O50" s="14">
        <v>3.06139228085364</v>
      </c>
      <c r="P50" s="22">
        <v>1</v>
      </c>
      <c r="Q50">
        <f t="shared" si="14"/>
        <v>1</v>
      </c>
      <c r="R50" s="27">
        <v>4.3053590594837501E-2</v>
      </c>
      <c r="S50">
        <v>1</v>
      </c>
      <c r="T50">
        <v>6</v>
      </c>
      <c r="U50">
        <f t="shared" si="7"/>
        <v>1</v>
      </c>
      <c r="V50" s="14">
        <v>8.4612446645512804</v>
      </c>
      <c r="W50" s="22">
        <v>1</v>
      </c>
      <c r="X50">
        <f t="shared" si="8"/>
        <v>1</v>
      </c>
      <c r="Y50" s="27">
        <v>5.8752350090440698E-2</v>
      </c>
      <c r="Z50">
        <f t="shared" si="15"/>
        <v>1</v>
      </c>
      <c r="AA50">
        <f t="shared" si="16"/>
        <v>1</v>
      </c>
      <c r="AB50">
        <f t="shared" si="10"/>
        <v>1</v>
      </c>
      <c r="AC50">
        <f t="shared" si="17"/>
        <v>1</v>
      </c>
      <c r="AD50">
        <f t="shared" si="18"/>
        <v>3.06139228085364</v>
      </c>
      <c r="AE50">
        <f t="shared" si="19"/>
        <v>8.4612446645512804</v>
      </c>
      <c r="AF50">
        <f t="shared" si="11"/>
        <v>0</v>
      </c>
      <c r="AG50" t="str">
        <f t="shared" si="20"/>
        <v>udp[M-H]-</v>
      </c>
      <c r="AH50" s="27">
        <v>0.93986416237715398</v>
      </c>
      <c r="AI50" t="s">
        <v>872</v>
      </c>
      <c r="AJ50" t="s">
        <v>1338</v>
      </c>
      <c r="AK50" s="3">
        <v>404.00222400000001</v>
      </c>
      <c r="AN50" s="6" t="s">
        <v>991</v>
      </c>
    </row>
    <row r="51" spans="1:40" x14ac:dyDescent="0.25">
      <c r="A51">
        <v>50</v>
      </c>
      <c r="B51" s="3" t="s">
        <v>908</v>
      </c>
      <c r="C51" s="3" t="s">
        <v>295</v>
      </c>
      <c r="D51" s="3" t="s">
        <v>296</v>
      </c>
      <c r="E51" s="3">
        <v>367.19</v>
      </c>
      <c r="F51" s="20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991</v>
      </c>
      <c r="L51">
        <v>1</v>
      </c>
      <c r="M51">
        <v>3</v>
      </c>
      <c r="N51">
        <f t="shared" si="6"/>
        <v>0</v>
      </c>
      <c r="O51" s="14">
        <v>10.0330499584436</v>
      </c>
      <c r="P51" s="22">
        <v>1</v>
      </c>
      <c r="Q51">
        <f t="shared" si="14"/>
        <v>1</v>
      </c>
      <c r="R51" s="27">
        <v>2.2903605883328002E-2</v>
      </c>
      <c r="S51">
        <v>1</v>
      </c>
      <c r="T51">
        <v>3</v>
      </c>
      <c r="U51">
        <f t="shared" si="7"/>
        <v>0</v>
      </c>
      <c r="V51" s="14">
        <v>11.1730907492976</v>
      </c>
      <c r="W51" s="22">
        <v>1</v>
      </c>
      <c r="X51">
        <f t="shared" si="8"/>
        <v>1</v>
      </c>
      <c r="Y51" s="27">
        <v>1.35383729349889E-2</v>
      </c>
      <c r="Z51">
        <f t="shared" si="15"/>
        <v>1</v>
      </c>
      <c r="AA51">
        <f t="shared" si="16"/>
        <v>1</v>
      </c>
      <c r="AB51">
        <f t="shared" si="10"/>
        <v>0</v>
      </c>
      <c r="AC51">
        <f t="shared" si="17"/>
        <v>0</v>
      </c>
      <c r="AD51">
        <f t="shared" si="18"/>
        <v>10.0330499584436</v>
      </c>
      <c r="AE51">
        <f t="shared" si="19"/>
        <v>11.1730907492976</v>
      </c>
      <c r="AF51">
        <f t="shared" si="11"/>
        <v>0</v>
      </c>
      <c r="AG51" t="str">
        <f t="shared" si="20"/>
        <v>35cgmp[M-H]-</v>
      </c>
      <c r="AH51" s="27" t="s">
        <v>1468</v>
      </c>
      <c r="AI51" t="s">
        <v>976</v>
      </c>
      <c r="AJ51" t="s">
        <v>1339</v>
      </c>
      <c r="AK51" s="3">
        <v>345.04745800000001</v>
      </c>
      <c r="AN51" s="6" t="s">
        <v>991</v>
      </c>
    </row>
    <row r="52" spans="1:40" x14ac:dyDescent="0.25">
      <c r="A52">
        <v>51</v>
      </c>
      <c r="B52" s="3" t="s">
        <v>909</v>
      </c>
      <c r="C52" s="3" t="s">
        <v>300</v>
      </c>
      <c r="D52" s="3" t="s">
        <v>301</v>
      </c>
      <c r="E52" s="3">
        <v>329.21</v>
      </c>
      <c r="F52" s="20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991</v>
      </c>
      <c r="L52">
        <v>1</v>
      </c>
      <c r="M52">
        <v>3</v>
      </c>
      <c r="N52">
        <f t="shared" si="6"/>
        <v>0</v>
      </c>
      <c r="O52" s="14">
        <v>12.269193911872399</v>
      </c>
      <c r="P52" s="22">
        <v>1</v>
      </c>
      <c r="Q52">
        <f t="shared" si="14"/>
        <v>1</v>
      </c>
      <c r="R52" s="27">
        <v>2.26367626220995E-3</v>
      </c>
      <c r="S52">
        <v>1</v>
      </c>
      <c r="T52">
        <v>3</v>
      </c>
      <c r="U52">
        <f t="shared" si="7"/>
        <v>0</v>
      </c>
      <c r="V52" s="14">
        <v>10.9728322269</v>
      </c>
      <c r="W52" s="22">
        <v>1</v>
      </c>
      <c r="X52">
        <f t="shared" si="8"/>
        <v>1</v>
      </c>
      <c r="Y52" s="27">
        <v>4.3580151959861702E-2</v>
      </c>
      <c r="Z52">
        <f t="shared" si="15"/>
        <v>1</v>
      </c>
      <c r="AA52">
        <f t="shared" si="16"/>
        <v>1</v>
      </c>
      <c r="AB52">
        <f t="shared" si="10"/>
        <v>0</v>
      </c>
      <c r="AC52">
        <f t="shared" si="17"/>
        <v>0</v>
      </c>
      <c r="AD52">
        <f t="shared" si="18"/>
        <v>12.269193911872399</v>
      </c>
      <c r="AE52">
        <f t="shared" si="19"/>
        <v>10.9728322269</v>
      </c>
      <c r="AF52">
        <f t="shared" si="11"/>
        <v>1</v>
      </c>
      <c r="AG52" t="str">
        <f t="shared" si="20"/>
        <v>camp[M+H]+</v>
      </c>
      <c r="AH52" s="27" t="s">
        <v>1468</v>
      </c>
      <c r="AI52" t="s">
        <v>1241</v>
      </c>
      <c r="AJ52" t="s">
        <v>965</v>
      </c>
      <c r="AK52" s="3">
        <v>329.05254300000001</v>
      </c>
      <c r="AN52" s="6" t="s">
        <v>991</v>
      </c>
    </row>
    <row r="53" spans="1:40" x14ac:dyDescent="0.25">
      <c r="A53">
        <v>52</v>
      </c>
      <c r="B53" s="3" t="s">
        <v>911</v>
      </c>
      <c r="C53" s="3" t="s">
        <v>305</v>
      </c>
      <c r="D53" s="3" t="s">
        <v>306</v>
      </c>
      <c r="E53" s="3">
        <v>391.18</v>
      </c>
      <c r="F53" s="20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991</v>
      </c>
      <c r="L53">
        <v>1</v>
      </c>
      <c r="M53">
        <v>480</v>
      </c>
      <c r="N53">
        <f t="shared" si="6"/>
        <v>1</v>
      </c>
      <c r="O53" s="14">
        <v>10.802603477119501</v>
      </c>
      <c r="P53" s="22">
        <v>1</v>
      </c>
      <c r="Q53">
        <f t="shared" si="14"/>
        <v>1</v>
      </c>
      <c r="R53" s="27">
        <v>1.4783666749019301E-2</v>
      </c>
      <c r="S53">
        <v>1</v>
      </c>
      <c r="T53">
        <v>4</v>
      </c>
      <c r="U53">
        <f t="shared" si="7"/>
        <v>1</v>
      </c>
      <c r="V53" s="14">
        <v>7.5814333846684203</v>
      </c>
      <c r="W53" s="22">
        <v>1</v>
      </c>
      <c r="X53">
        <f t="shared" si="8"/>
        <v>1</v>
      </c>
      <c r="Y53" s="27">
        <v>1.6798537263005401E-2</v>
      </c>
      <c r="Z53">
        <f t="shared" si="15"/>
        <v>1</v>
      </c>
      <c r="AA53">
        <f t="shared" si="16"/>
        <v>1</v>
      </c>
      <c r="AB53">
        <f t="shared" si="10"/>
        <v>1</v>
      </c>
      <c r="AC53">
        <f t="shared" si="17"/>
        <v>1</v>
      </c>
      <c r="AD53">
        <f t="shared" si="18"/>
        <v>10.802603477119501</v>
      </c>
      <c r="AE53">
        <f t="shared" si="19"/>
        <v>7.5814333846684203</v>
      </c>
      <c r="AF53">
        <f t="shared" si="11"/>
        <v>1</v>
      </c>
      <c r="AG53" t="str">
        <f t="shared" si="20"/>
        <v>amp[M+H]+</v>
      </c>
      <c r="AH53" s="27">
        <v>0.92540452053191502</v>
      </c>
      <c r="AI53" t="s">
        <v>1242</v>
      </c>
      <c r="AJ53" t="s">
        <v>875</v>
      </c>
      <c r="AK53" s="3">
        <v>347.063108</v>
      </c>
      <c r="AN53" s="6" t="s">
        <v>991</v>
      </c>
    </row>
    <row r="54" spans="1:40" x14ac:dyDescent="0.25">
      <c r="A54">
        <v>53</v>
      </c>
      <c r="B54" s="3" t="s">
        <v>913</v>
      </c>
      <c r="C54" s="3" t="s">
        <v>310</v>
      </c>
      <c r="D54" s="3" t="s">
        <v>311</v>
      </c>
      <c r="E54" s="3">
        <v>407.18</v>
      </c>
      <c r="F54" s="20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991</v>
      </c>
      <c r="L54">
        <v>1</v>
      </c>
      <c r="M54">
        <v>3</v>
      </c>
      <c r="N54">
        <f t="shared" si="6"/>
        <v>0</v>
      </c>
      <c r="O54" s="14">
        <v>10.1981666991841</v>
      </c>
      <c r="P54" s="22">
        <v>1</v>
      </c>
      <c r="Q54">
        <f t="shared" si="14"/>
        <v>1</v>
      </c>
      <c r="R54" s="27">
        <v>6.2812915284736107E-2</v>
      </c>
      <c r="S54">
        <v>1</v>
      </c>
      <c r="T54">
        <v>3</v>
      </c>
      <c r="U54">
        <f t="shared" si="7"/>
        <v>0</v>
      </c>
      <c r="V54" s="14">
        <v>8.3416312298527906</v>
      </c>
      <c r="W54" s="22">
        <v>1</v>
      </c>
      <c r="X54">
        <f t="shared" si="8"/>
        <v>1</v>
      </c>
      <c r="Y54" s="27">
        <v>0.12796757042280901</v>
      </c>
      <c r="Z54">
        <f t="shared" si="15"/>
        <v>1</v>
      </c>
      <c r="AA54">
        <f t="shared" si="16"/>
        <v>1</v>
      </c>
      <c r="AB54">
        <f t="shared" si="10"/>
        <v>0</v>
      </c>
      <c r="AC54">
        <f t="shared" si="17"/>
        <v>0</v>
      </c>
      <c r="AD54">
        <f t="shared" si="18"/>
        <v>10.1981666991841</v>
      </c>
      <c r="AE54">
        <f t="shared" si="19"/>
        <v>8.3416312298527906</v>
      </c>
      <c r="AF54">
        <f t="shared" si="11"/>
        <v>1</v>
      </c>
      <c r="AG54" t="str">
        <f t="shared" si="20"/>
        <v>gmp[M+H]+</v>
      </c>
      <c r="AH54" s="27" t="s">
        <v>1468</v>
      </c>
      <c r="AI54" t="s">
        <v>1243</v>
      </c>
      <c r="AJ54" t="s">
        <v>922</v>
      </c>
      <c r="AK54" s="3">
        <v>363.05802299999999</v>
      </c>
      <c r="AN54" s="6" t="s">
        <v>991</v>
      </c>
    </row>
    <row r="55" spans="1:40" x14ac:dyDescent="0.2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20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991</v>
      </c>
      <c r="L55">
        <v>1</v>
      </c>
      <c r="M55">
        <v>4</v>
      </c>
      <c r="N55">
        <f t="shared" si="6"/>
        <v>1</v>
      </c>
      <c r="O55" s="14">
        <v>11.093104370359599</v>
      </c>
      <c r="P55" s="22">
        <v>1</v>
      </c>
      <c r="Q55">
        <f t="shared" si="14"/>
        <v>1</v>
      </c>
      <c r="R55" s="27">
        <v>2.8526495480790701E-2</v>
      </c>
      <c r="S55">
        <v>1</v>
      </c>
      <c r="T55">
        <v>3</v>
      </c>
      <c r="U55">
        <f t="shared" si="7"/>
        <v>0</v>
      </c>
      <c r="V55" s="14">
        <v>9.7789711649370599</v>
      </c>
      <c r="W55" s="22">
        <v>1</v>
      </c>
      <c r="X55">
        <f t="shared" si="8"/>
        <v>1</v>
      </c>
      <c r="Y55" s="27">
        <v>1.55667029656145E-2</v>
      </c>
      <c r="Z55">
        <f t="shared" si="15"/>
        <v>1</v>
      </c>
      <c r="AA55">
        <f t="shared" si="16"/>
        <v>1</v>
      </c>
      <c r="AB55">
        <f t="shared" si="10"/>
        <v>1</v>
      </c>
      <c r="AC55">
        <f t="shared" si="17"/>
        <v>0</v>
      </c>
      <c r="AD55">
        <f t="shared" si="18"/>
        <v>11.093104370359599</v>
      </c>
      <c r="AE55">
        <f t="shared" si="19"/>
        <v>9.7789711649370599</v>
      </c>
      <c r="AF55">
        <f t="shared" si="11"/>
        <v>1</v>
      </c>
      <c r="AG55" t="str">
        <f t="shared" si="20"/>
        <v>ump[M+H]+</v>
      </c>
      <c r="AH55" s="27">
        <v>0.77114345034615595</v>
      </c>
      <c r="AI55" t="s">
        <v>1244</v>
      </c>
      <c r="AJ55" t="s">
        <v>902</v>
      </c>
      <c r="AK55" s="3">
        <v>324.03589099999999</v>
      </c>
      <c r="AN55" s="6" t="s">
        <v>991</v>
      </c>
    </row>
    <row r="56" spans="1:40" x14ac:dyDescent="0.2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20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991</v>
      </c>
      <c r="L56">
        <v>1</v>
      </c>
      <c r="M56">
        <v>5</v>
      </c>
      <c r="N56">
        <f t="shared" si="6"/>
        <v>1</v>
      </c>
      <c r="O56" s="14">
        <v>11.2593421760109</v>
      </c>
      <c r="P56" s="22">
        <v>1</v>
      </c>
      <c r="Q56">
        <f t="shared" si="14"/>
        <v>1</v>
      </c>
      <c r="R56" s="27">
        <v>2.0048027638773301E-2</v>
      </c>
      <c r="S56">
        <v>1</v>
      </c>
      <c r="T56">
        <v>3</v>
      </c>
      <c r="U56">
        <f t="shared" si="7"/>
        <v>0</v>
      </c>
      <c r="V56" s="14">
        <v>10.1770988936669</v>
      </c>
      <c r="W56" s="22">
        <v>1</v>
      </c>
      <c r="X56">
        <f t="shared" si="8"/>
        <v>1</v>
      </c>
      <c r="Y56" s="27">
        <v>2.5509283042217501E-2</v>
      </c>
      <c r="Z56">
        <f t="shared" si="15"/>
        <v>1</v>
      </c>
      <c r="AA56">
        <f t="shared" si="16"/>
        <v>1</v>
      </c>
      <c r="AB56">
        <f t="shared" si="10"/>
        <v>1</v>
      </c>
      <c r="AC56">
        <f t="shared" si="17"/>
        <v>0</v>
      </c>
      <c r="AD56">
        <f t="shared" si="18"/>
        <v>11.2593421760109</v>
      </c>
      <c r="AE56">
        <f t="shared" si="19"/>
        <v>10.1770988936669</v>
      </c>
      <c r="AF56">
        <f t="shared" si="11"/>
        <v>1</v>
      </c>
      <c r="AG56" t="str">
        <f t="shared" si="20"/>
        <v>imp[M+H]+</v>
      </c>
      <c r="AH56" s="27">
        <v>0.66171984898476199</v>
      </c>
      <c r="AI56" t="s">
        <v>1245</v>
      </c>
      <c r="AJ56" t="s">
        <v>917</v>
      </c>
      <c r="AK56" s="3">
        <v>348.047124</v>
      </c>
      <c r="AN56" s="6" t="s">
        <v>991</v>
      </c>
    </row>
    <row r="57" spans="1:40" x14ac:dyDescent="0.25">
      <c r="A57">
        <v>56</v>
      </c>
      <c r="B57" s="3" t="s">
        <v>916</v>
      </c>
      <c r="C57" s="3" t="s">
        <v>327</v>
      </c>
      <c r="D57" s="3" t="s">
        <v>328</v>
      </c>
      <c r="E57" s="3">
        <v>551.14</v>
      </c>
      <c r="F57" s="20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991</v>
      </c>
      <c r="L57">
        <v>1</v>
      </c>
      <c r="M57">
        <v>480</v>
      </c>
      <c r="N57">
        <f t="shared" si="6"/>
        <v>1</v>
      </c>
      <c r="O57" s="14">
        <v>10.255018706856299</v>
      </c>
      <c r="P57" s="22">
        <v>1</v>
      </c>
      <c r="Q57">
        <f t="shared" si="14"/>
        <v>1</v>
      </c>
      <c r="R57" s="27">
        <v>1.33908278272838E-2</v>
      </c>
      <c r="S57">
        <v>1</v>
      </c>
      <c r="T57">
        <v>463</v>
      </c>
      <c r="U57">
        <f t="shared" si="7"/>
        <v>1</v>
      </c>
      <c r="V57" s="14">
        <v>10.426810597140699</v>
      </c>
      <c r="W57" s="22">
        <v>1</v>
      </c>
      <c r="X57">
        <f t="shared" si="8"/>
        <v>1</v>
      </c>
      <c r="Y57" s="27">
        <v>1.07490509679323E-2</v>
      </c>
      <c r="Z57">
        <f t="shared" si="15"/>
        <v>1</v>
      </c>
      <c r="AA57">
        <f t="shared" si="16"/>
        <v>1</v>
      </c>
      <c r="AB57">
        <f t="shared" si="10"/>
        <v>1</v>
      </c>
      <c r="AC57">
        <f t="shared" si="17"/>
        <v>1</v>
      </c>
      <c r="AD57">
        <f t="shared" si="18"/>
        <v>10.255018706856299</v>
      </c>
      <c r="AE57">
        <f t="shared" si="19"/>
        <v>10.426810597140699</v>
      </c>
      <c r="AF57">
        <f t="shared" si="11"/>
        <v>0</v>
      </c>
      <c r="AG57" t="str">
        <f t="shared" si="20"/>
        <v>atp[M-H]-</v>
      </c>
      <c r="AH57" s="27">
        <v>0.93222858072199999</v>
      </c>
      <c r="AI57" t="s">
        <v>867</v>
      </c>
      <c r="AJ57" t="s">
        <v>1003</v>
      </c>
      <c r="AK57" s="3">
        <v>506.99577399999998</v>
      </c>
      <c r="AN57" s="6" t="s">
        <v>991</v>
      </c>
    </row>
    <row r="58" spans="1:40" x14ac:dyDescent="0.25">
      <c r="A58">
        <v>57</v>
      </c>
      <c r="B58" s="3" t="s">
        <v>918</v>
      </c>
      <c r="C58" s="3" t="s">
        <v>332</v>
      </c>
      <c r="D58" s="3" t="s">
        <v>333</v>
      </c>
      <c r="E58" s="3">
        <v>523.17999999999995</v>
      </c>
      <c r="F58" s="20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991</v>
      </c>
      <c r="L58">
        <v>1</v>
      </c>
      <c r="M58">
        <v>3</v>
      </c>
      <c r="N58">
        <f t="shared" si="6"/>
        <v>0</v>
      </c>
      <c r="O58" s="14">
        <v>11.374012371571</v>
      </c>
      <c r="P58" s="22">
        <v>1</v>
      </c>
      <c r="Q58">
        <f t="shared" si="14"/>
        <v>1</v>
      </c>
      <c r="R58" s="27">
        <v>2.5637674467789501E-2</v>
      </c>
      <c r="S58">
        <v>1</v>
      </c>
      <c r="T58">
        <v>3</v>
      </c>
      <c r="U58">
        <f t="shared" si="7"/>
        <v>0</v>
      </c>
      <c r="V58" s="14">
        <v>10.3352387636132</v>
      </c>
      <c r="W58" s="22">
        <v>1</v>
      </c>
      <c r="X58">
        <f t="shared" si="8"/>
        <v>1</v>
      </c>
      <c r="Y58" s="27">
        <v>3.2985411136882699E-2</v>
      </c>
      <c r="Z58">
        <f t="shared" si="15"/>
        <v>1</v>
      </c>
      <c r="AA58">
        <f t="shared" si="16"/>
        <v>1</v>
      </c>
      <c r="AB58">
        <f t="shared" si="10"/>
        <v>0</v>
      </c>
      <c r="AC58">
        <f t="shared" si="17"/>
        <v>0</v>
      </c>
      <c r="AD58">
        <f t="shared" si="18"/>
        <v>11.374012371571</v>
      </c>
      <c r="AE58">
        <f t="shared" si="19"/>
        <v>10.3352387636132</v>
      </c>
      <c r="AF58">
        <f t="shared" si="11"/>
        <v>1</v>
      </c>
      <c r="AG58" t="str">
        <f t="shared" si="20"/>
        <v>gtp[M+H]+</v>
      </c>
      <c r="AH58" s="27">
        <v>0.767143517200777</v>
      </c>
      <c r="AI58" t="s">
        <v>1246</v>
      </c>
      <c r="AJ58" t="s">
        <v>883</v>
      </c>
      <c r="AK58" s="3">
        <v>522.99068899999997</v>
      </c>
      <c r="AN58" s="6" t="s">
        <v>991</v>
      </c>
    </row>
    <row r="59" spans="1:40" x14ac:dyDescent="0.2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20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991</v>
      </c>
      <c r="L59">
        <v>1</v>
      </c>
      <c r="M59">
        <v>30</v>
      </c>
      <c r="N59">
        <f t="shared" si="6"/>
        <v>1</v>
      </c>
      <c r="O59" s="14">
        <v>8.5585094822519299</v>
      </c>
      <c r="P59" s="22">
        <v>1</v>
      </c>
      <c r="Q59">
        <f t="shared" si="14"/>
        <v>1</v>
      </c>
      <c r="R59" s="27">
        <v>1.75927905520048E-2</v>
      </c>
      <c r="S59">
        <v>1</v>
      </c>
      <c r="T59">
        <v>472</v>
      </c>
      <c r="U59">
        <f t="shared" si="7"/>
        <v>1</v>
      </c>
      <c r="V59" s="14">
        <v>10.147591429992699</v>
      </c>
      <c r="W59" s="22">
        <v>1</v>
      </c>
      <c r="X59">
        <f t="shared" si="8"/>
        <v>1</v>
      </c>
      <c r="Y59" s="27">
        <v>5.2732085549182697E-2</v>
      </c>
      <c r="Z59">
        <f t="shared" si="15"/>
        <v>1</v>
      </c>
      <c r="AA59">
        <f t="shared" si="16"/>
        <v>1</v>
      </c>
      <c r="AB59">
        <f t="shared" si="10"/>
        <v>1</v>
      </c>
      <c r="AC59">
        <f t="shared" si="17"/>
        <v>1</v>
      </c>
      <c r="AD59">
        <f t="shared" si="18"/>
        <v>8.5585094822519299</v>
      </c>
      <c r="AE59">
        <f t="shared" si="19"/>
        <v>10.147591429992699</v>
      </c>
      <c r="AF59">
        <f t="shared" si="11"/>
        <v>0</v>
      </c>
      <c r="AG59" t="str">
        <f t="shared" si="20"/>
        <v>utp[M-H]-</v>
      </c>
      <c r="AH59" s="27">
        <v>0.760084125318093</v>
      </c>
      <c r="AI59" t="s">
        <v>893</v>
      </c>
      <c r="AJ59" t="s">
        <v>1340</v>
      </c>
      <c r="AK59" s="3">
        <v>483.96855699999998</v>
      </c>
      <c r="AN59" s="6" t="s">
        <v>991</v>
      </c>
    </row>
    <row r="60" spans="1:40" x14ac:dyDescent="0.25">
      <c r="A60">
        <v>59</v>
      </c>
      <c r="B60" s="3" t="s">
        <v>921</v>
      </c>
      <c r="C60" s="3" t="s">
        <v>343</v>
      </c>
      <c r="D60" s="3" t="s">
        <v>344</v>
      </c>
      <c r="E60" s="3">
        <v>367.16</v>
      </c>
      <c r="F60" s="20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991</v>
      </c>
      <c r="L60">
        <v>1</v>
      </c>
      <c r="M60">
        <v>395</v>
      </c>
      <c r="N60">
        <f t="shared" si="6"/>
        <v>1</v>
      </c>
      <c r="O60" s="14">
        <v>11.2233152021637</v>
      </c>
      <c r="P60" s="22">
        <v>1</v>
      </c>
      <c r="Q60">
        <f t="shared" si="14"/>
        <v>1</v>
      </c>
      <c r="R60" s="27">
        <v>2.37849587126823E-2</v>
      </c>
      <c r="S60">
        <v>1</v>
      </c>
      <c r="T60">
        <v>6</v>
      </c>
      <c r="U60">
        <f t="shared" si="7"/>
        <v>1</v>
      </c>
      <c r="V60" s="14">
        <v>9.0919736120686103</v>
      </c>
      <c r="W60" s="22">
        <v>1</v>
      </c>
      <c r="X60">
        <f t="shared" si="8"/>
        <v>1</v>
      </c>
      <c r="Y60" s="27">
        <v>2.3814529867579599E-2</v>
      </c>
      <c r="Z60">
        <f t="shared" si="15"/>
        <v>1</v>
      </c>
      <c r="AA60">
        <f t="shared" si="16"/>
        <v>1</v>
      </c>
      <c r="AB60">
        <f t="shared" si="10"/>
        <v>1</v>
      </c>
      <c r="AC60">
        <f t="shared" si="17"/>
        <v>1</v>
      </c>
      <c r="AD60">
        <f t="shared" si="18"/>
        <v>11.2233152021637</v>
      </c>
      <c r="AE60">
        <f t="shared" si="19"/>
        <v>9.0919736120686103</v>
      </c>
      <c r="AF60">
        <f t="shared" si="11"/>
        <v>1</v>
      </c>
      <c r="AG60" t="str">
        <f t="shared" si="20"/>
        <v>cmp[M+H]+</v>
      </c>
      <c r="AH60" s="27">
        <v>0.89495571215222003</v>
      </c>
      <c r="AI60" t="s">
        <v>1247</v>
      </c>
      <c r="AJ60" t="s">
        <v>885</v>
      </c>
      <c r="AK60" s="3">
        <v>323.051875</v>
      </c>
      <c r="AN60" s="6" t="s">
        <v>991</v>
      </c>
    </row>
    <row r="61" spans="1:40" x14ac:dyDescent="0.2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20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991</v>
      </c>
      <c r="L61">
        <v>1</v>
      </c>
      <c r="M61">
        <v>4</v>
      </c>
      <c r="N61">
        <f t="shared" si="6"/>
        <v>1</v>
      </c>
      <c r="O61" s="14">
        <v>11.283486637000401</v>
      </c>
      <c r="P61" s="22">
        <v>1</v>
      </c>
      <c r="Q61">
        <f t="shared" si="14"/>
        <v>1</v>
      </c>
      <c r="R61" s="27">
        <v>3.5827531622823698E-2</v>
      </c>
      <c r="S61">
        <v>1</v>
      </c>
      <c r="T61">
        <v>3</v>
      </c>
      <c r="U61">
        <f t="shared" si="7"/>
        <v>0</v>
      </c>
      <c r="V61" s="14">
        <v>9.4803897274918008</v>
      </c>
      <c r="W61" s="22">
        <v>1</v>
      </c>
      <c r="X61">
        <f t="shared" si="8"/>
        <v>1</v>
      </c>
      <c r="Y61" s="27">
        <v>6.7105788498817404E-2</v>
      </c>
      <c r="Z61">
        <f t="shared" si="15"/>
        <v>1</v>
      </c>
      <c r="AA61">
        <f t="shared" si="16"/>
        <v>1</v>
      </c>
      <c r="AB61">
        <f t="shared" si="10"/>
        <v>1</v>
      </c>
      <c r="AC61">
        <f t="shared" si="17"/>
        <v>0</v>
      </c>
      <c r="AD61">
        <f t="shared" si="18"/>
        <v>11.283486637000401</v>
      </c>
      <c r="AE61">
        <f t="shared" si="19"/>
        <v>9.4803897274918008</v>
      </c>
      <c r="AF61">
        <f t="shared" si="11"/>
        <v>1</v>
      </c>
      <c r="AG61" t="str">
        <f t="shared" si="20"/>
        <v>cdp[M+H]+</v>
      </c>
      <c r="AH61" s="27" t="s">
        <v>1468</v>
      </c>
      <c r="AI61" t="s">
        <v>1248</v>
      </c>
      <c r="AJ61" t="s">
        <v>907</v>
      </c>
      <c r="AK61" s="3">
        <v>403.01820799999996</v>
      </c>
      <c r="AN61" s="6" t="s">
        <v>991</v>
      </c>
    </row>
    <row r="62" spans="1:40" x14ac:dyDescent="0.2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20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991</v>
      </c>
      <c r="L62">
        <v>1</v>
      </c>
      <c r="M62">
        <v>13</v>
      </c>
      <c r="N62">
        <f t="shared" si="6"/>
        <v>1</v>
      </c>
      <c r="O62" s="14">
        <v>8.8871274169752805</v>
      </c>
      <c r="P62" s="22">
        <v>1</v>
      </c>
      <c r="Q62">
        <f t="shared" si="14"/>
        <v>1</v>
      </c>
      <c r="R62" s="27">
        <v>2.94314389208831E-2</v>
      </c>
      <c r="S62">
        <v>1</v>
      </c>
      <c r="T62">
        <v>116</v>
      </c>
      <c r="U62">
        <f t="shared" si="7"/>
        <v>1</v>
      </c>
      <c r="V62" s="14">
        <v>8.5239146741440805</v>
      </c>
      <c r="W62" s="22">
        <v>1</v>
      </c>
      <c r="X62">
        <f t="shared" si="8"/>
        <v>1</v>
      </c>
      <c r="Y62" s="27">
        <v>1.4867763372069499E-2</v>
      </c>
      <c r="Z62">
        <f t="shared" si="15"/>
        <v>1</v>
      </c>
      <c r="AA62">
        <f t="shared" si="16"/>
        <v>1</v>
      </c>
      <c r="AB62">
        <f t="shared" si="10"/>
        <v>1</v>
      </c>
      <c r="AC62">
        <f t="shared" si="17"/>
        <v>0</v>
      </c>
      <c r="AD62">
        <f t="shared" si="18"/>
        <v>8.8871274169752805</v>
      </c>
      <c r="AE62">
        <f t="shared" si="19"/>
        <v>8.5239146741440805</v>
      </c>
      <c r="AF62">
        <f t="shared" si="11"/>
        <v>1</v>
      </c>
      <c r="AG62" t="str">
        <f t="shared" si="20"/>
        <v>ctp[M+H]+</v>
      </c>
      <c r="AH62" s="27">
        <v>0.84008337629623597</v>
      </c>
      <c r="AI62" t="s">
        <v>888</v>
      </c>
      <c r="AJ62" t="s">
        <v>1007</v>
      </c>
      <c r="AK62" s="3">
        <v>482.98454099999998</v>
      </c>
      <c r="AN62" s="6" t="s">
        <v>991</v>
      </c>
    </row>
    <row r="63" spans="1:40" x14ac:dyDescent="0.2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20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991</v>
      </c>
      <c r="L63">
        <v>1</v>
      </c>
      <c r="M63">
        <v>480</v>
      </c>
      <c r="N63">
        <f t="shared" si="6"/>
        <v>1</v>
      </c>
      <c r="O63" s="14">
        <v>11.9598402066582</v>
      </c>
      <c r="P63" s="22">
        <v>1</v>
      </c>
      <c r="Q63">
        <f t="shared" si="14"/>
        <v>1</v>
      </c>
      <c r="R63" s="27">
        <v>4.67052180729138E-3</v>
      </c>
      <c r="S63">
        <v>1</v>
      </c>
      <c r="T63">
        <v>3</v>
      </c>
      <c r="U63">
        <f t="shared" si="7"/>
        <v>0</v>
      </c>
      <c r="V63" s="14">
        <v>10.486851939394899</v>
      </c>
      <c r="W63" s="22">
        <v>1</v>
      </c>
      <c r="X63">
        <f t="shared" si="8"/>
        <v>1</v>
      </c>
      <c r="Y63" s="27">
        <v>9.0368714028450699E-3</v>
      </c>
      <c r="Z63">
        <f t="shared" si="15"/>
        <v>1</v>
      </c>
      <c r="AA63">
        <f t="shared" si="16"/>
        <v>1</v>
      </c>
      <c r="AB63">
        <f t="shared" si="10"/>
        <v>1</v>
      </c>
      <c r="AC63">
        <f t="shared" si="17"/>
        <v>1</v>
      </c>
      <c r="AD63">
        <f t="shared" si="18"/>
        <v>11.9598402066582</v>
      </c>
      <c r="AE63">
        <f t="shared" si="19"/>
        <v>10.486851939394899</v>
      </c>
      <c r="AF63">
        <f t="shared" si="11"/>
        <v>1</v>
      </c>
      <c r="AG63" t="str">
        <f t="shared" si="20"/>
        <v>ade[M+H]+</v>
      </c>
      <c r="AH63" s="27">
        <v>0.46270543536887099</v>
      </c>
      <c r="AI63" t="s">
        <v>1249</v>
      </c>
      <c r="AJ63" t="s">
        <v>923</v>
      </c>
      <c r="AK63" s="3">
        <v>135.05451499999998</v>
      </c>
      <c r="AN63" s="6" t="s">
        <v>991</v>
      </c>
    </row>
    <row r="64" spans="1:40" x14ac:dyDescent="0.2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20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991</v>
      </c>
      <c r="L64">
        <v>1</v>
      </c>
      <c r="M64">
        <v>13</v>
      </c>
      <c r="N64">
        <f t="shared" si="6"/>
        <v>1</v>
      </c>
      <c r="O64" s="14">
        <v>8.5547420818489908</v>
      </c>
      <c r="P64" s="22">
        <v>1</v>
      </c>
      <c r="Q64">
        <f t="shared" si="14"/>
        <v>1</v>
      </c>
      <c r="R64" s="27">
        <v>1.2311286416213599E-2</v>
      </c>
      <c r="S64">
        <v>1</v>
      </c>
      <c r="T64">
        <v>4</v>
      </c>
      <c r="U64">
        <f t="shared" si="7"/>
        <v>1</v>
      </c>
      <c r="V64" s="14">
        <v>8.7856788899646592</v>
      </c>
      <c r="W64" s="22">
        <v>1</v>
      </c>
      <c r="X64">
        <f t="shared" si="8"/>
        <v>1</v>
      </c>
      <c r="Y64" s="27">
        <v>6.2918540783637497E-2</v>
      </c>
      <c r="Z64">
        <f t="shared" si="15"/>
        <v>1</v>
      </c>
      <c r="AA64">
        <f t="shared" si="16"/>
        <v>1</v>
      </c>
      <c r="AB64">
        <f t="shared" si="10"/>
        <v>1</v>
      </c>
      <c r="AC64">
        <f t="shared" si="17"/>
        <v>0</v>
      </c>
      <c r="AD64">
        <f t="shared" si="18"/>
        <v>8.5547420818489908</v>
      </c>
      <c r="AE64">
        <f t="shared" si="19"/>
        <v>8.7856788899646592</v>
      </c>
      <c r="AF64">
        <f t="shared" si="11"/>
        <v>0</v>
      </c>
      <c r="AG64" t="str">
        <f t="shared" si="20"/>
        <v>gua[M-H]-</v>
      </c>
      <c r="AH64" s="27" t="s">
        <v>1468</v>
      </c>
      <c r="AI64" t="s">
        <v>1250</v>
      </c>
      <c r="AJ64" t="s">
        <v>1341</v>
      </c>
      <c r="AK64" s="3">
        <v>151.04942999999997</v>
      </c>
      <c r="AN64" s="6" t="s">
        <v>991</v>
      </c>
    </row>
    <row r="65" spans="1:40" x14ac:dyDescent="0.2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20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991</v>
      </c>
      <c r="L65">
        <v>1</v>
      </c>
      <c r="M65">
        <v>11</v>
      </c>
      <c r="N65">
        <f t="shared" si="6"/>
        <v>1</v>
      </c>
      <c r="O65" s="14">
        <v>7.6338704860961499</v>
      </c>
      <c r="P65" s="22">
        <v>1</v>
      </c>
      <c r="Q65">
        <f t="shared" si="14"/>
        <v>1</v>
      </c>
      <c r="R65" s="27">
        <v>2.1256646646517802E-2</v>
      </c>
      <c r="S65">
        <v>1</v>
      </c>
      <c r="T65">
        <v>6</v>
      </c>
      <c r="U65">
        <f t="shared" si="7"/>
        <v>1</v>
      </c>
      <c r="V65" s="14">
        <v>5.9330177350812896</v>
      </c>
      <c r="W65" s="22">
        <v>1</v>
      </c>
      <c r="X65">
        <f t="shared" si="8"/>
        <v>1</v>
      </c>
      <c r="Y65" s="27">
        <v>3.6590783179456299E-2</v>
      </c>
      <c r="Z65">
        <f t="shared" si="15"/>
        <v>1</v>
      </c>
      <c r="AA65">
        <f t="shared" si="16"/>
        <v>1</v>
      </c>
      <c r="AB65">
        <f t="shared" si="10"/>
        <v>1</v>
      </c>
      <c r="AC65">
        <f t="shared" si="17"/>
        <v>0</v>
      </c>
      <c r="AD65">
        <f t="shared" si="18"/>
        <v>7.6338704860961499</v>
      </c>
      <c r="AE65">
        <f t="shared" si="19"/>
        <v>5.9330177350812896</v>
      </c>
      <c r="AF65">
        <f t="shared" si="11"/>
        <v>1</v>
      </c>
      <c r="AG65" t="str">
        <f t="shared" si="20"/>
        <v>hxan[M+H]+</v>
      </c>
      <c r="AH65" s="27">
        <v>0.50897055460112095</v>
      </c>
      <c r="AI65" t="s">
        <v>1251</v>
      </c>
      <c r="AJ65" t="s">
        <v>1342</v>
      </c>
      <c r="AK65" s="3">
        <v>136.03853099999998</v>
      </c>
      <c r="AN65" s="6" t="s">
        <v>991</v>
      </c>
    </row>
    <row r="66" spans="1:40" x14ac:dyDescent="0.2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20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991</v>
      </c>
      <c r="L66">
        <v>1</v>
      </c>
      <c r="M66">
        <v>6</v>
      </c>
      <c r="N66">
        <f t="shared" si="6"/>
        <v>1</v>
      </c>
      <c r="O66" s="14">
        <v>6.0135113532389699</v>
      </c>
      <c r="P66" s="22">
        <v>1</v>
      </c>
      <c r="Q66">
        <f t="shared" ref="Q66:Q97" si="21">(O66&gt;3)*1</f>
        <v>1</v>
      </c>
      <c r="R66" s="27">
        <v>2.9533376678454001E-2</v>
      </c>
      <c r="S66">
        <v>1</v>
      </c>
      <c r="T66">
        <v>3</v>
      </c>
      <c r="U66">
        <f t="shared" si="7"/>
        <v>0</v>
      </c>
      <c r="V66" s="14">
        <v>10.954906647723</v>
      </c>
      <c r="W66" s="22">
        <v>1</v>
      </c>
      <c r="X66">
        <f t="shared" si="8"/>
        <v>1</v>
      </c>
      <c r="Y66" s="27">
        <v>2.7173751882109999E-2</v>
      </c>
      <c r="Z66">
        <f t="shared" ref="Z66:Z97" si="22">(SUM(L66,S66)&gt;0)*1</f>
        <v>1</v>
      </c>
      <c r="AA66">
        <f t="shared" ref="AA66:AA97" si="23">(SUM(Q66,X66)&gt;0)*1</f>
        <v>1</v>
      </c>
      <c r="AB66">
        <f t="shared" si="10"/>
        <v>1</v>
      </c>
      <c r="AC66">
        <f t="shared" ref="AC66:AC97" si="24">IF(IF(M66&gt;240,1,0)+IF(T66&gt;240,1,0)&gt;0,1,0)</f>
        <v>0</v>
      </c>
      <c r="AD66">
        <f t="shared" ref="AD66:AD97" si="25">IF((P66*Q66)=1,O66,0)</f>
        <v>6.0135113532389699</v>
      </c>
      <c r="AE66">
        <f t="shared" ref="AE66:AE97" si="26">IF((W66*X66)=1,V66,0)</f>
        <v>10.954906647723</v>
      </c>
      <c r="AF66">
        <f t="shared" si="11"/>
        <v>0</v>
      </c>
      <c r="AG66" t="str">
        <f t="shared" si="20"/>
        <v>xan[M-H]-</v>
      </c>
      <c r="AH66" s="27" t="s">
        <v>1468</v>
      </c>
      <c r="AI66" t="s">
        <v>955</v>
      </c>
      <c r="AJ66" t="s">
        <v>1343</v>
      </c>
      <c r="AK66" s="3">
        <v>152.033446</v>
      </c>
      <c r="AN66" s="6" t="s">
        <v>991</v>
      </c>
    </row>
    <row r="67" spans="1:40" x14ac:dyDescent="0.2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20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991</v>
      </c>
      <c r="L67">
        <v>1</v>
      </c>
      <c r="M67">
        <v>3</v>
      </c>
      <c r="N67">
        <f t="shared" ref="N67:N130" si="27">(M67&gt;3)*1</f>
        <v>0</v>
      </c>
      <c r="O67" s="14">
        <v>12.130518603913</v>
      </c>
      <c r="P67" s="22">
        <v>1</v>
      </c>
      <c r="Q67">
        <f t="shared" si="21"/>
        <v>1</v>
      </c>
      <c r="R67" s="27">
        <v>5.3137339500123597E-3</v>
      </c>
      <c r="S67">
        <v>1</v>
      </c>
      <c r="T67">
        <v>3</v>
      </c>
      <c r="U67">
        <f t="shared" ref="U67:U130" si="28">(T67&gt;3)*1</f>
        <v>0</v>
      </c>
      <c r="V67" s="14">
        <v>9.9561142034536498</v>
      </c>
      <c r="W67" s="22">
        <v>1</v>
      </c>
      <c r="X67">
        <f t="shared" ref="X67:X130" si="29">(V67&gt;3)*1</f>
        <v>1</v>
      </c>
      <c r="Y67" s="27">
        <v>6.1072184810414501E-2</v>
      </c>
      <c r="Z67">
        <f t="shared" si="22"/>
        <v>1</v>
      </c>
      <c r="AA67">
        <f t="shared" si="23"/>
        <v>1</v>
      </c>
      <c r="AB67">
        <f t="shared" ref="AB67:AB130" si="30">((U67+N67)&gt;0)*1</f>
        <v>0</v>
      </c>
      <c r="AC67">
        <f t="shared" si="24"/>
        <v>0</v>
      </c>
      <c r="AD67">
        <f t="shared" si="25"/>
        <v>12.130518603913</v>
      </c>
      <c r="AE67">
        <f t="shared" si="26"/>
        <v>9.9561142034536498</v>
      </c>
      <c r="AF67">
        <f t="shared" ref="AF67:AF130" si="31">IF(AD67&gt;AE67,1,0)</f>
        <v>1</v>
      </c>
      <c r="AG67" t="str">
        <f t="shared" si="20"/>
        <v>ins[M+H]+</v>
      </c>
      <c r="AH67" s="27">
        <v>0.37293246566806998</v>
      </c>
      <c r="AI67" t="s">
        <v>1252</v>
      </c>
      <c r="AJ67" t="s">
        <v>1344</v>
      </c>
      <c r="AK67" s="3">
        <v>268.08079099999998</v>
      </c>
      <c r="AN67" s="6" t="s">
        <v>991</v>
      </c>
    </row>
    <row r="68" spans="1:40" x14ac:dyDescent="0.2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20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991</v>
      </c>
      <c r="L68">
        <v>1</v>
      </c>
      <c r="M68">
        <v>5</v>
      </c>
      <c r="N68">
        <f t="shared" si="27"/>
        <v>1</v>
      </c>
      <c r="O68" s="14">
        <v>10.987805290691</v>
      </c>
      <c r="P68" s="22">
        <v>1</v>
      </c>
      <c r="Q68">
        <f t="shared" si="21"/>
        <v>1</v>
      </c>
      <c r="R68" s="27">
        <v>1.7496399367248901E-2</v>
      </c>
      <c r="S68">
        <v>1</v>
      </c>
      <c r="T68">
        <v>3</v>
      </c>
      <c r="U68">
        <f t="shared" si="28"/>
        <v>0</v>
      </c>
      <c r="V68" s="14">
        <v>9.3570425827893704</v>
      </c>
      <c r="W68" s="22">
        <v>1</v>
      </c>
      <c r="X68">
        <f t="shared" si="29"/>
        <v>1</v>
      </c>
      <c r="Y68" s="27">
        <v>0.16213851601228901</v>
      </c>
      <c r="Z68">
        <f t="shared" si="22"/>
        <v>1</v>
      </c>
      <c r="AA68">
        <f t="shared" si="23"/>
        <v>1</v>
      </c>
      <c r="AB68">
        <f t="shared" si="30"/>
        <v>1</v>
      </c>
      <c r="AC68">
        <f t="shared" si="24"/>
        <v>0</v>
      </c>
      <c r="AD68">
        <f t="shared" si="25"/>
        <v>10.987805290691</v>
      </c>
      <c r="AE68">
        <f t="shared" si="26"/>
        <v>9.3570425827893704</v>
      </c>
      <c r="AF68">
        <f t="shared" si="31"/>
        <v>1</v>
      </c>
      <c r="AG68" t="str">
        <f t="shared" si="20"/>
        <v>gsn[M+H]+</v>
      </c>
      <c r="AH68" s="27">
        <v>0.28938946260423398</v>
      </c>
      <c r="AI68" t="s">
        <v>1253</v>
      </c>
      <c r="AJ68" t="s">
        <v>1345</v>
      </c>
      <c r="AK68" s="3">
        <v>283.09168999999997</v>
      </c>
      <c r="AN68" s="6" t="s">
        <v>991</v>
      </c>
    </row>
    <row r="69" spans="1:40" x14ac:dyDescent="0.2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20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991</v>
      </c>
      <c r="L69">
        <v>1</v>
      </c>
      <c r="M69">
        <v>6</v>
      </c>
      <c r="N69">
        <f t="shared" si="27"/>
        <v>1</v>
      </c>
      <c r="O69" s="14">
        <v>1.8566248258204601</v>
      </c>
      <c r="P69" s="22">
        <v>0</v>
      </c>
      <c r="Q69">
        <f t="shared" si="21"/>
        <v>0</v>
      </c>
      <c r="R69" s="27">
        <v>0.37010789550289702</v>
      </c>
      <c r="S69">
        <v>1</v>
      </c>
      <c r="T69">
        <v>480</v>
      </c>
      <c r="U69">
        <f t="shared" si="28"/>
        <v>1</v>
      </c>
      <c r="V69" s="14">
        <v>-0.41830693236305899</v>
      </c>
      <c r="W69" s="22">
        <v>1</v>
      </c>
      <c r="X69">
        <f t="shared" si="29"/>
        <v>0</v>
      </c>
      <c r="Y69" s="27">
        <v>4.0602656979945801E-3</v>
      </c>
      <c r="Z69">
        <f t="shared" si="22"/>
        <v>1</v>
      </c>
      <c r="AA69">
        <f t="shared" si="23"/>
        <v>0</v>
      </c>
      <c r="AB69">
        <f t="shared" si="30"/>
        <v>1</v>
      </c>
      <c r="AC69">
        <f t="shared" si="24"/>
        <v>1</v>
      </c>
      <c r="AD69">
        <f t="shared" si="25"/>
        <v>0</v>
      </c>
      <c r="AE69">
        <f t="shared" si="26"/>
        <v>0</v>
      </c>
      <c r="AF69">
        <f t="shared" si="31"/>
        <v>0</v>
      </c>
      <c r="AG69" t="str">
        <f t="shared" si="20"/>
        <v>ura[M-H]-</v>
      </c>
      <c r="AH69" s="27">
        <v>0.99837184693786296</v>
      </c>
      <c r="AI69" t="s">
        <v>1318</v>
      </c>
      <c r="AJ69" t="s">
        <v>1115</v>
      </c>
      <c r="AK69" s="3">
        <v>112.027298</v>
      </c>
      <c r="AN69" s="6" t="s">
        <v>991</v>
      </c>
    </row>
    <row r="70" spans="1:40" x14ac:dyDescent="0.2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20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991</v>
      </c>
      <c r="L70">
        <v>1</v>
      </c>
      <c r="M70">
        <v>6</v>
      </c>
      <c r="N70">
        <f t="shared" si="27"/>
        <v>1</v>
      </c>
      <c r="O70" s="14">
        <v>8.4893602344842893</v>
      </c>
      <c r="P70" s="22">
        <v>1</v>
      </c>
      <c r="Q70">
        <f t="shared" si="21"/>
        <v>1</v>
      </c>
      <c r="R70" s="27">
        <v>2.8470648643709601E-2</v>
      </c>
      <c r="S70">
        <v>1</v>
      </c>
      <c r="T70">
        <v>6</v>
      </c>
      <c r="U70">
        <f t="shared" si="28"/>
        <v>1</v>
      </c>
      <c r="V70" s="14">
        <v>5.5532046272166298</v>
      </c>
      <c r="W70" s="22">
        <v>1</v>
      </c>
      <c r="X70">
        <f t="shared" si="29"/>
        <v>1</v>
      </c>
      <c r="Y70" s="27">
        <v>7.2994169891520896E-2</v>
      </c>
      <c r="Z70">
        <f t="shared" si="22"/>
        <v>1</v>
      </c>
      <c r="AA70">
        <f t="shared" si="23"/>
        <v>1</v>
      </c>
      <c r="AB70">
        <f t="shared" si="30"/>
        <v>1</v>
      </c>
      <c r="AC70">
        <f t="shared" si="24"/>
        <v>0</v>
      </c>
      <c r="AD70">
        <f t="shared" si="25"/>
        <v>8.4893602344842893</v>
      </c>
      <c r="AE70">
        <f t="shared" si="26"/>
        <v>5.5532046272166298</v>
      </c>
      <c r="AF70">
        <f t="shared" si="31"/>
        <v>1</v>
      </c>
      <c r="AG70" t="str">
        <f t="shared" si="20"/>
        <v>uri[M+H]+</v>
      </c>
      <c r="AH70" s="27">
        <v>0.54460093622818995</v>
      </c>
      <c r="AI70" t="s">
        <v>1319</v>
      </c>
      <c r="AJ70" t="s">
        <v>1034</v>
      </c>
      <c r="AK70" s="3">
        <v>244.069558</v>
      </c>
      <c r="AN70" s="6" t="s">
        <v>991</v>
      </c>
    </row>
    <row r="71" spans="1:40" x14ac:dyDescent="0.2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20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991</v>
      </c>
      <c r="L71">
        <v>1</v>
      </c>
      <c r="M71">
        <v>8</v>
      </c>
      <c r="N71">
        <f t="shared" si="27"/>
        <v>1</v>
      </c>
      <c r="O71" s="14">
        <v>10.9754483341829</v>
      </c>
      <c r="P71" s="22">
        <v>1</v>
      </c>
      <c r="Q71">
        <f t="shared" si="21"/>
        <v>1</v>
      </c>
      <c r="R71" s="27">
        <v>1.7838551261558599E-2</v>
      </c>
      <c r="S71">
        <v>1</v>
      </c>
      <c r="T71">
        <v>3</v>
      </c>
      <c r="U71">
        <f t="shared" si="28"/>
        <v>0</v>
      </c>
      <c r="V71" s="14">
        <v>10.347405892417299</v>
      </c>
      <c r="W71" s="22">
        <v>1</v>
      </c>
      <c r="X71">
        <f t="shared" si="29"/>
        <v>1</v>
      </c>
      <c r="Y71" s="27">
        <v>3.6182467870094902E-2</v>
      </c>
      <c r="Z71">
        <f t="shared" si="22"/>
        <v>1</v>
      </c>
      <c r="AA71">
        <f t="shared" si="23"/>
        <v>1</v>
      </c>
      <c r="AB71">
        <f t="shared" si="30"/>
        <v>1</v>
      </c>
      <c r="AC71">
        <f t="shared" si="24"/>
        <v>0</v>
      </c>
      <c r="AD71">
        <f t="shared" si="25"/>
        <v>10.9754483341829</v>
      </c>
      <c r="AE71">
        <f t="shared" si="26"/>
        <v>10.347405892417299</v>
      </c>
      <c r="AF71">
        <f t="shared" si="31"/>
        <v>1</v>
      </c>
      <c r="AG71" t="str">
        <f t="shared" si="20"/>
        <v>cytd[M+H]+</v>
      </c>
      <c r="AH71" s="27" t="s">
        <v>1468</v>
      </c>
      <c r="AI71" t="s">
        <v>1255</v>
      </c>
      <c r="AJ71" t="s">
        <v>1346</v>
      </c>
      <c r="AK71" s="3">
        <v>243.08554199999998</v>
      </c>
      <c r="AN71" s="6" t="s">
        <v>991</v>
      </c>
    </row>
    <row r="72" spans="1:40" x14ac:dyDescent="0.2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20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991</v>
      </c>
      <c r="L72">
        <v>1</v>
      </c>
      <c r="M72">
        <v>178</v>
      </c>
      <c r="N72">
        <f t="shared" si="27"/>
        <v>1</v>
      </c>
      <c r="O72" s="14">
        <v>8.4549125057672097</v>
      </c>
      <c r="P72" s="22">
        <v>1</v>
      </c>
      <c r="Q72">
        <f t="shared" si="21"/>
        <v>1</v>
      </c>
      <c r="R72" s="27">
        <v>1.0832537701250099E-2</v>
      </c>
      <c r="S72">
        <v>1</v>
      </c>
      <c r="T72">
        <v>6</v>
      </c>
      <c r="U72">
        <f t="shared" si="28"/>
        <v>1</v>
      </c>
      <c r="V72" s="14">
        <v>7.5482291657829998</v>
      </c>
      <c r="W72" s="22">
        <v>1</v>
      </c>
      <c r="X72">
        <f t="shared" si="29"/>
        <v>1</v>
      </c>
      <c r="Y72" s="27">
        <v>1.86073817838967E-2</v>
      </c>
      <c r="Z72">
        <f t="shared" si="22"/>
        <v>1</v>
      </c>
      <c r="AA72">
        <f t="shared" si="23"/>
        <v>1</v>
      </c>
      <c r="AB72">
        <f t="shared" si="30"/>
        <v>1</v>
      </c>
      <c r="AC72">
        <f t="shared" si="24"/>
        <v>0</v>
      </c>
      <c r="AD72">
        <f t="shared" si="25"/>
        <v>8.4549125057672097</v>
      </c>
      <c r="AE72">
        <f t="shared" si="26"/>
        <v>7.5482291657829998</v>
      </c>
      <c r="AF72">
        <f t="shared" si="31"/>
        <v>1</v>
      </c>
      <c r="AG72" t="str">
        <f t="shared" si="20"/>
        <v>csn[M+H]+</v>
      </c>
      <c r="AH72" s="27">
        <v>0.491380966394312</v>
      </c>
      <c r="AI72" t="s">
        <v>1256</v>
      </c>
      <c r="AJ72" t="s">
        <v>1347</v>
      </c>
      <c r="AK72" s="3">
        <v>111.043282</v>
      </c>
      <c r="AN72" s="6" t="s">
        <v>991</v>
      </c>
    </row>
    <row r="73" spans="1:40" x14ac:dyDescent="0.2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20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991</v>
      </c>
      <c r="L73">
        <v>0</v>
      </c>
      <c r="M73">
        <v>0</v>
      </c>
      <c r="N73">
        <f t="shared" si="27"/>
        <v>0</v>
      </c>
      <c r="O73" s="14">
        <v>0</v>
      </c>
      <c r="P73" s="22">
        <v>0</v>
      </c>
      <c r="Q73">
        <f t="shared" si="21"/>
        <v>0</v>
      </c>
      <c r="R73" s="27">
        <v>0</v>
      </c>
      <c r="S73">
        <v>1</v>
      </c>
      <c r="T73">
        <v>480</v>
      </c>
      <c r="U73">
        <f t="shared" si="28"/>
        <v>1</v>
      </c>
      <c r="V73" s="14">
        <v>3.7761810202462298</v>
      </c>
      <c r="W73" s="22">
        <v>1</v>
      </c>
      <c r="X73">
        <f t="shared" si="29"/>
        <v>1</v>
      </c>
      <c r="Y73" s="27">
        <v>1.5175664043589001E-2</v>
      </c>
      <c r="Z73">
        <f t="shared" si="22"/>
        <v>1</v>
      </c>
      <c r="AA73">
        <f t="shared" si="23"/>
        <v>1</v>
      </c>
      <c r="AB73">
        <f t="shared" si="30"/>
        <v>1</v>
      </c>
      <c r="AC73">
        <f t="shared" si="24"/>
        <v>1</v>
      </c>
      <c r="AD73">
        <f t="shared" si="25"/>
        <v>0</v>
      </c>
      <c r="AE73">
        <f t="shared" si="26"/>
        <v>3.7761810202462298</v>
      </c>
      <c r="AF73">
        <f t="shared" si="31"/>
        <v>0</v>
      </c>
      <c r="AG73" t="str">
        <f t="shared" si="20"/>
        <v>orot[M-H]-</v>
      </c>
      <c r="AH73" s="27">
        <v>0.99823863633604504</v>
      </c>
      <c r="AI73" t="s">
        <v>944</v>
      </c>
      <c r="AJ73" t="s">
        <v>1141</v>
      </c>
      <c r="AK73" s="3">
        <v>156.01712799999999</v>
      </c>
      <c r="AN73" s="6" t="s">
        <v>991</v>
      </c>
    </row>
    <row r="74" spans="1:40" x14ac:dyDescent="0.2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20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991</v>
      </c>
      <c r="L74">
        <v>1</v>
      </c>
      <c r="M74">
        <v>477</v>
      </c>
      <c r="N74">
        <f t="shared" si="27"/>
        <v>1</v>
      </c>
      <c r="O74" s="14">
        <v>0.17788256604681599</v>
      </c>
      <c r="P74" s="22">
        <v>1</v>
      </c>
      <c r="Q74">
        <f t="shared" si="21"/>
        <v>0</v>
      </c>
      <c r="R74" s="27">
        <v>1.21361357307062E-2</v>
      </c>
      <c r="S74">
        <v>1</v>
      </c>
      <c r="T74">
        <v>480</v>
      </c>
      <c r="U74">
        <f t="shared" si="28"/>
        <v>1</v>
      </c>
      <c r="V74" s="14">
        <v>8.4250423189428094</v>
      </c>
      <c r="W74" s="22">
        <v>1</v>
      </c>
      <c r="X74">
        <f t="shared" si="29"/>
        <v>1</v>
      </c>
      <c r="Y74" s="27">
        <v>5.7152410445526197E-3</v>
      </c>
      <c r="Z74">
        <f t="shared" si="22"/>
        <v>1</v>
      </c>
      <c r="AA74">
        <f t="shared" si="23"/>
        <v>1</v>
      </c>
      <c r="AB74">
        <f t="shared" si="30"/>
        <v>1</v>
      </c>
      <c r="AC74">
        <f t="shared" si="24"/>
        <v>1</v>
      </c>
      <c r="AD74">
        <f t="shared" si="25"/>
        <v>0</v>
      </c>
      <c r="AE74">
        <f t="shared" si="26"/>
        <v>8.4250423189428094</v>
      </c>
      <c r="AF74">
        <f t="shared" si="31"/>
        <v>0</v>
      </c>
      <c r="AG74" t="str">
        <f t="shared" si="20"/>
        <v>dhor-S[M-H]-</v>
      </c>
      <c r="AH74" s="27">
        <v>0.99298078915758403</v>
      </c>
      <c r="AI74" t="s">
        <v>950</v>
      </c>
      <c r="AJ74" t="s">
        <v>1348</v>
      </c>
      <c r="AK74" s="3">
        <v>158.03277799999998</v>
      </c>
      <c r="AN74" s="6" t="s">
        <v>991</v>
      </c>
    </row>
    <row r="75" spans="1:40" x14ac:dyDescent="0.2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20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991</v>
      </c>
      <c r="L75">
        <v>1</v>
      </c>
      <c r="M75">
        <v>3</v>
      </c>
      <c r="N75">
        <f t="shared" si="27"/>
        <v>0</v>
      </c>
      <c r="O75" s="14">
        <v>8.0080228171627503</v>
      </c>
      <c r="P75" s="22">
        <v>1</v>
      </c>
      <c r="Q75">
        <f t="shared" si="21"/>
        <v>1</v>
      </c>
      <c r="R75" s="27">
        <v>0.109245010443058</v>
      </c>
      <c r="S75">
        <v>1</v>
      </c>
      <c r="T75">
        <v>3</v>
      </c>
      <c r="U75">
        <f t="shared" si="28"/>
        <v>0</v>
      </c>
      <c r="V75" s="14">
        <v>7.12483187153427</v>
      </c>
      <c r="W75" s="22">
        <v>1</v>
      </c>
      <c r="X75">
        <f t="shared" si="29"/>
        <v>1</v>
      </c>
      <c r="Y75" s="27">
        <v>7.5244162137465306E-2</v>
      </c>
      <c r="Z75">
        <f t="shared" si="22"/>
        <v>1</v>
      </c>
      <c r="AA75">
        <f t="shared" si="23"/>
        <v>1</v>
      </c>
      <c r="AB75">
        <f t="shared" si="30"/>
        <v>0</v>
      </c>
      <c r="AC75">
        <f t="shared" si="24"/>
        <v>0</v>
      </c>
      <c r="AD75">
        <f t="shared" si="25"/>
        <v>8.0080228171627503</v>
      </c>
      <c r="AE75">
        <f t="shared" si="26"/>
        <v>7.12483187153427</v>
      </c>
      <c r="AF75">
        <f t="shared" si="31"/>
        <v>1</v>
      </c>
      <c r="AG75" t="str">
        <f t="shared" si="20"/>
        <v>prpp[M+H]+</v>
      </c>
      <c r="AH75" s="27" t="s">
        <v>1468</v>
      </c>
      <c r="AI75" t="s">
        <v>1257</v>
      </c>
      <c r="AJ75" t="s">
        <v>1349</v>
      </c>
      <c r="AK75" s="3">
        <v>389.95184399999999</v>
      </c>
      <c r="AN75" s="6" t="s">
        <v>991</v>
      </c>
    </row>
    <row r="76" spans="1:40" x14ac:dyDescent="0.2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20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992</v>
      </c>
      <c r="L76">
        <v>1</v>
      </c>
      <c r="M76">
        <v>446</v>
      </c>
      <c r="N76">
        <f t="shared" si="27"/>
        <v>1</v>
      </c>
      <c r="O76" s="14">
        <v>1.31537429424223</v>
      </c>
      <c r="P76" s="22">
        <v>1</v>
      </c>
      <c r="Q76">
        <f t="shared" si="21"/>
        <v>0</v>
      </c>
      <c r="R76" s="27">
        <v>1.4406113098995499E-2</v>
      </c>
      <c r="S76">
        <v>1</v>
      </c>
      <c r="T76">
        <v>480</v>
      </c>
      <c r="U76">
        <f t="shared" si="28"/>
        <v>1</v>
      </c>
      <c r="V76" s="14">
        <v>7.5264038035760299</v>
      </c>
      <c r="W76" s="22">
        <v>1</v>
      </c>
      <c r="X76">
        <f t="shared" si="29"/>
        <v>1</v>
      </c>
      <c r="Y76" s="27">
        <v>1.11504650340564E-2</v>
      </c>
      <c r="Z76">
        <f t="shared" si="22"/>
        <v>1</v>
      </c>
      <c r="AA76">
        <f t="shared" si="23"/>
        <v>1</v>
      </c>
      <c r="AB76">
        <f t="shared" si="30"/>
        <v>1</v>
      </c>
      <c r="AC76">
        <f t="shared" si="24"/>
        <v>1</v>
      </c>
      <c r="AD76">
        <f t="shared" si="25"/>
        <v>0</v>
      </c>
      <c r="AE76">
        <f t="shared" si="26"/>
        <v>7.5264038035760299</v>
      </c>
      <c r="AF76">
        <f t="shared" si="31"/>
        <v>0</v>
      </c>
      <c r="AG76" t="str">
        <f t="shared" si="20"/>
        <v>fdp[M-H]-</v>
      </c>
      <c r="AH76" s="27">
        <v>0.88565341350832705</v>
      </c>
      <c r="AI76" t="s">
        <v>953</v>
      </c>
      <c r="AJ76" t="s">
        <v>1350</v>
      </c>
      <c r="AK76" s="3">
        <v>339.99607599999996</v>
      </c>
      <c r="AN76" s="6" t="s">
        <v>991</v>
      </c>
    </row>
    <row r="77" spans="1:40" x14ac:dyDescent="0.2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20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992</v>
      </c>
      <c r="L77">
        <v>1</v>
      </c>
      <c r="M77">
        <v>3</v>
      </c>
      <c r="N77">
        <f t="shared" si="27"/>
        <v>0</v>
      </c>
      <c r="O77" s="14">
        <v>8.9021508937607408</v>
      </c>
      <c r="P77" s="22">
        <v>1</v>
      </c>
      <c r="Q77">
        <f t="shared" si="21"/>
        <v>1</v>
      </c>
      <c r="R77" s="27">
        <v>6.4048095479591199E-2</v>
      </c>
      <c r="S77">
        <v>1</v>
      </c>
      <c r="T77">
        <v>480</v>
      </c>
      <c r="U77">
        <f t="shared" si="28"/>
        <v>1</v>
      </c>
      <c r="V77" s="14">
        <v>4.3454078665251501</v>
      </c>
      <c r="W77" s="22">
        <v>1</v>
      </c>
      <c r="X77">
        <f t="shared" si="29"/>
        <v>1</v>
      </c>
      <c r="Y77" s="27">
        <v>2.5169371971684101E-2</v>
      </c>
      <c r="Z77">
        <f t="shared" si="22"/>
        <v>1</v>
      </c>
      <c r="AA77">
        <f t="shared" si="23"/>
        <v>1</v>
      </c>
      <c r="AB77">
        <f t="shared" si="30"/>
        <v>1</v>
      </c>
      <c r="AC77">
        <f t="shared" si="24"/>
        <v>1</v>
      </c>
      <c r="AD77">
        <f t="shared" si="25"/>
        <v>8.9021508937607408</v>
      </c>
      <c r="AE77">
        <f t="shared" si="26"/>
        <v>4.3454078665251501</v>
      </c>
      <c r="AF77">
        <f t="shared" si="31"/>
        <v>1</v>
      </c>
      <c r="AG77" t="str">
        <f t="shared" si="20"/>
        <v>dhap[M+H]+</v>
      </c>
      <c r="AH77" s="27">
        <v>0.96742300691671002</v>
      </c>
      <c r="AI77" t="s">
        <v>1258</v>
      </c>
      <c r="AJ77" t="s">
        <v>906</v>
      </c>
      <c r="AK77" s="3">
        <v>169.99804799999998</v>
      </c>
      <c r="AN77" s="6" t="s">
        <v>991</v>
      </c>
    </row>
    <row r="78" spans="1:40" x14ac:dyDescent="0.2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20">
        <v>100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992</v>
      </c>
      <c r="L78">
        <v>1</v>
      </c>
      <c r="M78">
        <v>3</v>
      </c>
      <c r="N78">
        <f t="shared" si="27"/>
        <v>0</v>
      </c>
      <c r="O78" s="14">
        <v>0.98198064155279996</v>
      </c>
      <c r="P78" s="22">
        <v>0</v>
      </c>
      <c r="Q78">
        <f t="shared" si="21"/>
        <v>0</v>
      </c>
      <c r="R78" s="27">
        <v>4.0284631303405698E-2</v>
      </c>
      <c r="S78">
        <v>1</v>
      </c>
      <c r="T78">
        <v>480</v>
      </c>
      <c r="U78">
        <f t="shared" si="28"/>
        <v>1</v>
      </c>
      <c r="V78" s="14">
        <v>-0.34521646571175002</v>
      </c>
      <c r="W78" s="22">
        <v>1</v>
      </c>
      <c r="X78">
        <f t="shared" si="29"/>
        <v>0</v>
      </c>
      <c r="Y78" s="27">
        <v>0.10459781573622901</v>
      </c>
      <c r="Z78">
        <f t="shared" si="22"/>
        <v>1</v>
      </c>
      <c r="AA78">
        <f t="shared" si="23"/>
        <v>0</v>
      </c>
      <c r="AB78">
        <f t="shared" si="30"/>
        <v>1</v>
      </c>
      <c r="AC78">
        <f t="shared" si="24"/>
        <v>1</v>
      </c>
      <c r="AD78">
        <f t="shared" si="25"/>
        <v>0</v>
      </c>
      <c r="AE78">
        <f t="shared" si="26"/>
        <v>0</v>
      </c>
      <c r="AF78">
        <f t="shared" si="31"/>
        <v>0</v>
      </c>
      <c r="AG78" t="str">
        <f t="shared" si="20"/>
        <v>g3p[M-H]-</v>
      </c>
      <c r="AH78" s="27">
        <v>0.96742300691671002</v>
      </c>
      <c r="AI78" t="s">
        <v>1320</v>
      </c>
      <c r="AJ78" t="s">
        <v>1118</v>
      </c>
      <c r="AK78" s="3">
        <v>169.99804799999998</v>
      </c>
      <c r="AN78" s="7" t="s">
        <v>992</v>
      </c>
    </row>
    <row r="79" spans="1:40" x14ac:dyDescent="0.2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20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992</v>
      </c>
      <c r="L79">
        <v>1</v>
      </c>
      <c r="M79">
        <v>3</v>
      </c>
      <c r="N79">
        <f t="shared" si="27"/>
        <v>0</v>
      </c>
      <c r="O79" s="14">
        <v>10.0546998116399</v>
      </c>
      <c r="P79" s="22">
        <v>1</v>
      </c>
      <c r="Q79">
        <f t="shared" si="21"/>
        <v>1</v>
      </c>
      <c r="R79" s="27">
        <v>5.6288470215182303E-2</v>
      </c>
      <c r="S79">
        <v>1</v>
      </c>
      <c r="T79">
        <v>3</v>
      </c>
      <c r="U79">
        <f t="shared" si="28"/>
        <v>0</v>
      </c>
      <c r="V79" s="14">
        <v>9.7789625064696999</v>
      </c>
      <c r="W79" s="22">
        <v>1</v>
      </c>
      <c r="X79">
        <f t="shared" si="29"/>
        <v>1</v>
      </c>
      <c r="Y79" s="27">
        <v>9.0142572547206007E-2</v>
      </c>
      <c r="Z79">
        <f t="shared" si="22"/>
        <v>1</v>
      </c>
      <c r="AA79">
        <f t="shared" si="23"/>
        <v>1</v>
      </c>
      <c r="AB79">
        <f t="shared" si="30"/>
        <v>0</v>
      </c>
      <c r="AC79">
        <f t="shared" si="24"/>
        <v>0</v>
      </c>
      <c r="AD79">
        <f t="shared" si="25"/>
        <v>10.0546998116399</v>
      </c>
      <c r="AE79">
        <f t="shared" si="26"/>
        <v>9.7789625064696999</v>
      </c>
      <c r="AF79">
        <f t="shared" si="31"/>
        <v>1</v>
      </c>
      <c r="AG79" t="str">
        <f t="shared" si="20"/>
        <v>pep[M+H]+</v>
      </c>
      <c r="AH79" s="27">
        <v>0.65235193908118705</v>
      </c>
      <c r="AI79" t="s">
        <v>1259</v>
      </c>
      <c r="AJ79" t="s">
        <v>892</v>
      </c>
      <c r="AK79" s="3">
        <v>167.98239799999999</v>
      </c>
      <c r="AN79" s="7" t="s">
        <v>992</v>
      </c>
    </row>
    <row r="80" spans="1:40" x14ac:dyDescent="0.2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20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992</v>
      </c>
      <c r="L80">
        <v>1</v>
      </c>
      <c r="M80">
        <v>415</v>
      </c>
      <c r="N80">
        <f t="shared" si="27"/>
        <v>1</v>
      </c>
      <c r="O80" s="14">
        <v>7.9407808461510898</v>
      </c>
      <c r="P80" s="22">
        <v>1</v>
      </c>
      <c r="Q80">
        <f t="shared" si="21"/>
        <v>1</v>
      </c>
      <c r="R80" s="27">
        <v>6.8152246253822005E-2</v>
      </c>
      <c r="S80">
        <v>1</v>
      </c>
      <c r="T80">
        <v>449</v>
      </c>
      <c r="U80">
        <f t="shared" si="28"/>
        <v>1</v>
      </c>
      <c r="V80" s="14">
        <v>5.4430234596681899</v>
      </c>
      <c r="W80" s="22">
        <v>1</v>
      </c>
      <c r="X80">
        <f t="shared" si="29"/>
        <v>1</v>
      </c>
      <c r="Y80" s="27">
        <v>0.12258674992718099</v>
      </c>
      <c r="Z80">
        <f t="shared" si="22"/>
        <v>1</v>
      </c>
      <c r="AA80">
        <f t="shared" si="23"/>
        <v>1</v>
      </c>
      <c r="AB80">
        <f t="shared" si="30"/>
        <v>1</v>
      </c>
      <c r="AC80">
        <f t="shared" si="24"/>
        <v>1</v>
      </c>
      <c r="AD80">
        <f t="shared" si="25"/>
        <v>7.9407808461510898</v>
      </c>
      <c r="AE80">
        <f t="shared" si="26"/>
        <v>5.4430234596681899</v>
      </c>
      <c r="AF80">
        <f t="shared" si="31"/>
        <v>1</v>
      </c>
      <c r="AG80" t="str">
        <f t="shared" ref="AG80:AG111" si="32">IF(AF80=1,AJ80,AI80)</f>
        <v>3pg[M+H]+</v>
      </c>
      <c r="AH80" s="27">
        <v>0.91358196132980696</v>
      </c>
      <c r="AI80" t="s">
        <v>1260</v>
      </c>
      <c r="AJ80" t="s">
        <v>932</v>
      </c>
      <c r="AK80" s="3">
        <v>185.99296299999997</v>
      </c>
      <c r="AN80" s="7" t="s">
        <v>992</v>
      </c>
    </row>
    <row r="81" spans="1:40" x14ac:dyDescent="0.2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20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992</v>
      </c>
      <c r="L81">
        <v>1</v>
      </c>
      <c r="M81">
        <v>3</v>
      </c>
      <c r="N81">
        <f t="shared" si="27"/>
        <v>0</v>
      </c>
      <c r="O81" s="14">
        <v>4.3084455387510001</v>
      </c>
      <c r="P81" s="22">
        <v>1</v>
      </c>
      <c r="Q81">
        <f t="shared" si="21"/>
        <v>1</v>
      </c>
      <c r="R81" s="27">
        <v>2.2556776983265098E-2</v>
      </c>
      <c r="S81">
        <v>1</v>
      </c>
      <c r="T81">
        <v>3</v>
      </c>
      <c r="U81">
        <f t="shared" si="28"/>
        <v>0</v>
      </c>
      <c r="V81" s="14">
        <v>6.9895419978248103</v>
      </c>
      <c r="W81" s="22">
        <v>1</v>
      </c>
      <c r="X81">
        <f t="shared" si="29"/>
        <v>1</v>
      </c>
      <c r="Y81" s="27">
        <v>0.107828891015399</v>
      </c>
      <c r="Z81">
        <f t="shared" si="22"/>
        <v>1</v>
      </c>
      <c r="AA81">
        <f t="shared" si="23"/>
        <v>1</v>
      </c>
      <c r="AB81">
        <f t="shared" si="30"/>
        <v>0</v>
      </c>
      <c r="AC81">
        <f t="shared" si="24"/>
        <v>0</v>
      </c>
      <c r="AD81">
        <f t="shared" si="25"/>
        <v>4.3084455387510001</v>
      </c>
      <c r="AE81">
        <f t="shared" si="26"/>
        <v>6.9895419978248103</v>
      </c>
      <c r="AF81">
        <f t="shared" si="31"/>
        <v>0</v>
      </c>
      <c r="AG81" t="str">
        <f t="shared" si="32"/>
        <v>23dpg[M-H]-</v>
      </c>
      <c r="AH81" s="27" t="s">
        <v>1468</v>
      </c>
      <c r="AI81" t="s">
        <v>1261</v>
      </c>
      <c r="AJ81" t="s">
        <v>1351</v>
      </c>
      <c r="AK81" s="3">
        <v>265.95929599999999</v>
      </c>
      <c r="AN81" s="7" t="s">
        <v>992</v>
      </c>
    </row>
    <row r="82" spans="1:40" x14ac:dyDescent="0.2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20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992</v>
      </c>
      <c r="L82">
        <v>0</v>
      </c>
      <c r="M82">
        <v>0</v>
      </c>
      <c r="N82">
        <f t="shared" si="27"/>
        <v>0</v>
      </c>
      <c r="O82" s="14">
        <v>0</v>
      </c>
      <c r="P82" s="22">
        <v>0</v>
      </c>
      <c r="Q82">
        <f t="shared" si="21"/>
        <v>0</v>
      </c>
      <c r="R82" s="27">
        <v>0</v>
      </c>
      <c r="S82">
        <v>1</v>
      </c>
      <c r="T82">
        <v>480</v>
      </c>
      <c r="U82">
        <f t="shared" si="28"/>
        <v>1</v>
      </c>
      <c r="V82" s="14">
        <v>0.656011801380608</v>
      </c>
      <c r="W82" s="22">
        <v>1</v>
      </c>
      <c r="X82">
        <f t="shared" si="29"/>
        <v>0</v>
      </c>
      <c r="Y82" s="27">
        <v>4.19172169981308E-2</v>
      </c>
      <c r="Z82">
        <f t="shared" si="22"/>
        <v>1</v>
      </c>
      <c r="AA82">
        <f t="shared" si="23"/>
        <v>0</v>
      </c>
      <c r="AB82">
        <f t="shared" si="30"/>
        <v>1</v>
      </c>
      <c r="AC82">
        <f t="shared" si="24"/>
        <v>1</v>
      </c>
      <c r="AD82">
        <f t="shared" si="25"/>
        <v>0</v>
      </c>
      <c r="AE82">
        <f t="shared" si="26"/>
        <v>0</v>
      </c>
      <c r="AF82">
        <f t="shared" si="31"/>
        <v>0</v>
      </c>
      <c r="AG82" t="str">
        <f t="shared" si="32"/>
        <v>pyr[M-H]-</v>
      </c>
      <c r="AH82" s="27">
        <v>0.96603155400434104</v>
      </c>
      <c r="AI82" t="s">
        <v>1321</v>
      </c>
      <c r="AJ82" t="s">
        <v>1141</v>
      </c>
      <c r="AK82" s="3">
        <v>88.016064999999998</v>
      </c>
      <c r="AN82" s="7" t="s">
        <v>992</v>
      </c>
    </row>
    <row r="83" spans="1:40" x14ac:dyDescent="0.2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20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992</v>
      </c>
      <c r="L83">
        <v>1</v>
      </c>
      <c r="M83">
        <v>480</v>
      </c>
      <c r="N83">
        <f t="shared" si="27"/>
        <v>1</v>
      </c>
      <c r="O83" s="14">
        <v>0.59644360673345798</v>
      </c>
      <c r="P83" s="22">
        <v>1</v>
      </c>
      <c r="Q83">
        <f t="shared" si="21"/>
        <v>0</v>
      </c>
      <c r="R83" s="27">
        <v>5.2554790750928303E-2</v>
      </c>
      <c r="S83">
        <v>1</v>
      </c>
      <c r="T83">
        <v>480</v>
      </c>
      <c r="U83">
        <f t="shared" si="28"/>
        <v>1</v>
      </c>
      <c r="V83" s="14">
        <v>4.5630065657944101</v>
      </c>
      <c r="W83" s="22">
        <v>1</v>
      </c>
      <c r="X83">
        <f t="shared" si="29"/>
        <v>1</v>
      </c>
      <c r="Y83" s="27">
        <v>6.1589145631839197E-2</v>
      </c>
      <c r="Z83">
        <f t="shared" si="22"/>
        <v>1</v>
      </c>
      <c r="AA83">
        <f t="shared" si="23"/>
        <v>1</v>
      </c>
      <c r="AB83">
        <f t="shared" si="30"/>
        <v>1</v>
      </c>
      <c r="AC83">
        <f t="shared" si="24"/>
        <v>1</v>
      </c>
      <c r="AD83">
        <f t="shared" si="25"/>
        <v>0</v>
      </c>
      <c r="AE83">
        <f t="shared" si="26"/>
        <v>4.5630065657944101</v>
      </c>
      <c r="AF83">
        <f t="shared" si="31"/>
        <v>0</v>
      </c>
      <c r="AG83" t="str">
        <f t="shared" si="32"/>
        <v>f6p[M-H]-</v>
      </c>
      <c r="AH83" s="27">
        <v>0.960035498835905</v>
      </c>
      <c r="AI83" t="s">
        <v>1009</v>
      </c>
      <c r="AJ83" t="s">
        <v>1352</v>
      </c>
      <c r="AK83" s="3">
        <v>260.029743</v>
      </c>
      <c r="AN83" s="7" t="s">
        <v>992</v>
      </c>
    </row>
    <row r="84" spans="1:40" x14ac:dyDescent="0.2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20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992</v>
      </c>
      <c r="L84">
        <v>1</v>
      </c>
      <c r="M84">
        <v>480</v>
      </c>
      <c r="N84">
        <f t="shared" si="27"/>
        <v>1</v>
      </c>
      <c r="O84" s="14">
        <v>3.1083029339688899</v>
      </c>
      <c r="P84" s="22">
        <v>1</v>
      </c>
      <c r="Q84">
        <f t="shared" si="21"/>
        <v>1</v>
      </c>
      <c r="R84" s="27">
        <v>8.2403773540109596E-2</v>
      </c>
      <c r="S84">
        <v>1</v>
      </c>
      <c r="T84">
        <v>480</v>
      </c>
      <c r="U84">
        <f t="shared" si="28"/>
        <v>1</v>
      </c>
      <c r="V84" s="14">
        <v>3.6035243940378798</v>
      </c>
      <c r="W84" s="22">
        <v>1</v>
      </c>
      <c r="X84">
        <f t="shared" si="29"/>
        <v>1</v>
      </c>
      <c r="Y84" s="27">
        <v>5.38913973587846E-2</v>
      </c>
      <c r="Z84">
        <f t="shared" si="22"/>
        <v>1</v>
      </c>
      <c r="AA84">
        <f t="shared" si="23"/>
        <v>1</v>
      </c>
      <c r="AB84">
        <f t="shared" si="30"/>
        <v>1</v>
      </c>
      <c r="AC84">
        <f t="shared" si="24"/>
        <v>1</v>
      </c>
      <c r="AD84">
        <f t="shared" si="25"/>
        <v>3.1083029339688899</v>
      </c>
      <c r="AE84">
        <f t="shared" si="26"/>
        <v>3.6035243940378798</v>
      </c>
      <c r="AF84">
        <f t="shared" si="31"/>
        <v>0</v>
      </c>
      <c r="AG84" t="str">
        <f t="shared" si="32"/>
        <v>g1p[M-H]-</v>
      </c>
      <c r="AH84" s="27">
        <v>0.960035498835905</v>
      </c>
      <c r="AI84" t="s">
        <v>1263</v>
      </c>
      <c r="AJ84" t="s">
        <v>1353</v>
      </c>
      <c r="AK84" s="3">
        <v>260.029743</v>
      </c>
      <c r="AN84" s="7" t="s">
        <v>992</v>
      </c>
    </row>
    <row r="85" spans="1:40" x14ac:dyDescent="0.2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20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992</v>
      </c>
      <c r="L85">
        <v>1</v>
      </c>
      <c r="M85">
        <v>480</v>
      </c>
      <c r="N85">
        <f t="shared" si="27"/>
        <v>1</v>
      </c>
      <c r="O85" s="14">
        <v>4.3629040145593496</v>
      </c>
      <c r="P85" s="22">
        <v>1</v>
      </c>
      <c r="Q85">
        <f t="shared" si="21"/>
        <v>1</v>
      </c>
      <c r="R85" s="27">
        <v>5.0645615979401502E-2</v>
      </c>
      <c r="S85">
        <v>1</v>
      </c>
      <c r="T85">
        <v>480</v>
      </c>
      <c r="U85">
        <f t="shared" si="28"/>
        <v>1</v>
      </c>
      <c r="V85" s="14">
        <v>3.23224785067656</v>
      </c>
      <c r="W85" s="22">
        <v>1</v>
      </c>
      <c r="X85">
        <f t="shared" si="29"/>
        <v>1</v>
      </c>
      <c r="Y85" s="27">
        <v>0.102563920088289</v>
      </c>
      <c r="Z85">
        <f t="shared" si="22"/>
        <v>1</v>
      </c>
      <c r="AA85">
        <f t="shared" si="23"/>
        <v>1</v>
      </c>
      <c r="AB85">
        <f t="shared" si="30"/>
        <v>1</v>
      </c>
      <c r="AC85">
        <f t="shared" si="24"/>
        <v>1</v>
      </c>
      <c r="AD85">
        <f t="shared" si="25"/>
        <v>4.3629040145593496</v>
      </c>
      <c r="AE85">
        <f t="shared" si="26"/>
        <v>3.23224785067656</v>
      </c>
      <c r="AF85">
        <f t="shared" si="31"/>
        <v>1</v>
      </c>
      <c r="AG85" t="str">
        <f t="shared" si="32"/>
        <v>g6p[M+H]+</v>
      </c>
      <c r="AH85" s="27">
        <v>0.960035498835905</v>
      </c>
      <c r="AI85" t="s">
        <v>1264</v>
      </c>
      <c r="AJ85" t="s">
        <v>1354</v>
      </c>
      <c r="AK85" s="3">
        <v>260.029743</v>
      </c>
      <c r="AN85" s="7" t="s">
        <v>992</v>
      </c>
    </row>
    <row r="86" spans="1:40" x14ac:dyDescent="0.2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20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992</v>
      </c>
      <c r="L86">
        <v>1</v>
      </c>
      <c r="M86">
        <v>6</v>
      </c>
      <c r="N86">
        <f t="shared" si="27"/>
        <v>1</v>
      </c>
      <c r="O86" s="14">
        <v>4.7275055343002697</v>
      </c>
      <c r="P86" s="22">
        <v>1</v>
      </c>
      <c r="Q86">
        <f t="shared" si="21"/>
        <v>1</v>
      </c>
      <c r="R86" s="27">
        <v>2.7672120897863198E-2</v>
      </c>
      <c r="S86">
        <v>1</v>
      </c>
      <c r="T86">
        <v>4</v>
      </c>
      <c r="U86">
        <f t="shared" si="28"/>
        <v>1</v>
      </c>
      <c r="V86" s="14">
        <v>8.9829225865028306</v>
      </c>
      <c r="W86" s="22">
        <v>1</v>
      </c>
      <c r="X86">
        <f t="shared" si="29"/>
        <v>1</v>
      </c>
      <c r="Y86" s="27">
        <v>6.96608500405827E-2</v>
      </c>
      <c r="Z86">
        <f t="shared" si="22"/>
        <v>1</v>
      </c>
      <c r="AA86">
        <f t="shared" si="23"/>
        <v>1</v>
      </c>
      <c r="AB86">
        <f t="shared" si="30"/>
        <v>1</v>
      </c>
      <c r="AC86">
        <f t="shared" si="24"/>
        <v>0</v>
      </c>
      <c r="AD86">
        <f t="shared" si="25"/>
        <v>4.7275055343002697</v>
      </c>
      <c r="AE86">
        <f t="shared" si="26"/>
        <v>8.9829225865028306</v>
      </c>
      <c r="AF86">
        <f t="shared" si="31"/>
        <v>0</v>
      </c>
      <c r="AG86" t="str">
        <f t="shared" si="32"/>
        <v>gam6p[M-H]-</v>
      </c>
      <c r="AH86" s="27">
        <v>0.80487711062294398</v>
      </c>
      <c r="AI86" t="s">
        <v>1265</v>
      </c>
      <c r="AJ86" t="s">
        <v>1355</v>
      </c>
      <c r="AK86" s="3">
        <v>259.045727</v>
      </c>
      <c r="AN86" s="7" t="s">
        <v>992</v>
      </c>
    </row>
    <row r="87" spans="1:40" x14ac:dyDescent="0.2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20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992</v>
      </c>
      <c r="L87">
        <v>1</v>
      </c>
      <c r="M87">
        <v>3</v>
      </c>
      <c r="N87">
        <f t="shared" si="27"/>
        <v>0</v>
      </c>
      <c r="O87" s="14">
        <v>11.414255907198999</v>
      </c>
      <c r="P87" s="22">
        <v>1</v>
      </c>
      <c r="Q87">
        <f t="shared" si="21"/>
        <v>1</v>
      </c>
      <c r="R87" s="27">
        <v>1.7518438960673802E-2</v>
      </c>
      <c r="S87">
        <v>0</v>
      </c>
      <c r="T87">
        <v>0</v>
      </c>
      <c r="U87">
        <f t="shared" si="28"/>
        <v>0</v>
      </c>
      <c r="V87" s="14">
        <v>0</v>
      </c>
      <c r="W87" s="22">
        <v>0</v>
      </c>
      <c r="X87">
        <f t="shared" si="29"/>
        <v>0</v>
      </c>
      <c r="Y87" s="27">
        <v>0</v>
      </c>
      <c r="Z87">
        <f t="shared" si="22"/>
        <v>1</v>
      </c>
      <c r="AA87">
        <f t="shared" si="23"/>
        <v>1</v>
      </c>
      <c r="AB87">
        <f t="shared" si="30"/>
        <v>0</v>
      </c>
      <c r="AC87">
        <f t="shared" si="24"/>
        <v>0</v>
      </c>
      <c r="AD87">
        <f t="shared" si="25"/>
        <v>11.414255907198999</v>
      </c>
      <c r="AE87">
        <f t="shared" si="26"/>
        <v>0</v>
      </c>
      <c r="AF87">
        <f t="shared" si="31"/>
        <v>1</v>
      </c>
      <c r="AG87" t="str">
        <f t="shared" si="32"/>
        <v>acgam[M+H]+</v>
      </c>
      <c r="AH87" s="27" t="s">
        <v>1468</v>
      </c>
      <c r="AI87" t="s">
        <v>1141</v>
      </c>
      <c r="AJ87" t="s">
        <v>920</v>
      </c>
      <c r="AK87" s="3">
        <v>221.08995899999999</v>
      </c>
      <c r="AN87" s="7" t="s">
        <v>992</v>
      </c>
    </row>
    <row r="88" spans="1:40" x14ac:dyDescent="0.2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20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992</v>
      </c>
      <c r="L88">
        <v>1</v>
      </c>
      <c r="M88">
        <v>480</v>
      </c>
      <c r="N88">
        <f t="shared" si="27"/>
        <v>1</v>
      </c>
      <c r="O88" s="14">
        <v>11.052206325279601</v>
      </c>
      <c r="P88" s="22">
        <v>1</v>
      </c>
      <c r="Q88">
        <f t="shared" si="21"/>
        <v>1</v>
      </c>
      <c r="R88" s="27">
        <v>4.00560310782355E-2</v>
      </c>
      <c r="S88">
        <v>1</v>
      </c>
      <c r="T88">
        <v>480</v>
      </c>
      <c r="U88">
        <f t="shared" si="28"/>
        <v>1</v>
      </c>
      <c r="V88" s="14">
        <v>8.4191841688910198</v>
      </c>
      <c r="W88" s="22">
        <v>1</v>
      </c>
      <c r="X88">
        <f t="shared" si="29"/>
        <v>1</v>
      </c>
      <c r="Y88" s="27">
        <v>2.6240584538397799E-2</v>
      </c>
      <c r="Z88">
        <f t="shared" si="22"/>
        <v>1</v>
      </c>
      <c r="AA88">
        <f t="shared" si="23"/>
        <v>1</v>
      </c>
      <c r="AB88">
        <f t="shared" si="30"/>
        <v>1</v>
      </c>
      <c r="AC88">
        <f t="shared" si="24"/>
        <v>1</v>
      </c>
      <c r="AD88">
        <f t="shared" si="25"/>
        <v>11.052206325279601</v>
      </c>
      <c r="AE88">
        <f t="shared" si="26"/>
        <v>8.4191841688910198</v>
      </c>
      <c r="AF88">
        <f t="shared" si="31"/>
        <v>1</v>
      </c>
      <c r="AG88" t="str">
        <f t="shared" si="32"/>
        <v>uacgam[M+H]+</v>
      </c>
      <c r="AH88" s="27">
        <v>0.97189814810096198</v>
      </c>
      <c r="AI88" t="s">
        <v>1033</v>
      </c>
      <c r="AJ88" t="s">
        <v>882</v>
      </c>
      <c r="AK88" s="3">
        <v>607.08159799999999</v>
      </c>
      <c r="AN88" s="7" t="s">
        <v>992</v>
      </c>
    </row>
    <row r="89" spans="1:40" x14ac:dyDescent="0.2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20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992</v>
      </c>
      <c r="L89">
        <v>0</v>
      </c>
      <c r="M89">
        <v>0</v>
      </c>
      <c r="N89">
        <f t="shared" si="27"/>
        <v>0</v>
      </c>
      <c r="O89" s="14">
        <v>0</v>
      </c>
      <c r="P89" s="22">
        <v>0</v>
      </c>
      <c r="Q89">
        <f t="shared" si="21"/>
        <v>0</v>
      </c>
      <c r="R89" s="27">
        <v>0</v>
      </c>
      <c r="S89">
        <v>1</v>
      </c>
      <c r="T89">
        <v>69</v>
      </c>
      <c r="U89">
        <f t="shared" si="28"/>
        <v>1</v>
      </c>
      <c r="V89" s="14">
        <v>3.7245954135964601</v>
      </c>
      <c r="W89" s="22">
        <v>1</v>
      </c>
      <c r="X89">
        <f t="shared" si="29"/>
        <v>1</v>
      </c>
      <c r="Y89" s="27">
        <v>6.3610954656083005E-2</v>
      </c>
      <c r="Z89">
        <f t="shared" si="22"/>
        <v>1</v>
      </c>
      <c r="AA89">
        <f t="shared" si="23"/>
        <v>1</v>
      </c>
      <c r="AB89">
        <f t="shared" si="30"/>
        <v>1</v>
      </c>
      <c r="AC89">
        <f t="shared" si="24"/>
        <v>0</v>
      </c>
      <c r="AD89">
        <f t="shared" si="25"/>
        <v>0</v>
      </c>
      <c r="AE89">
        <f t="shared" si="26"/>
        <v>3.7245954135964601</v>
      </c>
      <c r="AF89">
        <f t="shared" si="31"/>
        <v>0</v>
      </c>
      <c r="AG89" t="str">
        <f t="shared" si="32"/>
        <v>e4p[M-H]-</v>
      </c>
      <c r="AH89" s="27">
        <v>0.36628045623141903</v>
      </c>
      <c r="AI89" t="s">
        <v>1267</v>
      </c>
      <c r="AJ89" t="s">
        <v>1141</v>
      </c>
      <c r="AK89" s="3">
        <v>200.008613</v>
      </c>
      <c r="AN89" s="7" t="s">
        <v>992</v>
      </c>
    </row>
    <row r="90" spans="1:40" x14ac:dyDescent="0.2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20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992</v>
      </c>
      <c r="L90">
        <v>0</v>
      </c>
      <c r="M90">
        <v>0</v>
      </c>
      <c r="N90">
        <f t="shared" si="27"/>
        <v>0</v>
      </c>
      <c r="O90" s="14">
        <v>0</v>
      </c>
      <c r="P90" s="22">
        <v>0</v>
      </c>
      <c r="Q90">
        <f t="shared" si="21"/>
        <v>0</v>
      </c>
      <c r="R90" s="27">
        <v>0</v>
      </c>
      <c r="S90">
        <v>1</v>
      </c>
      <c r="T90">
        <v>471</v>
      </c>
      <c r="U90">
        <f t="shared" si="28"/>
        <v>1</v>
      </c>
      <c r="V90" s="14">
        <v>4.3123794879544599</v>
      </c>
      <c r="W90" s="22">
        <v>1</v>
      </c>
      <c r="X90">
        <f t="shared" si="29"/>
        <v>1</v>
      </c>
      <c r="Y90" s="27">
        <v>5.9943818747086298E-2</v>
      </c>
      <c r="Z90">
        <f t="shared" si="22"/>
        <v>1</v>
      </c>
      <c r="AA90">
        <f t="shared" si="23"/>
        <v>1</v>
      </c>
      <c r="AB90">
        <f t="shared" si="30"/>
        <v>1</v>
      </c>
      <c r="AC90">
        <f t="shared" si="24"/>
        <v>1</v>
      </c>
      <c r="AD90">
        <f t="shared" si="25"/>
        <v>0</v>
      </c>
      <c r="AE90">
        <f t="shared" si="26"/>
        <v>4.3123794879544599</v>
      </c>
      <c r="AF90">
        <f t="shared" si="31"/>
        <v>0</v>
      </c>
      <c r="AG90" t="str">
        <f t="shared" si="32"/>
        <v>r1p[M-H]-</v>
      </c>
      <c r="AH90" s="27">
        <v>0.32384729492001302</v>
      </c>
      <c r="AI90" t="s">
        <v>1268</v>
      </c>
      <c r="AJ90" t="s">
        <v>1141</v>
      </c>
      <c r="AK90" s="3">
        <v>230.01917799999998</v>
      </c>
      <c r="AN90" s="7" t="s">
        <v>992</v>
      </c>
    </row>
    <row r="91" spans="1:40" x14ac:dyDescent="0.2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20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992</v>
      </c>
      <c r="L91">
        <v>0</v>
      </c>
      <c r="M91">
        <v>0</v>
      </c>
      <c r="N91">
        <f t="shared" si="27"/>
        <v>0</v>
      </c>
      <c r="O91" s="14">
        <v>0</v>
      </c>
      <c r="P91" s="22">
        <v>0</v>
      </c>
      <c r="Q91">
        <f t="shared" si="21"/>
        <v>0</v>
      </c>
      <c r="R91" s="27">
        <v>0</v>
      </c>
      <c r="S91">
        <v>1</v>
      </c>
      <c r="T91">
        <v>471</v>
      </c>
      <c r="U91">
        <f t="shared" si="28"/>
        <v>1</v>
      </c>
      <c r="V91" s="14">
        <v>4.4720275891394001</v>
      </c>
      <c r="W91" s="22">
        <v>1</v>
      </c>
      <c r="X91">
        <f t="shared" si="29"/>
        <v>1</v>
      </c>
      <c r="Y91" s="27">
        <v>6.8435917306784499E-2</v>
      </c>
      <c r="Z91">
        <f t="shared" si="22"/>
        <v>1</v>
      </c>
      <c r="AA91">
        <f t="shared" si="23"/>
        <v>1</v>
      </c>
      <c r="AB91">
        <f t="shared" si="30"/>
        <v>1</v>
      </c>
      <c r="AC91">
        <f t="shared" si="24"/>
        <v>1</v>
      </c>
      <c r="AD91">
        <f t="shared" si="25"/>
        <v>0</v>
      </c>
      <c r="AE91">
        <f t="shared" si="26"/>
        <v>4.4720275891394001</v>
      </c>
      <c r="AF91">
        <f t="shared" si="31"/>
        <v>0</v>
      </c>
      <c r="AG91" t="str">
        <f t="shared" si="32"/>
        <v>r5p[M-H]-</v>
      </c>
      <c r="AH91" s="27">
        <v>0.32384729492001302</v>
      </c>
      <c r="AI91" t="s">
        <v>1269</v>
      </c>
      <c r="AJ91" t="s">
        <v>1141</v>
      </c>
      <c r="AK91" s="3">
        <v>230.01917799999998</v>
      </c>
      <c r="AN91" s="7" t="s">
        <v>992</v>
      </c>
    </row>
    <row r="92" spans="1:40" x14ac:dyDescent="0.2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20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992</v>
      </c>
      <c r="L92">
        <v>0</v>
      </c>
      <c r="M92">
        <v>0</v>
      </c>
      <c r="N92">
        <f t="shared" si="27"/>
        <v>0</v>
      </c>
      <c r="O92" s="14">
        <v>0</v>
      </c>
      <c r="P92" s="22">
        <v>0</v>
      </c>
      <c r="Q92">
        <f t="shared" si="21"/>
        <v>0</v>
      </c>
      <c r="R92" s="27">
        <v>0</v>
      </c>
      <c r="S92">
        <v>1</v>
      </c>
      <c r="T92">
        <v>471</v>
      </c>
      <c r="U92">
        <f t="shared" si="28"/>
        <v>1</v>
      </c>
      <c r="V92" s="14">
        <v>4.33191052936865</v>
      </c>
      <c r="W92" s="22">
        <v>1</v>
      </c>
      <c r="X92">
        <f t="shared" si="29"/>
        <v>1</v>
      </c>
      <c r="Y92" s="27">
        <v>6.7723409425017103E-2</v>
      </c>
      <c r="Z92">
        <f t="shared" si="22"/>
        <v>1</v>
      </c>
      <c r="AA92">
        <f t="shared" si="23"/>
        <v>1</v>
      </c>
      <c r="AB92">
        <f t="shared" si="30"/>
        <v>1</v>
      </c>
      <c r="AC92">
        <f t="shared" si="24"/>
        <v>1</v>
      </c>
      <c r="AD92">
        <f t="shared" si="25"/>
        <v>0</v>
      </c>
      <c r="AE92">
        <f t="shared" si="26"/>
        <v>4.33191052936865</v>
      </c>
      <c r="AF92">
        <f t="shared" si="31"/>
        <v>0</v>
      </c>
      <c r="AG92" t="str">
        <f t="shared" si="32"/>
        <v>ru5p-D[M-H]-</v>
      </c>
      <c r="AH92" s="27">
        <v>0.32384729492001302</v>
      </c>
      <c r="AI92" t="s">
        <v>1270</v>
      </c>
      <c r="AJ92" t="s">
        <v>1141</v>
      </c>
      <c r="AK92" s="3">
        <v>230.01917799999998</v>
      </c>
      <c r="AN92" s="7" t="s">
        <v>992</v>
      </c>
    </row>
    <row r="93" spans="1:40" x14ac:dyDescent="0.2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20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992</v>
      </c>
      <c r="L93">
        <v>1</v>
      </c>
      <c r="M93">
        <v>3</v>
      </c>
      <c r="N93">
        <f t="shared" si="27"/>
        <v>0</v>
      </c>
      <c r="O93" s="14">
        <v>7.8116856194778199</v>
      </c>
      <c r="P93" s="22">
        <v>1</v>
      </c>
      <c r="Q93">
        <f t="shared" si="21"/>
        <v>1</v>
      </c>
      <c r="R93" s="27">
        <v>7.2865601866611895E-2</v>
      </c>
      <c r="S93">
        <v>1</v>
      </c>
      <c r="T93">
        <v>3</v>
      </c>
      <c r="U93">
        <f t="shared" si="28"/>
        <v>0</v>
      </c>
      <c r="V93" s="14">
        <v>8.0788919079629409</v>
      </c>
      <c r="W93" s="22">
        <v>1</v>
      </c>
      <c r="X93">
        <f t="shared" si="29"/>
        <v>1</v>
      </c>
      <c r="Y93" s="27">
        <v>6.1675087977918298E-2</v>
      </c>
      <c r="Z93">
        <f t="shared" si="22"/>
        <v>1</v>
      </c>
      <c r="AA93">
        <f t="shared" si="23"/>
        <v>1</v>
      </c>
      <c r="AB93">
        <f t="shared" si="30"/>
        <v>0</v>
      </c>
      <c r="AC93">
        <f t="shared" si="24"/>
        <v>0</v>
      </c>
      <c r="AD93">
        <f t="shared" si="25"/>
        <v>7.8116856194778199</v>
      </c>
      <c r="AE93">
        <f t="shared" si="26"/>
        <v>8.0788919079629409</v>
      </c>
      <c r="AF93">
        <f t="shared" si="31"/>
        <v>0</v>
      </c>
      <c r="AG93" t="str">
        <f t="shared" si="32"/>
        <v>6pgc[M-H]-</v>
      </c>
      <c r="AH93" s="27">
        <v>0.85407897937024302</v>
      </c>
      <c r="AI93" t="s">
        <v>951</v>
      </c>
      <c r="AJ93" t="s">
        <v>1356</v>
      </c>
      <c r="AK93" s="3">
        <v>276.02465799999999</v>
      </c>
      <c r="AN93" s="7" t="s">
        <v>992</v>
      </c>
    </row>
    <row r="94" spans="1:40" x14ac:dyDescent="0.2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20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992</v>
      </c>
      <c r="L94">
        <v>0</v>
      </c>
      <c r="M94">
        <v>0</v>
      </c>
      <c r="N94">
        <f t="shared" si="27"/>
        <v>0</v>
      </c>
      <c r="O94" s="14">
        <v>0</v>
      </c>
      <c r="P94" s="22">
        <v>0</v>
      </c>
      <c r="Q94">
        <f t="shared" si="21"/>
        <v>0</v>
      </c>
      <c r="R94" s="27">
        <v>0</v>
      </c>
      <c r="S94">
        <v>1</v>
      </c>
      <c r="T94">
        <v>54</v>
      </c>
      <c r="U94">
        <f t="shared" si="28"/>
        <v>1</v>
      </c>
      <c r="V94" s="14">
        <v>8.1553410552036603</v>
      </c>
      <c r="W94" s="22">
        <v>1</v>
      </c>
      <c r="X94">
        <f t="shared" si="29"/>
        <v>1</v>
      </c>
      <c r="Y94" s="27">
        <v>2.9572488654559099E-2</v>
      </c>
      <c r="Z94">
        <f t="shared" si="22"/>
        <v>1</v>
      </c>
      <c r="AA94">
        <f t="shared" si="23"/>
        <v>1</v>
      </c>
      <c r="AB94">
        <f t="shared" si="30"/>
        <v>1</v>
      </c>
      <c r="AC94">
        <f t="shared" si="24"/>
        <v>0</v>
      </c>
      <c r="AD94">
        <f t="shared" si="25"/>
        <v>0</v>
      </c>
      <c r="AE94">
        <f t="shared" si="26"/>
        <v>8.1553410552036603</v>
      </c>
      <c r="AF94">
        <f t="shared" si="31"/>
        <v>0</v>
      </c>
      <c r="AG94" t="str">
        <f t="shared" si="32"/>
        <v>s7p[M-H]-</v>
      </c>
      <c r="AH94" s="27">
        <v>0.83043346357768999</v>
      </c>
      <c r="AI94" t="s">
        <v>989</v>
      </c>
      <c r="AJ94" t="s">
        <v>1141</v>
      </c>
      <c r="AK94" s="3">
        <v>290.04030799999998</v>
      </c>
      <c r="AN94" s="7" t="s">
        <v>992</v>
      </c>
    </row>
    <row r="95" spans="1:40" x14ac:dyDescent="0.2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20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992</v>
      </c>
      <c r="L95">
        <v>1</v>
      </c>
      <c r="M95">
        <v>44</v>
      </c>
      <c r="N95">
        <f t="shared" si="27"/>
        <v>1</v>
      </c>
      <c r="O95" s="14">
        <v>2.5603772791418602</v>
      </c>
      <c r="P95" s="22">
        <v>0</v>
      </c>
      <c r="Q95">
        <f t="shared" si="21"/>
        <v>0</v>
      </c>
      <c r="R95" s="27">
        <v>6.56198336217311E-2</v>
      </c>
      <c r="S95">
        <v>1</v>
      </c>
      <c r="T95">
        <v>1</v>
      </c>
      <c r="U95">
        <f t="shared" si="28"/>
        <v>0</v>
      </c>
      <c r="V95" s="14">
        <v>2.7577088085295398</v>
      </c>
      <c r="W95" s="22">
        <v>1</v>
      </c>
      <c r="X95">
        <f t="shared" si="29"/>
        <v>0</v>
      </c>
      <c r="Y95" s="27">
        <v>0.13530499984562799</v>
      </c>
      <c r="Z95">
        <f t="shared" si="22"/>
        <v>1</v>
      </c>
      <c r="AA95">
        <f t="shared" si="23"/>
        <v>0</v>
      </c>
      <c r="AB95">
        <f t="shared" si="30"/>
        <v>1</v>
      </c>
      <c r="AC95">
        <f t="shared" si="24"/>
        <v>0</v>
      </c>
      <c r="AD95">
        <f t="shared" si="25"/>
        <v>0</v>
      </c>
      <c r="AE95">
        <f t="shared" si="26"/>
        <v>0</v>
      </c>
      <c r="AF95">
        <f t="shared" si="31"/>
        <v>0</v>
      </c>
      <c r="AG95" t="str">
        <f t="shared" si="32"/>
        <v>succoa[M-H]-</v>
      </c>
      <c r="AH95" s="27">
        <v>0.85449654036209299</v>
      </c>
      <c r="AI95" t="s">
        <v>1030</v>
      </c>
      <c r="AJ95" t="s">
        <v>898</v>
      </c>
      <c r="AK95" s="3">
        <v>867.13128399999994</v>
      </c>
      <c r="AN95" s="7" t="s">
        <v>992</v>
      </c>
    </row>
    <row r="96" spans="1:40" x14ac:dyDescent="0.2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20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992</v>
      </c>
      <c r="L96">
        <v>1</v>
      </c>
      <c r="M96">
        <v>480</v>
      </c>
      <c r="N96">
        <f t="shared" si="27"/>
        <v>1</v>
      </c>
      <c r="O96" s="14">
        <v>7.9277454497452</v>
      </c>
      <c r="P96" s="22">
        <v>1</v>
      </c>
      <c r="Q96">
        <f t="shared" si="21"/>
        <v>1</v>
      </c>
      <c r="R96" s="27">
        <v>1.0393171140740501E-2</v>
      </c>
      <c r="S96">
        <v>1</v>
      </c>
      <c r="T96">
        <v>81</v>
      </c>
      <c r="U96">
        <f t="shared" si="28"/>
        <v>1</v>
      </c>
      <c r="V96" s="14">
        <v>7.1782933494002501</v>
      </c>
      <c r="W96" s="22">
        <v>0</v>
      </c>
      <c r="X96">
        <f t="shared" si="29"/>
        <v>1</v>
      </c>
      <c r="Y96" s="27">
        <v>7.0479900199249004E-2</v>
      </c>
      <c r="Z96">
        <f t="shared" si="22"/>
        <v>1</v>
      </c>
      <c r="AA96">
        <f t="shared" si="23"/>
        <v>1</v>
      </c>
      <c r="AB96">
        <f t="shared" si="30"/>
        <v>1</v>
      </c>
      <c r="AC96">
        <f t="shared" si="24"/>
        <v>1</v>
      </c>
      <c r="AD96">
        <f t="shared" si="25"/>
        <v>7.9277454497452</v>
      </c>
      <c r="AE96">
        <f t="shared" si="26"/>
        <v>0</v>
      </c>
      <c r="AF96">
        <f t="shared" si="31"/>
        <v>1</v>
      </c>
      <c r="AG96" t="str">
        <f t="shared" si="32"/>
        <v>accoa[M+H]+</v>
      </c>
      <c r="AH96" s="27">
        <v>0.96926844436303805</v>
      </c>
      <c r="AI96" t="s">
        <v>1271</v>
      </c>
      <c r="AJ96" t="s">
        <v>1001</v>
      </c>
      <c r="AK96" s="3">
        <v>809.12580400000002</v>
      </c>
      <c r="AN96" s="7" t="s">
        <v>992</v>
      </c>
    </row>
    <row r="97" spans="1:40" x14ac:dyDescent="0.2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20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992</v>
      </c>
      <c r="L97">
        <v>0</v>
      </c>
      <c r="M97">
        <v>0</v>
      </c>
      <c r="N97">
        <f t="shared" si="27"/>
        <v>0</v>
      </c>
      <c r="O97" s="14">
        <v>0</v>
      </c>
      <c r="P97" s="22">
        <v>0</v>
      </c>
      <c r="Q97">
        <f t="shared" si="21"/>
        <v>0</v>
      </c>
      <c r="R97" s="27">
        <v>0</v>
      </c>
      <c r="S97">
        <v>1</v>
      </c>
      <c r="T97">
        <v>480</v>
      </c>
      <c r="U97">
        <f t="shared" si="28"/>
        <v>1</v>
      </c>
      <c r="V97" s="14">
        <v>-0.56681343143393803</v>
      </c>
      <c r="W97" s="22">
        <v>1</v>
      </c>
      <c r="X97">
        <f t="shared" si="29"/>
        <v>0</v>
      </c>
      <c r="Y97" s="27">
        <v>4.2381353496019403E-2</v>
      </c>
      <c r="Z97">
        <f t="shared" si="22"/>
        <v>1</v>
      </c>
      <c r="AA97">
        <f t="shared" si="23"/>
        <v>0</v>
      </c>
      <c r="AB97">
        <f t="shared" si="30"/>
        <v>1</v>
      </c>
      <c r="AC97">
        <f t="shared" si="24"/>
        <v>1</v>
      </c>
      <c r="AD97">
        <f t="shared" si="25"/>
        <v>0</v>
      </c>
      <c r="AE97">
        <f t="shared" si="26"/>
        <v>0</v>
      </c>
      <c r="AF97">
        <f t="shared" si="31"/>
        <v>0</v>
      </c>
      <c r="AG97" t="str">
        <f t="shared" si="32"/>
        <v>cit[M-H]-</v>
      </c>
      <c r="AH97" s="27">
        <v>0.97847526712287702</v>
      </c>
      <c r="AI97" t="s">
        <v>1322</v>
      </c>
      <c r="AJ97" t="s">
        <v>1141</v>
      </c>
      <c r="AK97" s="3">
        <v>192.02702499999998</v>
      </c>
      <c r="AN97" s="7" t="s">
        <v>992</v>
      </c>
    </row>
    <row r="98" spans="1:40" x14ac:dyDescent="0.2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20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992</v>
      </c>
      <c r="L98">
        <v>0</v>
      </c>
      <c r="M98">
        <v>0</v>
      </c>
      <c r="N98">
        <f t="shared" si="27"/>
        <v>0</v>
      </c>
      <c r="O98" s="14">
        <v>0</v>
      </c>
      <c r="P98" s="22">
        <v>0</v>
      </c>
      <c r="Q98">
        <f t="shared" ref="Q98:Q129" si="33">(O98&gt;3)*1</f>
        <v>0</v>
      </c>
      <c r="R98" s="27">
        <v>0</v>
      </c>
      <c r="S98">
        <v>1</v>
      </c>
      <c r="T98">
        <v>480</v>
      </c>
      <c r="U98">
        <f t="shared" si="28"/>
        <v>1</v>
      </c>
      <c r="V98" s="14">
        <v>-0.44154390270331001</v>
      </c>
      <c r="W98" s="22">
        <v>1</v>
      </c>
      <c r="X98">
        <f t="shared" si="29"/>
        <v>0</v>
      </c>
      <c r="Y98" s="27">
        <v>3.8934534750765297E-2</v>
      </c>
      <c r="Z98">
        <f t="shared" ref="Z98:Z129" si="34">(SUM(L98,S98)&gt;0)*1</f>
        <v>1</v>
      </c>
      <c r="AA98">
        <f t="shared" ref="AA98:AA129" si="35">(SUM(Q98,X98)&gt;0)*1</f>
        <v>0</v>
      </c>
      <c r="AB98">
        <f t="shared" si="30"/>
        <v>1</v>
      </c>
      <c r="AC98">
        <f t="shared" ref="AC98:AC129" si="36">IF(IF(M98&gt;240,1,0)+IF(T98&gt;240,1,0)&gt;0,1,0)</f>
        <v>1</v>
      </c>
      <c r="AD98">
        <f t="shared" ref="AD98:AD129" si="37">IF((P98*Q98)=1,O98,0)</f>
        <v>0</v>
      </c>
      <c r="AE98">
        <f t="shared" ref="AE98:AE129" si="38">IF((W98*X98)=1,V98,0)</f>
        <v>0</v>
      </c>
      <c r="AF98">
        <f t="shared" si="31"/>
        <v>0</v>
      </c>
      <c r="AG98" t="str">
        <f t="shared" si="32"/>
        <v>icit[M-H]-</v>
      </c>
      <c r="AH98" s="27">
        <v>0.97847526712287702</v>
      </c>
      <c r="AI98" t="s">
        <v>1323</v>
      </c>
      <c r="AJ98" t="s">
        <v>1141</v>
      </c>
      <c r="AK98" s="3">
        <v>192.02702499999998</v>
      </c>
      <c r="AN98" s="7" t="s">
        <v>992</v>
      </c>
    </row>
    <row r="99" spans="1:40" x14ac:dyDescent="0.2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20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992</v>
      </c>
      <c r="L99">
        <v>1</v>
      </c>
      <c r="M99">
        <v>17</v>
      </c>
      <c r="N99">
        <f t="shared" si="27"/>
        <v>1</v>
      </c>
      <c r="O99" s="14">
        <v>-1.0302779255622201</v>
      </c>
      <c r="P99" s="22">
        <v>0</v>
      </c>
      <c r="Q99">
        <f t="shared" si="33"/>
        <v>0</v>
      </c>
      <c r="R99" s="27">
        <v>0.172936691233365</v>
      </c>
      <c r="S99">
        <v>1</v>
      </c>
      <c r="T99">
        <v>480</v>
      </c>
      <c r="U99">
        <f t="shared" si="28"/>
        <v>1</v>
      </c>
      <c r="V99" s="14">
        <v>0.70385173937551504</v>
      </c>
      <c r="W99" s="22">
        <v>1</v>
      </c>
      <c r="X99">
        <f t="shared" si="29"/>
        <v>0</v>
      </c>
      <c r="Y99" s="27">
        <v>2.51828227400323E-2</v>
      </c>
      <c r="Z99">
        <f t="shared" si="34"/>
        <v>1</v>
      </c>
      <c r="AA99">
        <f t="shared" si="35"/>
        <v>0</v>
      </c>
      <c r="AB99">
        <f t="shared" si="30"/>
        <v>1</v>
      </c>
      <c r="AC99">
        <f t="shared" si="36"/>
        <v>1</v>
      </c>
      <c r="AD99">
        <f t="shared" si="37"/>
        <v>0</v>
      </c>
      <c r="AE99">
        <f t="shared" si="38"/>
        <v>0</v>
      </c>
      <c r="AF99">
        <f t="shared" si="31"/>
        <v>0</v>
      </c>
      <c r="AG99" t="str">
        <f t="shared" si="32"/>
        <v>fum[M-H]-</v>
      </c>
      <c r="AH99" s="27">
        <v>0.93723747441236505</v>
      </c>
      <c r="AI99" t="s">
        <v>1274</v>
      </c>
      <c r="AJ99" t="s">
        <v>1357</v>
      </c>
      <c r="AK99" s="3">
        <v>116.01098</v>
      </c>
      <c r="AN99" s="7" t="s">
        <v>992</v>
      </c>
    </row>
    <row r="100" spans="1:40" x14ac:dyDescent="0.2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20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992</v>
      </c>
      <c r="L100">
        <v>1</v>
      </c>
      <c r="M100">
        <v>4</v>
      </c>
      <c r="N100">
        <f t="shared" si="27"/>
        <v>1</v>
      </c>
      <c r="O100" s="14">
        <v>-9.5011014787010503E-2</v>
      </c>
      <c r="P100" s="22">
        <v>0</v>
      </c>
      <c r="Q100">
        <f t="shared" si="33"/>
        <v>0</v>
      </c>
      <c r="R100" s="27">
        <v>0.338912783250164</v>
      </c>
      <c r="S100">
        <v>1</v>
      </c>
      <c r="T100">
        <v>480</v>
      </c>
      <c r="U100">
        <f t="shared" si="28"/>
        <v>1</v>
      </c>
      <c r="V100" s="14">
        <v>9.8392399607045107</v>
      </c>
      <c r="W100" s="22">
        <v>1</v>
      </c>
      <c r="X100">
        <f t="shared" si="29"/>
        <v>1</v>
      </c>
      <c r="Y100" s="27">
        <v>4.0296329054315599E-2</v>
      </c>
      <c r="Z100">
        <f t="shared" si="34"/>
        <v>1</v>
      </c>
      <c r="AA100">
        <f t="shared" si="35"/>
        <v>1</v>
      </c>
      <c r="AB100">
        <f t="shared" si="30"/>
        <v>1</v>
      </c>
      <c r="AC100">
        <f t="shared" si="36"/>
        <v>1</v>
      </c>
      <c r="AD100">
        <f t="shared" si="37"/>
        <v>0</v>
      </c>
      <c r="AE100">
        <f t="shared" si="38"/>
        <v>9.8392399607045107</v>
      </c>
      <c r="AF100">
        <f t="shared" si="31"/>
        <v>0</v>
      </c>
      <c r="AG100" t="str">
        <f t="shared" si="32"/>
        <v>mal-L[M-H]-</v>
      </c>
      <c r="AH100" s="27">
        <v>0.99227756584846605</v>
      </c>
      <c r="AI100" t="s">
        <v>925</v>
      </c>
      <c r="AJ100" t="s">
        <v>1358</v>
      </c>
      <c r="AK100" s="3">
        <v>134.02154499999997</v>
      </c>
      <c r="AN100" s="7" t="s">
        <v>992</v>
      </c>
    </row>
    <row r="101" spans="1:40" x14ac:dyDescent="0.2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20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992</v>
      </c>
      <c r="L101">
        <v>1</v>
      </c>
      <c r="M101">
        <v>3</v>
      </c>
      <c r="N101">
        <f t="shared" si="27"/>
        <v>0</v>
      </c>
      <c r="O101" s="14">
        <v>-0.34665884844475597</v>
      </c>
      <c r="P101" s="22">
        <v>0</v>
      </c>
      <c r="Q101">
        <f t="shared" si="33"/>
        <v>0</v>
      </c>
      <c r="R101" s="27">
        <v>0.22526888494720099</v>
      </c>
      <c r="S101">
        <v>1</v>
      </c>
      <c r="T101">
        <v>477</v>
      </c>
      <c r="U101">
        <f t="shared" si="28"/>
        <v>1</v>
      </c>
      <c r="V101" s="14">
        <v>5.3009910729432299</v>
      </c>
      <c r="W101" s="22">
        <v>1</v>
      </c>
      <c r="X101">
        <f t="shared" si="29"/>
        <v>1</v>
      </c>
      <c r="Y101" s="27">
        <v>1.7385310528002199E-2</v>
      </c>
      <c r="Z101">
        <f t="shared" si="34"/>
        <v>1</v>
      </c>
      <c r="AA101">
        <f t="shared" si="35"/>
        <v>1</v>
      </c>
      <c r="AB101">
        <f t="shared" si="30"/>
        <v>1</v>
      </c>
      <c r="AC101">
        <f t="shared" si="36"/>
        <v>1</v>
      </c>
      <c r="AD101">
        <f t="shared" si="37"/>
        <v>0</v>
      </c>
      <c r="AE101">
        <f t="shared" si="38"/>
        <v>5.3009910729432299</v>
      </c>
      <c r="AF101">
        <f t="shared" si="31"/>
        <v>0</v>
      </c>
      <c r="AG101" t="str">
        <f t="shared" si="32"/>
        <v>succ[M-H]-</v>
      </c>
      <c r="AH101" s="27">
        <v>0.85770864995793195</v>
      </c>
      <c r="AI101" t="s">
        <v>881</v>
      </c>
      <c r="AJ101" t="s">
        <v>1359</v>
      </c>
      <c r="AK101" s="3">
        <v>118.02663</v>
      </c>
      <c r="AN101" s="7" t="s">
        <v>992</v>
      </c>
    </row>
    <row r="102" spans="1:40" x14ac:dyDescent="0.2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20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992</v>
      </c>
      <c r="L102">
        <v>0</v>
      </c>
      <c r="M102">
        <v>0</v>
      </c>
      <c r="N102">
        <f t="shared" si="27"/>
        <v>0</v>
      </c>
      <c r="O102" s="14">
        <v>0</v>
      </c>
      <c r="P102" s="22">
        <v>0</v>
      </c>
      <c r="Q102">
        <f t="shared" si="33"/>
        <v>0</v>
      </c>
      <c r="R102" s="27">
        <v>0</v>
      </c>
      <c r="S102">
        <v>1</v>
      </c>
      <c r="T102">
        <v>480</v>
      </c>
      <c r="U102">
        <f t="shared" si="28"/>
        <v>1</v>
      </c>
      <c r="V102" s="14">
        <v>0.79121766887186895</v>
      </c>
      <c r="W102" s="22">
        <v>1</v>
      </c>
      <c r="X102">
        <f t="shared" si="29"/>
        <v>0</v>
      </c>
      <c r="Y102" s="27">
        <v>8.4529797536107606E-2</v>
      </c>
      <c r="Z102">
        <f t="shared" si="34"/>
        <v>1</v>
      </c>
      <c r="AA102">
        <f t="shared" si="35"/>
        <v>0</v>
      </c>
      <c r="AB102">
        <f t="shared" si="30"/>
        <v>1</v>
      </c>
      <c r="AC102">
        <f t="shared" si="36"/>
        <v>1</v>
      </c>
      <c r="AD102">
        <f t="shared" si="37"/>
        <v>0</v>
      </c>
      <c r="AE102">
        <f t="shared" si="38"/>
        <v>0</v>
      </c>
      <c r="AF102">
        <f t="shared" si="31"/>
        <v>0</v>
      </c>
      <c r="AG102" t="str">
        <f t="shared" si="32"/>
        <v>akg[M-H]-</v>
      </c>
      <c r="AH102" s="27">
        <v>0.91560773768379</v>
      </c>
      <c r="AI102" t="s">
        <v>1275</v>
      </c>
      <c r="AJ102" t="s">
        <v>1141</v>
      </c>
      <c r="AK102" s="3">
        <v>146.02154499999997</v>
      </c>
      <c r="AN102" s="7" t="s">
        <v>992</v>
      </c>
    </row>
    <row r="103" spans="1:40" x14ac:dyDescent="0.2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20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992</v>
      </c>
      <c r="L103">
        <v>0</v>
      </c>
      <c r="M103">
        <v>0</v>
      </c>
      <c r="N103">
        <f t="shared" si="27"/>
        <v>0</v>
      </c>
      <c r="O103" s="14">
        <v>0</v>
      </c>
      <c r="P103" s="22">
        <v>0</v>
      </c>
      <c r="Q103">
        <f t="shared" si="33"/>
        <v>0</v>
      </c>
      <c r="R103" s="27">
        <v>0</v>
      </c>
      <c r="S103">
        <v>1</v>
      </c>
      <c r="T103">
        <v>2</v>
      </c>
      <c r="U103">
        <f t="shared" si="28"/>
        <v>0</v>
      </c>
      <c r="V103" s="14">
        <v>7.2987370713723303</v>
      </c>
      <c r="W103" s="22">
        <v>1</v>
      </c>
      <c r="X103">
        <f t="shared" si="29"/>
        <v>1</v>
      </c>
      <c r="Y103" s="27">
        <v>0.21246069446570701</v>
      </c>
      <c r="Z103">
        <f t="shared" si="34"/>
        <v>1</v>
      </c>
      <c r="AA103">
        <f t="shared" si="35"/>
        <v>1</v>
      </c>
      <c r="AB103">
        <f t="shared" si="30"/>
        <v>0</v>
      </c>
      <c r="AC103">
        <f t="shared" si="36"/>
        <v>0</v>
      </c>
      <c r="AD103">
        <f t="shared" si="37"/>
        <v>0</v>
      </c>
      <c r="AE103">
        <f t="shared" si="38"/>
        <v>7.2987370713723303</v>
      </c>
      <c r="AF103">
        <f t="shared" si="31"/>
        <v>0</v>
      </c>
      <c r="AG103" t="str">
        <f t="shared" si="32"/>
        <v>oaa[M-H]-</v>
      </c>
      <c r="AH103" s="27" t="s">
        <v>1468</v>
      </c>
      <c r="AI103" t="s">
        <v>878</v>
      </c>
      <c r="AJ103" t="s">
        <v>1141</v>
      </c>
      <c r="AK103" s="3">
        <v>132.00589499999998</v>
      </c>
      <c r="AN103" s="7" t="s">
        <v>992</v>
      </c>
    </row>
    <row r="104" spans="1:40" x14ac:dyDescent="0.2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20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992</v>
      </c>
      <c r="L104">
        <v>0</v>
      </c>
      <c r="M104">
        <v>0</v>
      </c>
      <c r="N104">
        <f t="shared" si="27"/>
        <v>0</v>
      </c>
      <c r="O104" s="14">
        <v>0</v>
      </c>
      <c r="P104" s="22">
        <v>0</v>
      </c>
      <c r="Q104">
        <f t="shared" si="33"/>
        <v>0</v>
      </c>
      <c r="R104" s="27">
        <v>0</v>
      </c>
      <c r="S104">
        <v>1</v>
      </c>
      <c r="T104">
        <v>480</v>
      </c>
      <c r="U104">
        <f t="shared" si="28"/>
        <v>1</v>
      </c>
      <c r="V104" s="14">
        <v>0.87763017871676996</v>
      </c>
      <c r="W104" s="22">
        <v>1</v>
      </c>
      <c r="X104">
        <f t="shared" si="29"/>
        <v>0</v>
      </c>
      <c r="Y104" s="27">
        <v>3.6626879419615503E-2</v>
      </c>
      <c r="Z104">
        <f t="shared" si="34"/>
        <v>1</v>
      </c>
      <c r="AA104">
        <f t="shared" si="35"/>
        <v>0</v>
      </c>
      <c r="AB104">
        <f t="shared" si="30"/>
        <v>1</v>
      </c>
      <c r="AC104">
        <f t="shared" si="36"/>
        <v>1</v>
      </c>
      <c r="AD104">
        <f t="shared" si="37"/>
        <v>0</v>
      </c>
      <c r="AE104">
        <f t="shared" si="38"/>
        <v>0</v>
      </c>
      <c r="AF104">
        <f t="shared" si="31"/>
        <v>0</v>
      </c>
      <c r="AG104" t="str">
        <f t="shared" si="32"/>
        <v>glx[M-H]-</v>
      </c>
      <c r="AH104" s="27">
        <v>0.96718923786602495</v>
      </c>
      <c r="AI104" t="s">
        <v>1148</v>
      </c>
      <c r="AJ104" t="s">
        <v>1141</v>
      </c>
      <c r="AK104" s="3">
        <v>74.000415000000004</v>
      </c>
      <c r="AN104" s="7" t="s">
        <v>992</v>
      </c>
    </row>
    <row r="105" spans="1:40" x14ac:dyDescent="0.2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20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993</v>
      </c>
      <c r="L105">
        <v>1</v>
      </c>
      <c r="M105">
        <v>480</v>
      </c>
      <c r="N105">
        <f t="shared" si="27"/>
        <v>1</v>
      </c>
      <c r="O105" s="14">
        <v>11.9305363569646</v>
      </c>
      <c r="P105" s="22">
        <v>1</v>
      </c>
      <c r="Q105">
        <f t="shared" si="33"/>
        <v>1</v>
      </c>
      <c r="R105" s="27">
        <v>2.6570988777501799E-2</v>
      </c>
      <c r="S105">
        <v>1</v>
      </c>
      <c r="T105">
        <v>89</v>
      </c>
      <c r="U105">
        <f t="shared" si="28"/>
        <v>1</v>
      </c>
      <c r="V105" s="14">
        <v>10.9690079289289</v>
      </c>
      <c r="W105" s="22">
        <v>1</v>
      </c>
      <c r="X105">
        <f t="shared" si="29"/>
        <v>1</v>
      </c>
      <c r="Y105" s="27">
        <v>9.02515579588937E-3</v>
      </c>
      <c r="Z105">
        <f t="shared" si="34"/>
        <v>1</v>
      </c>
      <c r="AA105">
        <f t="shared" si="35"/>
        <v>1</v>
      </c>
      <c r="AB105">
        <f t="shared" si="30"/>
        <v>1</v>
      </c>
      <c r="AC105">
        <f t="shared" si="36"/>
        <v>1</v>
      </c>
      <c r="AD105">
        <f t="shared" si="37"/>
        <v>11.9305363569646</v>
      </c>
      <c r="AE105">
        <f t="shared" si="38"/>
        <v>10.9690079289289</v>
      </c>
      <c r="AF105">
        <f t="shared" si="31"/>
        <v>1</v>
      </c>
      <c r="AG105" t="str">
        <f t="shared" si="32"/>
        <v>pnto-R[M+H]+</v>
      </c>
      <c r="AH105" s="27">
        <v>0.95079673389650299</v>
      </c>
      <c r="AI105" t="s">
        <v>1276</v>
      </c>
      <c r="AJ105" t="s">
        <v>1360</v>
      </c>
      <c r="AK105" s="3">
        <v>219.110694</v>
      </c>
      <c r="AN105" s="7" t="s">
        <v>992</v>
      </c>
    </row>
    <row r="106" spans="1:40" x14ac:dyDescent="0.2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20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993</v>
      </c>
      <c r="L106">
        <v>1</v>
      </c>
      <c r="M106">
        <v>3</v>
      </c>
      <c r="N106">
        <f t="shared" si="27"/>
        <v>0</v>
      </c>
      <c r="O106" s="14">
        <v>12.208378059059999</v>
      </c>
      <c r="P106" s="22">
        <v>1</v>
      </c>
      <c r="Q106">
        <f t="shared" si="33"/>
        <v>1</v>
      </c>
      <c r="R106" s="27">
        <v>2.5284673886311101E-2</v>
      </c>
      <c r="S106">
        <v>0</v>
      </c>
      <c r="T106">
        <v>0</v>
      </c>
      <c r="U106">
        <f t="shared" si="28"/>
        <v>0</v>
      </c>
      <c r="V106" s="14">
        <v>0</v>
      </c>
      <c r="W106" s="22">
        <v>0</v>
      </c>
      <c r="X106">
        <f t="shared" si="29"/>
        <v>0</v>
      </c>
      <c r="Y106" s="27">
        <v>0</v>
      </c>
      <c r="Z106">
        <f t="shared" si="34"/>
        <v>1</v>
      </c>
      <c r="AA106">
        <f t="shared" si="35"/>
        <v>1</v>
      </c>
      <c r="AB106">
        <f t="shared" si="30"/>
        <v>0</v>
      </c>
      <c r="AC106">
        <f t="shared" si="36"/>
        <v>0</v>
      </c>
      <c r="AD106">
        <f t="shared" si="37"/>
        <v>12.208378059059999</v>
      </c>
      <c r="AE106">
        <f t="shared" si="38"/>
        <v>0</v>
      </c>
      <c r="AF106">
        <f t="shared" si="31"/>
        <v>1</v>
      </c>
      <c r="AG106" t="str">
        <f t="shared" si="32"/>
        <v>dpcoa[M+H]+</v>
      </c>
      <c r="AH106" s="27" t="s">
        <v>1468</v>
      </c>
      <c r="AI106" t="s">
        <v>1141</v>
      </c>
      <c r="AJ106" t="s">
        <v>975</v>
      </c>
      <c r="AK106" s="3">
        <v>687.14890600000001</v>
      </c>
      <c r="AN106" s="7" t="s">
        <v>992</v>
      </c>
    </row>
    <row r="107" spans="1:40" x14ac:dyDescent="0.2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20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993</v>
      </c>
      <c r="L107">
        <v>1</v>
      </c>
      <c r="M107">
        <v>3</v>
      </c>
      <c r="N107">
        <f t="shared" si="27"/>
        <v>0</v>
      </c>
      <c r="O107" s="14">
        <v>10.0914108741934</v>
      </c>
      <c r="P107" s="22">
        <v>1</v>
      </c>
      <c r="Q107">
        <f t="shared" si="33"/>
        <v>1</v>
      </c>
      <c r="R107" s="27">
        <v>3.6401425536478599E-2</v>
      </c>
      <c r="S107">
        <v>1</v>
      </c>
      <c r="T107">
        <v>442</v>
      </c>
      <c r="U107">
        <f t="shared" si="28"/>
        <v>1</v>
      </c>
      <c r="V107" s="14">
        <v>8.3672951552539292</v>
      </c>
      <c r="W107" s="22">
        <v>1</v>
      </c>
      <c r="X107">
        <f t="shared" si="29"/>
        <v>1</v>
      </c>
      <c r="Y107" s="27">
        <v>5.3735040402618499E-2</v>
      </c>
      <c r="Z107">
        <f t="shared" si="34"/>
        <v>1</v>
      </c>
      <c r="AA107">
        <f t="shared" si="35"/>
        <v>1</v>
      </c>
      <c r="AB107">
        <f t="shared" si="30"/>
        <v>1</v>
      </c>
      <c r="AC107">
        <f t="shared" si="36"/>
        <v>1</v>
      </c>
      <c r="AD107">
        <f t="shared" si="37"/>
        <v>10.0914108741934</v>
      </c>
      <c r="AE107">
        <f t="shared" si="38"/>
        <v>8.3672951552539292</v>
      </c>
      <c r="AF107">
        <f t="shared" si="31"/>
        <v>1</v>
      </c>
      <c r="AG107" t="str">
        <f t="shared" si="32"/>
        <v>quln[M+H]+</v>
      </c>
      <c r="AH107" s="27" t="s">
        <v>1468</v>
      </c>
      <c r="AI107" t="s">
        <v>1278</v>
      </c>
      <c r="AJ107" t="s">
        <v>1023</v>
      </c>
      <c r="AK107" s="3">
        <v>167.02187899999998</v>
      </c>
      <c r="AN107" s="8" t="s">
        <v>993</v>
      </c>
    </row>
    <row r="108" spans="1:40" x14ac:dyDescent="0.2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20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993</v>
      </c>
      <c r="L108">
        <v>1</v>
      </c>
      <c r="M108">
        <v>9</v>
      </c>
      <c r="N108">
        <f t="shared" si="27"/>
        <v>1</v>
      </c>
      <c r="O108" s="14">
        <v>10.019139375892699</v>
      </c>
      <c r="P108" s="22">
        <v>1</v>
      </c>
      <c r="Q108">
        <f t="shared" si="33"/>
        <v>1</v>
      </c>
      <c r="R108" s="27">
        <v>1.5089963590436E-2</v>
      </c>
      <c r="S108">
        <v>1</v>
      </c>
      <c r="T108">
        <v>6</v>
      </c>
      <c r="U108">
        <f t="shared" si="28"/>
        <v>1</v>
      </c>
      <c r="V108" s="14">
        <v>5.0946690396453302</v>
      </c>
      <c r="W108" s="22">
        <v>1</v>
      </c>
      <c r="X108">
        <f t="shared" si="29"/>
        <v>1</v>
      </c>
      <c r="Y108" s="27">
        <v>0.10375901876423101</v>
      </c>
      <c r="Z108">
        <f t="shared" si="34"/>
        <v>1</v>
      </c>
      <c r="AA108">
        <f t="shared" si="35"/>
        <v>1</v>
      </c>
      <c r="AB108">
        <f t="shared" si="30"/>
        <v>1</v>
      </c>
      <c r="AC108">
        <f t="shared" si="36"/>
        <v>0</v>
      </c>
      <c r="AD108">
        <f t="shared" si="37"/>
        <v>10.019139375892699</v>
      </c>
      <c r="AE108">
        <f t="shared" si="38"/>
        <v>5.0946690396453302</v>
      </c>
      <c r="AF108">
        <f t="shared" si="31"/>
        <v>1</v>
      </c>
      <c r="AG108" t="str">
        <f t="shared" si="32"/>
        <v>nac[M+H]+</v>
      </c>
      <c r="AH108" s="27">
        <v>0.25286594975876597</v>
      </c>
      <c r="AI108" t="s">
        <v>1279</v>
      </c>
      <c r="AJ108" t="s">
        <v>938</v>
      </c>
      <c r="AK108" s="3">
        <v>123.032049</v>
      </c>
      <c r="AN108" s="8" t="s">
        <v>993</v>
      </c>
    </row>
    <row r="109" spans="1:40" x14ac:dyDescent="0.2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20">
        <v>92.5</v>
      </c>
      <c r="G109" s="3" t="s">
        <v>1124</v>
      </c>
      <c r="H109" s="3" t="s">
        <v>631</v>
      </c>
      <c r="I109" s="3" t="s">
        <v>632</v>
      </c>
      <c r="J109">
        <v>744.05947800000001</v>
      </c>
      <c r="K109" s="8" t="s">
        <v>993</v>
      </c>
      <c r="L109">
        <v>1</v>
      </c>
      <c r="M109">
        <v>3</v>
      </c>
      <c r="N109">
        <f t="shared" si="27"/>
        <v>0</v>
      </c>
      <c r="O109" s="14">
        <v>11.3817499655033</v>
      </c>
      <c r="P109" s="22">
        <v>1</v>
      </c>
      <c r="Q109">
        <f t="shared" si="33"/>
        <v>1</v>
      </c>
      <c r="R109" s="27">
        <v>6.3310586463949598E-3</v>
      </c>
      <c r="S109">
        <v>1</v>
      </c>
      <c r="T109">
        <v>3</v>
      </c>
      <c r="U109">
        <f t="shared" si="28"/>
        <v>0</v>
      </c>
      <c r="V109" s="14">
        <v>8.6828088286314102</v>
      </c>
      <c r="W109" s="22">
        <v>1</v>
      </c>
      <c r="X109">
        <f t="shared" si="29"/>
        <v>1</v>
      </c>
      <c r="Y109" s="27">
        <v>3.01719715719415E-2</v>
      </c>
      <c r="Z109">
        <f t="shared" si="34"/>
        <v>1</v>
      </c>
      <c r="AA109">
        <f t="shared" si="35"/>
        <v>1</v>
      </c>
      <c r="AB109">
        <f t="shared" si="30"/>
        <v>0</v>
      </c>
      <c r="AC109">
        <f t="shared" si="36"/>
        <v>0</v>
      </c>
      <c r="AD109">
        <f t="shared" si="37"/>
        <v>11.3817499655033</v>
      </c>
      <c r="AE109">
        <f t="shared" si="38"/>
        <v>8.6828088286314102</v>
      </c>
      <c r="AF109">
        <f t="shared" si="31"/>
        <v>1</v>
      </c>
      <c r="AG109" t="str">
        <f t="shared" si="32"/>
        <v>NAAD[M+H]+</v>
      </c>
      <c r="AH109" s="27" t="s">
        <v>1468</v>
      </c>
      <c r="AI109" t="s">
        <v>1280</v>
      </c>
      <c r="AJ109" t="s">
        <v>999</v>
      </c>
      <c r="AK109">
        <v>744.05947800000001</v>
      </c>
      <c r="AN109" s="8" t="s">
        <v>993</v>
      </c>
    </row>
    <row r="110" spans="1:40" x14ac:dyDescent="0.2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20">
        <v>98</v>
      </c>
      <c r="G110" s="3" t="s">
        <v>1125</v>
      </c>
      <c r="H110" s="3" t="s">
        <v>636</v>
      </c>
      <c r="I110" s="3" t="s">
        <v>637</v>
      </c>
      <c r="J110">
        <v>743.07546200000002</v>
      </c>
      <c r="K110" s="8" t="s">
        <v>993</v>
      </c>
      <c r="L110">
        <v>1</v>
      </c>
      <c r="M110">
        <v>296</v>
      </c>
      <c r="N110">
        <f t="shared" si="27"/>
        <v>1</v>
      </c>
      <c r="O110" s="14">
        <v>11.099076716207399</v>
      </c>
      <c r="P110" s="22">
        <v>1</v>
      </c>
      <c r="Q110">
        <f t="shared" si="33"/>
        <v>1</v>
      </c>
      <c r="R110" s="27">
        <v>8.9129173584668493E-3</v>
      </c>
      <c r="S110">
        <v>1</v>
      </c>
      <c r="T110">
        <v>3</v>
      </c>
      <c r="U110">
        <f t="shared" si="28"/>
        <v>0</v>
      </c>
      <c r="V110" s="14">
        <v>9.6603560401206607</v>
      </c>
      <c r="W110" s="22">
        <v>1</v>
      </c>
      <c r="X110">
        <f t="shared" si="29"/>
        <v>1</v>
      </c>
      <c r="Y110" s="27">
        <v>3.8048489223496199E-2</v>
      </c>
      <c r="Z110">
        <f t="shared" si="34"/>
        <v>1</v>
      </c>
      <c r="AA110">
        <f t="shared" si="35"/>
        <v>1</v>
      </c>
      <c r="AB110">
        <f t="shared" si="30"/>
        <v>1</v>
      </c>
      <c r="AC110">
        <f t="shared" si="36"/>
        <v>1</v>
      </c>
      <c r="AD110">
        <f t="shared" si="37"/>
        <v>11.099076716207399</v>
      </c>
      <c r="AE110">
        <f t="shared" si="38"/>
        <v>9.6603560401206607</v>
      </c>
      <c r="AF110">
        <f t="shared" si="31"/>
        <v>1</v>
      </c>
      <c r="AG110" t="str">
        <f t="shared" si="32"/>
        <v>nadp[M+H]+</v>
      </c>
      <c r="AH110" s="27">
        <v>0.79614325438487799</v>
      </c>
      <c r="AI110" t="s">
        <v>1020</v>
      </c>
      <c r="AJ110" t="s">
        <v>870</v>
      </c>
      <c r="AK110">
        <v>743.07546200000002</v>
      </c>
      <c r="AN110" s="8" t="s">
        <v>993</v>
      </c>
    </row>
    <row r="111" spans="1:40" x14ac:dyDescent="0.2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20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993</v>
      </c>
      <c r="L111">
        <v>1</v>
      </c>
      <c r="M111">
        <v>67</v>
      </c>
      <c r="N111">
        <f t="shared" si="27"/>
        <v>1</v>
      </c>
      <c r="O111" s="14">
        <v>11.8149665706568</v>
      </c>
      <c r="P111" s="22">
        <v>0</v>
      </c>
      <c r="Q111">
        <f t="shared" si="33"/>
        <v>1</v>
      </c>
      <c r="R111" s="27">
        <v>5.5965747881747102E-2</v>
      </c>
      <c r="S111">
        <v>1</v>
      </c>
      <c r="T111">
        <v>3</v>
      </c>
      <c r="U111">
        <f t="shared" si="28"/>
        <v>0</v>
      </c>
      <c r="V111" s="14">
        <v>10.027533135001001</v>
      </c>
      <c r="W111" s="22">
        <v>1</v>
      </c>
      <c r="X111">
        <f t="shared" si="29"/>
        <v>1</v>
      </c>
      <c r="Y111" s="27">
        <v>5.9535331419961403E-2</v>
      </c>
      <c r="Z111">
        <f t="shared" si="34"/>
        <v>1</v>
      </c>
      <c r="AA111">
        <f t="shared" si="35"/>
        <v>1</v>
      </c>
      <c r="AB111">
        <f t="shared" si="30"/>
        <v>1</v>
      </c>
      <c r="AC111">
        <f t="shared" si="36"/>
        <v>0</v>
      </c>
      <c r="AD111">
        <f t="shared" si="37"/>
        <v>0</v>
      </c>
      <c r="AE111">
        <f t="shared" si="38"/>
        <v>10.027533135001001</v>
      </c>
      <c r="AF111">
        <f t="shared" si="31"/>
        <v>0</v>
      </c>
      <c r="AG111" t="str">
        <f t="shared" si="32"/>
        <v>nadph[M-H]-</v>
      </c>
      <c r="AH111" s="27">
        <v>0.693994911904394</v>
      </c>
      <c r="AI111" t="s">
        <v>1021</v>
      </c>
      <c r="AJ111" t="s">
        <v>869</v>
      </c>
      <c r="AK111" s="3">
        <v>745.09113200000002</v>
      </c>
      <c r="AN111" s="8" t="s">
        <v>993</v>
      </c>
    </row>
    <row r="112" spans="1:40" x14ac:dyDescent="0.2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20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993</v>
      </c>
      <c r="L112">
        <v>1</v>
      </c>
      <c r="M112">
        <v>3</v>
      </c>
      <c r="N112">
        <f t="shared" si="27"/>
        <v>0</v>
      </c>
      <c r="O112" s="14">
        <v>11.828343433843701</v>
      </c>
      <c r="P112" s="22">
        <v>1</v>
      </c>
      <c r="Q112">
        <f t="shared" si="33"/>
        <v>1</v>
      </c>
      <c r="R112" s="27">
        <v>3.60011914442908E-2</v>
      </c>
      <c r="S112">
        <v>1</v>
      </c>
      <c r="T112">
        <v>3</v>
      </c>
      <c r="U112">
        <f t="shared" si="28"/>
        <v>0</v>
      </c>
      <c r="V112" s="14">
        <v>8.4914508508923205</v>
      </c>
      <c r="W112" s="22">
        <v>1</v>
      </c>
      <c r="X112">
        <f t="shared" si="29"/>
        <v>1</v>
      </c>
      <c r="Y112" s="27">
        <v>1.5585305418686199E-2</v>
      </c>
      <c r="Z112">
        <f t="shared" si="34"/>
        <v>1</v>
      </c>
      <c r="AA112">
        <f t="shared" si="35"/>
        <v>1</v>
      </c>
      <c r="AB112">
        <f t="shared" si="30"/>
        <v>0</v>
      </c>
      <c r="AC112">
        <f t="shared" si="36"/>
        <v>0</v>
      </c>
      <c r="AD112">
        <f t="shared" si="37"/>
        <v>11.828343433843701</v>
      </c>
      <c r="AE112">
        <f t="shared" si="38"/>
        <v>8.4914508508923205</v>
      </c>
      <c r="AF112">
        <f t="shared" si="31"/>
        <v>1</v>
      </c>
      <c r="AG112" t="str">
        <f t="shared" ref="AG112:AG133" si="39">IF(AF112=1,AJ112,AI112)</f>
        <v>nadh[M+H]+</v>
      </c>
      <c r="AH112" s="27" t="s">
        <v>1468</v>
      </c>
      <c r="AI112" t="s">
        <v>1281</v>
      </c>
      <c r="AJ112" t="s">
        <v>868</v>
      </c>
      <c r="AK112" s="3">
        <v>665.12479899999994</v>
      </c>
      <c r="AN112" s="8" t="s">
        <v>993</v>
      </c>
    </row>
    <row r="113" spans="1:40" x14ac:dyDescent="0.2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20">
        <v>98</v>
      </c>
      <c r="G113" s="3" t="s">
        <v>1123</v>
      </c>
      <c r="H113" s="3" t="s">
        <v>653</v>
      </c>
      <c r="I113" s="3" t="s">
        <v>654</v>
      </c>
      <c r="J113">
        <v>663.10912900000005</v>
      </c>
      <c r="K113" s="8" t="s">
        <v>993</v>
      </c>
      <c r="L113">
        <v>1</v>
      </c>
      <c r="M113">
        <v>480</v>
      </c>
      <c r="N113">
        <f t="shared" si="27"/>
        <v>1</v>
      </c>
      <c r="O113" s="14">
        <v>9.54617584057927</v>
      </c>
      <c r="P113" s="22">
        <v>1</v>
      </c>
      <c r="Q113">
        <f t="shared" si="33"/>
        <v>1</v>
      </c>
      <c r="R113" s="27">
        <v>4.7482179885463903E-2</v>
      </c>
      <c r="S113">
        <v>1</v>
      </c>
      <c r="T113">
        <v>480</v>
      </c>
      <c r="U113">
        <f t="shared" si="28"/>
        <v>1</v>
      </c>
      <c r="V113" s="14">
        <v>8.5548924825036394</v>
      </c>
      <c r="W113" s="22">
        <v>1</v>
      </c>
      <c r="X113">
        <f t="shared" si="29"/>
        <v>1</v>
      </c>
      <c r="Y113" s="27">
        <v>8.5944486054476393E-3</v>
      </c>
      <c r="Z113">
        <f t="shared" si="34"/>
        <v>1</v>
      </c>
      <c r="AA113">
        <f t="shared" si="35"/>
        <v>1</v>
      </c>
      <c r="AB113">
        <f t="shared" si="30"/>
        <v>1</v>
      </c>
      <c r="AC113">
        <f t="shared" si="36"/>
        <v>1</v>
      </c>
      <c r="AD113">
        <f t="shared" si="37"/>
        <v>9.54617584057927</v>
      </c>
      <c r="AE113">
        <f t="shared" si="38"/>
        <v>8.5548924825036394</v>
      </c>
      <c r="AF113">
        <f t="shared" si="31"/>
        <v>1</v>
      </c>
      <c r="AG113" t="str">
        <f t="shared" si="39"/>
        <v>nad[M+H]+</v>
      </c>
      <c r="AH113" s="27">
        <v>0.99381088170114196</v>
      </c>
      <c r="AI113" t="s">
        <v>1282</v>
      </c>
      <c r="AJ113" t="s">
        <v>997</v>
      </c>
      <c r="AK113">
        <v>663.10912900000005</v>
      </c>
      <c r="AN113" s="8" t="s">
        <v>993</v>
      </c>
    </row>
    <row r="114" spans="1:40" x14ac:dyDescent="0.2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20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994</v>
      </c>
      <c r="L114">
        <v>1</v>
      </c>
      <c r="M114">
        <v>480</v>
      </c>
      <c r="N114">
        <f t="shared" si="27"/>
        <v>1</v>
      </c>
      <c r="O114" s="14">
        <v>1.54869561861593</v>
      </c>
      <c r="P114" s="22">
        <v>1</v>
      </c>
      <c r="Q114">
        <f t="shared" si="33"/>
        <v>0</v>
      </c>
      <c r="R114" s="27">
        <v>2.0736163329204301E-2</v>
      </c>
      <c r="S114">
        <v>1</v>
      </c>
      <c r="T114">
        <v>480</v>
      </c>
      <c r="U114">
        <f t="shared" si="28"/>
        <v>1</v>
      </c>
      <c r="V114" s="14">
        <v>0.93225213195767997</v>
      </c>
      <c r="W114" s="22">
        <v>1</v>
      </c>
      <c r="X114">
        <f t="shared" si="29"/>
        <v>0</v>
      </c>
      <c r="Y114" s="27">
        <v>1.6662844500320299E-2</v>
      </c>
      <c r="Z114">
        <f t="shared" si="34"/>
        <v>1</v>
      </c>
      <c r="AA114">
        <f t="shared" si="35"/>
        <v>0</v>
      </c>
      <c r="AB114">
        <f t="shared" si="30"/>
        <v>1</v>
      </c>
      <c r="AC114">
        <f t="shared" si="36"/>
        <v>1</v>
      </c>
      <c r="AD114">
        <f t="shared" si="37"/>
        <v>0</v>
      </c>
      <c r="AE114">
        <f t="shared" si="38"/>
        <v>0</v>
      </c>
      <c r="AF114">
        <f t="shared" si="31"/>
        <v>0</v>
      </c>
      <c r="AG114" t="str">
        <f t="shared" si="39"/>
        <v>gthrd[M-H]-</v>
      </c>
      <c r="AH114" s="27">
        <v>0.99943213308105405</v>
      </c>
      <c r="AI114" t="s">
        <v>1324</v>
      </c>
      <c r="AJ114" t="s">
        <v>1361</v>
      </c>
      <c r="AK114" s="3">
        <v>307.08382899999998</v>
      </c>
      <c r="AN114" s="8" t="s">
        <v>993</v>
      </c>
    </row>
    <row r="115" spans="1:40" x14ac:dyDescent="0.2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20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994</v>
      </c>
      <c r="L115">
        <v>1</v>
      </c>
      <c r="M115">
        <v>424</v>
      </c>
      <c r="N115">
        <f t="shared" si="27"/>
        <v>1</v>
      </c>
      <c r="O115" s="14">
        <v>5.2634994784037499</v>
      </c>
      <c r="P115" s="22">
        <v>1</v>
      </c>
      <c r="Q115">
        <f t="shared" si="33"/>
        <v>1</v>
      </c>
      <c r="R115" s="27">
        <v>2.7261272481486701E-2</v>
      </c>
      <c r="S115">
        <v>1</v>
      </c>
      <c r="T115">
        <v>40</v>
      </c>
      <c r="U115">
        <f t="shared" si="28"/>
        <v>1</v>
      </c>
      <c r="V115" s="14">
        <v>5.1987085755564699</v>
      </c>
      <c r="W115" s="22">
        <v>0</v>
      </c>
      <c r="X115">
        <f t="shared" si="29"/>
        <v>1</v>
      </c>
      <c r="Y115" s="27">
        <v>7.2276299529866E-2</v>
      </c>
      <c r="Z115">
        <f t="shared" si="34"/>
        <v>1</v>
      </c>
      <c r="AA115">
        <f t="shared" si="35"/>
        <v>1</v>
      </c>
      <c r="AB115">
        <f t="shared" si="30"/>
        <v>1</v>
      </c>
      <c r="AC115">
        <f t="shared" si="36"/>
        <v>1</v>
      </c>
      <c r="AD115">
        <f t="shared" si="37"/>
        <v>5.2634994784037499</v>
      </c>
      <c r="AE115">
        <f t="shared" si="38"/>
        <v>0</v>
      </c>
      <c r="AF115">
        <f t="shared" si="31"/>
        <v>1</v>
      </c>
      <c r="AG115" t="str">
        <f t="shared" si="39"/>
        <v>gthox[M+H]+</v>
      </c>
      <c r="AH115" s="27">
        <v>0.61652988235579798</v>
      </c>
      <c r="AI115" t="s">
        <v>1283</v>
      </c>
      <c r="AJ115" t="s">
        <v>1167</v>
      </c>
      <c r="AK115" s="3">
        <v>612.15198799999996</v>
      </c>
      <c r="AN115" s="8" t="s">
        <v>993</v>
      </c>
    </row>
    <row r="116" spans="1:40" x14ac:dyDescent="0.2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20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990</v>
      </c>
      <c r="L116">
        <v>1</v>
      </c>
      <c r="M116">
        <v>480</v>
      </c>
      <c r="N116">
        <f t="shared" si="27"/>
        <v>1</v>
      </c>
      <c r="O116" s="14">
        <v>10.9749115978458</v>
      </c>
      <c r="P116" s="22">
        <v>1</v>
      </c>
      <c r="Q116">
        <f t="shared" si="33"/>
        <v>1</v>
      </c>
      <c r="R116" s="27">
        <v>3.0291697133534402E-2</v>
      </c>
      <c r="S116">
        <v>1</v>
      </c>
      <c r="T116">
        <v>170</v>
      </c>
      <c r="U116">
        <f t="shared" si="28"/>
        <v>1</v>
      </c>
      <c r="V116" s="14">
        <v>7.8136810274897197</v>
      </c>
      <c r="W116" s="22">
        <v>1</v>
      </c>
      <c r="X116">
        <f t="shared" si="29"/>
        <v>1</v>
      </c>
      <c r="Y116" s="27">
        <v>1.22131966173782E-2</v>
      </c>
      <c r="Z116">
        <f t="shared" si="34"/>
        <v>1</v>
      </c>
      <c r="AA116">
        <f t="shared" si="35"/>
        <v>1</v>
      </c>
      <c r="AB116">
        <f t="shared" si="30"/>
        <v>1</v>
      </c>
      <c r="AC116">
        <f t="shared" si="36"/>
        <v>1</v>
      </c>
      <c r="AD116">
        <f t="shared" si="37"/>
        <v>10.9749115978458</v>
      </c>
      <c r="AE116">
        <f t="shared" si="38"/>
        <v>7.8136810274897197</v>
      </c>
      <c r="AF116">
        <f t="shared" si="31"/>
        <v>1</v>
      </c>
      <c r="AG116" t="str">
        <f t="shared" si="39"/>
        <v>alaala[M+H]+</v>
      </c>
      <c r="AH116" s="27">
        <v>0.969927308712352</v>
      </c>
      <c r="AI116" t="s">
        <v>1284</v>
      </c>
      <c r="AJ116" t="s">
        <v>978</v>
      </c>
      <c r="AK116" s="3">
        <v>160.084813</v>
      </c>
      <c r="AN116" s="9" t="s">
        <v>994</v>
      </c>
    </row>
    <row r="117" spans="1:40" x14ac:dyDescent="0.2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20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990</v>
      </c>
      <c r="L117">
        <v>0</v>
      </c>
      <c r="M117">
        <v>0</v>
      </c>
      <c r="N117">
        <f t="shared" si="27"/>
        <v>0</v>
      </c>
      <c r="O117" s="14">
        <v>0</v>
      </c>
      <c r="P117" s="22">
        <v>0</v>
      </c>
      <c r="Q117">
        <f t="shared" si="33"/>
        <v>0</v>
      </c>
      <c r="R117" s="27">
        <v>0</v>
      </c>
      <c r="S117">
        <v>1</v>
      </c>
      <c r="T117">
        <v>480</v>
      </c>
      <c r="U117">
        <f t="shared" si="28"/>
        <v>1</v>
      </c>
      <c r="V117" s="14">
        <v>6.1670560121575697</v>
      </c>
      <c r="W117" s="22">
        <v>1</v>
      </c>
      <c r="X117">
        <f t="shared" si="29"/>
        <v>1</v>
      </c>
      <c r="Y117" s="27">
        <v>7.7069306768044202E-2</v>
      </c>
      <c r="Z117">
        <f t="shared" si="34"/>
        <v>1</v>
      </c>
      <c r="AA117">
        <f t="shared" si="35"/>
        <v>1</v>
      </c>
      <c r="AB117">
        <f t="shared" si="30"/>
        <v>1</v>
      </c>
      <c r="AC117">
        <f t="shared" si="36"/>
        <v>1</v>
      </c>
      <c r="AD117">
        <f t="shared" si="37"/>
        <v>0</v>
      </c>
      <c r="AE117">
        <f t="shared" si="38"/>
        <v>6.1670560121575697</v>
      </c>
      <c r="AF117">
        <f t="shared" si="31"/>
        <v>0</v>
      </c>
      <c r="AG117" t="str">
        <f t="shared" si="39"/>
        <v>salc[M-H]-</v>
      </c>
      <c r="AH117" s="27">
        <v>0</v>
      </c>
      <c r="AI117" t="s">
        <v>972</v>
      </c>
      <c r="AJ117" t="s">
        <v>1141</v>
      </c>
      <c r="AK117" s="3">
        <v>138.03171499999999</v>
      </c>
      <c r="AN117" s="9" t="s">
        <v>994</v>
      </c>
    </row>
    <row r="118" spans="1:40" x14ac:dyDescent="0.2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20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991</v>
      </c>
      <c r="L118">
        <v>0</v>
      </c>
      <c r="M118">
        <v>0</v>
      </c>
      <c r="N118">
        <f t="shared" si="27"/>
        <v>0</v>
      </c>
      <c r="O118" s="14">
        <v>0</v>
      </c>
      <c r="P118" s="22">
        <v>0</v>
      </c>
      <c r="Q118">
        <f t="shared" si="33"/>
        <v>0</v>
      </c>
      <c r="R118" s="27">
        <v>0</v>
      </c>
      <c r="S118">
        <v>1</v>
      </c>
      <c r="T118">
        <v>3</v>
      </c>
      <c r="U118">
        <f t="shared" si="28"/>
        <v>0</v>
      </c>
      <c r="V118" s="14">
        <v>8.8899797516409205</v>
      </c>
      <c r="W118" s="22">
        <v>1</v>
      </c>
      <c r="X118">
        <f t="shared" si="29"/>
        <v>1</v>
      </c>
      <c r="Y118" s="27">
        <v>3.2233104886303099E-2</v>
      </c>
      <c r="Z118">
        <f t="shared" si="34"/>
        <v>1</v>
      </c>
      <c r="AA118">
        <f t="shared" si="35"/>
        <v>1</v>
      </c>
      <c r="AB118">
        <f t="shared" si="30"/>
        <v>0</v>
      </c>
      <c r="AC118">
        <f t="shared" si="36"/>
        <v>0</v>
      </c>
      <c r="AD118">
        <f t="shared" si="37"/>
        <v>0</v>
      </c>
      <c r="AE118">
        <f t="shared" si="38"/>
        <v>8.8899797516409205</v>
      </c>
      <c r="AF118">
        <f t="shared" si="31"/>
        <v>0</v>
      </c>
      <c r="AG118" t="str">
        <f t="shared" si="39"/>
        <v>thym[M-H]-</v>
      </c>
      <c r="AH118" s="27">
        <v>0.685926788856145</v>
      </c>
      <c r="AI118" t="s">
        <v>930</v>
      </c>
      <c r="AJ118" t="s">
        <v>1141</v>
      </c>
      <c r="AK118" s="3">
        <v>126.042948</v>
      </c>
      <c r="AN118" s="5" t="s">
        <v>990</v>
      </c>
    </row>
    <row r="119" spans="1:40" x14ac:dyDescent="0.2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20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993</v>
      </c>
      <c r="L119">
        <v>1</v>
      </c>
      <c r="M119">
        <v>480</v>
      </c>
      <c r="N119">
        <f t="shared" si="27"/>
        <v>1</v>
      </c>
      <c r="O119" s="14">
        <v>12.0448756167821</v>
      </c>
      <c r="P119" s="22">
        <v>1</v>
      </c>
      <c r="Q119">
        <f t="shared" si="33"/>
        <v>1</v>
      </c>
      <c r="R119" s="27">
        <v>4.1169988515658996E-3</v>
      </c>
      <c r="S119">
        <v>1</v>
      </c>
      <c r="T119">
        <v>3</v>
      </c>
      <c r="U119">
        <f t="shared" si="28"/>
        <v>0</v>
      </c>
      <c r="V119" s="14">
        <v>8.9211290272552901</v>
      </c>
      <c r="W119" s="22">
        <v>1</v>
      </c>
      <c r="X119">
        <f t="shared" si="29"/>
        <v>1</v>
      </c>
      <c r="Y119" s="27">
        <v>6.2893797432054602E-2</v>
      </c>
      <c r="Z119">
        <f t="shared" si="34"/>
        <v>1</v>
      </c>
      <c r="AA119">
        <f t="shared" si="35"/>
        <v>1</v>
      </c>
      <c r="AB119">
        <f t="shared" si="30"/>
        <v>1</v>
      </c>
      <c r="AC119">
        <f t="shared" si="36"/>
        <v>1</v>
      </c>
      <c r="AD119">
        <f t="shared" si="37"/>
        <v>12.0448756167821</v>
      </c>
      <c r="AE119">
        <f t="shared" si="38"/>
        <v>8.9211290272552901</v>
      </c>
      <c r="AF119">
        <f t="shared" si="31"/>
        <v>1</v>
      </c>
      <c r="AG119" t="str">
        <f t="shared" si="39"/>
        <v>thm[M+H]+</v>
      </c>
      <c r="AH119" s="27">
        <v>6.4005802907636106E-2</v>
      </c>
      <c r="AI119" t="s">
        <v>1285</v>
      </c>
      <c r="AJ119" t="s">
        <v>998</v>
      </c>
      <c r="AK119" s="3">
        <v>265.11232799999999</v>
      </c>
      <c r="AN119" s="5" t="s">
        <v>990</v>
      </c>
    </row>
    <row r="120" spans="1:40" x14ac:dyDescent="0.2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20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990</v>
      </c>
      <c r="L120">
        <v>1</v>
      </c>
      <c r="M120">
        <v>480</v>
      </c>
      <c r="N120">
        <f t="shared" si="27"/>
        <v>1</v>
      </c>
      <c r="O120" s="14">
        <v>7.4337216196534799</v>
      </c>
      <c r="P120" s="22">
        <v>1</v>
      </c>
      <c r="Q120">
        <f t="shared" si="33"/>
        <v>1</v>
      </c>
      <c r="R120" s="27">
        <v>4.5388596033802998E-2</v>
      </c>
      <c r="S120">
        <v>1</v>
      </c>
      <c r="T120">
        <v>480</v>
      </c>
      <c r="U120">
        <f t="shared" si="28"/>
        <v>1</v>
      </c>
      <c r="V120" s="14">
        <v>1.0760178584362801</v>
      </c>
      <c r="W120" s="22">
        <v>1</v>
      </c>
      <c r="X120">
        <f t="shared" si="29"/>
        <v>0</v>
      </c>
      <c r="Y120" s="27">
        <v>2.1020890267378099E-2</v>
      </c>
      <c r="Z120">
        <f t="shared" si="34"/>
        <v>1</v>
      </c>
      <c r="AA120">
        <f t="shared" si="35"/>
        <v>1</v>
      </c>
      <c r="AB120">
        <f t="shared" si="30"/>
        <v>1</v>
      </c>
      <c r="AC120">
        <f t="shared" si="36"/>
        <v>1</v>
      </c>
      <c r="AD120">
        <f t="shared" si="37"/>
        <v>7.4337216196534799</v>
      </c>
      <c r="AE120">
        <f t="shared" si="38"/>
        <v>0</v>
      </c>
      <c r="AF120">
        <f t="shared" si="31"/>
        <v>1</v>
      </c>
      <c r="AG120" t="str">
        <f t="shared" si="39"/>
        <v>sarcs[M+H]+</v>
      </c>
      <c r="AH120" s="27">
        <v>0.96501589194178194</v>
      </c>
      <c r="AI120" t="s">
        <v>1286</v>
      </c>
      <c r="AJ120" t="s">
        <v>933</v>
      </c>
      <c r="AK120" s="3">
        <v>89.047698999999994</v>
      </c>
      <c r="AN120" s="6" t="s">
        <v>991</v>
      </c>
    </row>
    <row r="121" spans="1:40" x14ac:dyDescent="0.2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20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992</v>
      </c>
      <c r="L121">
        <v>1</v>
      </c>
      <c r="M121">
        <v>3</v>
      </c>
      <c r="N121">
        <f t="shared" si="27"/>
        <v>0</v>
      </c>
      <c r="O121" s="14">
        <v>9.0535842839506593</v>
      </c>
      <c r="P121" s="22">
        <v>1</v>
      </c>
      <c r="Q121">
        <f t="shared" si="33"/>
        <v>1</v>
      </c>
      <c r="R121" s="27">
        <v>4.8478113324012098E-2</v>
      </c>
      <c r="S121">
        <v>1</v>
      </c>
      <c r="T121">
        <v>31</v>
      </c>
      <c r="U121">
        <f t="shared" si="28"/>
        <v>1</v>
      </c>
      <c r="V121" s="14">
        <v>6.8657111300818503</v>
      </c>
      <c r="W121" s="22">
        <v>1</v>
      </c>
      <c r="X121">
        <f t="shared" si="29"/>
        <v>1</v>
      </c>
      <c r="Y121" s="27">
        <v>7.3416114582917205E-2</v>
      </c>
      <c r="Z121">
        <f t="shared" si="34"/>
        <v>1</v>
      </c>
      <c r="AA121">
        <f t="shared" si="35"/>
        <v>1</v>
      </c>
      <c r="AB121">
        <f t="shared" si="30"/>
        <v>1</v>
      </c>
      <c r="AC121">
        <f t="shared" si="36"/>
        <v>0</v>
      </c>
      <c r="AD121">
        <f t="shared" si="37"/>
        <v>9.0535842839506593</v>
      </c>
      <c r="AE121">
        <f t="shared" si="38"/>
        <v>6.8657111300818503</v>
      </c>
      <c r="AF121">
        <f t="shared" si="31"/>
        <v>1</v>
      </c>
      <c r="AG121" t="str">
        <f t="shared" si="39"/>
        <v>glyc3p[M+H]+</v>
      </c>
      <c r="AH121" s="27">
        <v>0.86374947062141705</v>
      </c>
      <c r="AI121" t="s">
        <v>1287</v>
      </c>
      <c r="AJ121" t="s">
        <v>899</v>
      </c>
      <c r="AK121" s="3">
        <v>172.01369799999998</v>
      </c>
      <c r="AN121" s="8" t="s">
        <v>993</v>
      </c>
    </row>
    <row r="122" spans="1:40" x14ac:dyDescent="0.2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20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995</v>
      </c>
      <c r="L122">
        <v>0</v>
      </c>
      <c r="M122">
        <v>0</v>
      </c>
      <c r="N122">
        <f t="shared" si="27"/>
        <v>0</v>
      </c>
      <c r="O122" s="14">
        <v>0</v>
      </c>
      <c r="P122" s="22">
        <v>0</v>
      </c>
      <c r="Q122">
        <f t="shared" si="33"/>
        <v>0</v>
      </c>
      <c r="R122" s="27">
        <v>0</v>
      </c>
      <c r="S122">
        <v>1</v>
      </c>
      <c r="T122">
        <v>480</v>
      </c>
      <c r="U122">
        <f t="shared" si="28"/>
        <v>1</v>
      </c>
      <c r="V122" s="14">
        <v>2.9208355934411099</v>
      </c>
      <c r="W122" s="22">
        <v>1</v>
      </c>
      <c r="X122">
        <f t="shared" si="29"/>
        <v>0</v>
      </c>
      <c r="Y122" s="27">
        <v>6.0167542032122198E-2</v>
      </c>
      <c r="Z122">
        <f t="shared" si="34"/>
        <v>1</v>
      </c>
      <c r="AA122">
        <f t="shared" si="35"/>
        <v>0</v>
      </c>
      <c r="AB122">
        <f t="shared" si="30"/>
        <v>1</v>
      </c>
      <c r="AC122">
        <f t="shared" si="36"/>
        <v>1</v>
      </c>
      <c r="AD122">
        <f t="shared" si="37"/>
        <v>0</v>
      </c>
      <c r="AE122">
        <f t="shared" si="38"/>
        <v>0</v>
      </c>
      <c r="AF122">
        <f t="shared" si="31"/>
        <v>0</v>
      </c>
      <c r="AG122" t="str">
        <f t="shared" si="39"/>
        <v>4hbz[M-H]-</v>
      </c>
      <c r="AH122" s="27">
        <v>0</v>
      </c>
      <c r="AI122" t="s">
        <v>1149</v>
      </c>
      <c r="AJ122" t="s">
        <v>1141</v>
      </c>
      <c r="AK122" s="3">
        <v>138.03171499999999</v>
      </c>
      <c r="AN122" s="5" t="s">
        <v>990</v>
      </c>
    </row>
    <row r="123" spans="1:40" x14ac:dyDescent="0.2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20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993</v>
      </c>
      <c r="L123">
        <v>1</v>
      </c>
      <c r="M123">
        <v>6</v>
      </c>
      <c r="N123">
        <f t="shared" si="27"/>
        <v>1</v>
      </c>
      <c r="O123" s="14">
        <v>8.6089081777410801</v>
      </c>
      <c r="P123" s="22">
        <v>1</v>
      </c>
      <c r="Q123">
        <f t="shared" si="33"/>
        <v>1</v>
      </c>
      <c r="R123" s="27">
        <v>3.8603964361395099E-2</v>
      </c>
      <c r="S123">
        <v>1</v>
      </c>
      <c r="T123">
        <v>6</v>
      </c>
      <c r="U123">
        <f t="shared" si="28"/>
        <v>1</v>
      </c>
      <c r="V123" s="14">
        <v>7.80133547832411</v>
      </c>
      <c r="W123" s="22">
        <v>1</v>
      </c>
      <c r="X123">
        <f t="shared" si="29"/>
        <v>1</v>
      </c>
      <c r="Y123" s="27">
        <v>2.0689665486488401E-2</v>
      </c>
      <c r="Z123">
        <f t="shared" si="34"/>
        <v>1</v>
      </c>
      <c r="AA123">
        <f t="shared" si="35"/>
        <v>1</v>
      </c>
      <c r="AB123">
        <f t="shared" si="30"/>
        <v>1</v>
      </c>
      <c r="AC123">
        <f t="shared" si="36"/>
        <v>0</v>
      </c>
      <c r="AD123">
        <f t="shared" si="37"/>
        <v>8.6089081777410801</v>
      </c>
      <c r="AE123">
        <f t="shared" si="38"/>
        <v>7.80133547832411</v>
      </c>
      <c r="AF123">
        <f t="shared" si="31"/>
        <v>1</v>
      </c>
      <c r="AG123" t="str">
        <f t="shared" si="39"/>
        <v>btn[M+H]+</v>
      </c>
      <c r="AH123" s="27" t="s">
        <v>1468</v>
      </c>
      <c r="AI123" t="s">
        <v>912</v>
      </c>
      <c r="AJ123" t="s">
        <v>1362</v>
      </c>
      <c r="AK123" s="3">
        <v>244.08818499999998</v>
      </c>
      <c r="AN123" s="7" t="s">
        <v>992</v>
      </c>
    </row>
    <row r="124" spans="1:40" x14ac:dyDescent="0.2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20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990</v>
      </c>
      <c r="L124">
        <v>1</v>
      </c>
      <c r="M124">
        <v>25</v>
      </c>
      <c r="N124">
        <f t="shared" si="27"/>
        <v>1</v>
      </c>
      <c r="O124" s="14">
        <v>7.7873407972998399</v>
      </c>
      <c r="P124" s="22">
        <v>1</v>
      </c>
      <c r="Q124">
        <f t="shared" si="33"/>
        <v>1</v>
      </c>
      <c r="R124" s="27">
        <v>4.8781060874719298E-2</v>
      </c>
      <c r="S124">
        <v>0</v>
      </c>
      <c r="T124">
        <v>0</v>
      </c>
      <c r="U124">
        <f t="shared" si="28"/>
        <v>0</v>
      </c>
      <c r="V124" s="14">
        <v>0</v>
      </c>
      <c r="W124" s="22">
        <v>0</v>
      </c>
      <c r="X124">
        <f t="shared" si="29"/>
        <v>0</v>
      </c>
      <c r="Y124" s="27">
        <v>0</v>
      </c>
      <c r="Z124">
        <f t="shared" si="34"/>
        <v>1</v>
      </c>
      <c r="AA124">
        <f t="shared" si="35"/>
        <v>1</v>
      </c>
      <c r="AB124">
        <f t="shared" si="30"/>
        <v>1</v>
      </c>
      <c r="AC124">
        <f t="shared" si="36"/>
        <v>0</v>
      </c>
      <c r="AD124">
        <f t="shared" si="37"/>
        <v>7.7873407972998399</v>
      </c>
      <c r="AE124">
        <f t="shared" si="38"/>
        <v>0</v>
      </c>
      <c r="AF124">
        <f t="shared" si="31"/>
        <v>1</v>
      </c>
      <c r="AG124" t="str">
        <f t="shared" si="39"/>
        <v>spm[M+H]+</v>
      </c>
      <c r="AH124" s="27" t="s">
        <v>1468</v>
      </c>
      <c r="AI124" t="s">
        <v>1141</v>
      </c>
      <c r="AJ124" t="s">
        <v>971</v>
      </c>
      <c r="AK124" s="3">
        <v>202.21576599999997</v>
      </c>
      <c r="AN124" s="1" t="s">
        <v>995</v>
      </c>
    </row>
    <row r="125" spans="1:40" x14ac:dyDescent="0.2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20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993</v>
      </c>
      <c r="L125">
        <v>0</v>
      </c>
      <c r="M125">
        <v>0</v>
      </c>
      <c r="N125">
        <f t="shared" si="27"/>
        <v>0</v>
      </c>
      <c r="O125" s="14">
        <v>0</v>
      </c>
      <c r="P125" s="22">
        <v>0</v>
      </c>
      <c r="Q125">
        <f t="shared" si="33"/>
        <v>0</v>
      </c>
      <c r="R125" s="27">
        <v>0</v>
      </c>
      <c r="S125">
        <v>1</v>
      </c>
      <c r="T125">
        <v>480</v>
      </c>
      <c r="U125">
        <f t="shared" si="28"/>
        <v>1</v>
      </c>
      <c r="V125" s="14">
        <v>10.857694641163601</v>
      </c>
      <c r="W125" s="22">
        <v>1</v>
      </c>
      <c r="X125">
        <f t="shared" si="29"/>
        <v>1</v>
      </c>
      <c r="Y125" s="27">
        <v>3.7845439357889803E-2</v>
      </c>
      <c r="Z125">
        <f t="shared" si="34"/>
        <v>1</v>
      </c>
      <c r="AA125">
        <f t="shared" si="35"/>
        <v>1</v>
      </c>
      <c r="AB125">
        <f t="shared" si="30"/>
        <v>1</v>
      </c>
      <c r="AC125">
        <f t="shared" si="36"/>
        <v>1</v>
      </c>
      <c r="AD125">
        <f t="shared" si="37"/>
        <v>0</v>
      </c>
      <c r="AE125">
        <f t="shared" si="38"/>
        <v>10.857694641163601</v>
      </c>
      <c r="AF125">
        <f t="shared" si="31"/>
        <v>0</v>
      </c>
      <c r="AG125" t="str">
        <f t="shared" si="39"/>
        <v>quin[M-H]-</v>
      </c>
      <c r="AH125" s="27">
        <v>0.93192926956398603</v>
      </c>
      <c r="AI125" t="s">
        <v>945</v>
      </c>
      <c r="AJ125" t="s">
        <v>1141</v>
      </c>
      <c r="AK125" s="3">
        <v>192.06340999999998</v>
      </c>
      <c r="AN125" s="8" t="s">
        <v>993</v>
      </c>
    </row>
    <row r="126" spans="1:40" x14ac:dyDescent="0.2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20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993</v>
      </c>
      <c r="L126">
        <v>1</v>
      </c>
      <c r="M126">
        <v>480</v>
      </c>
      <c r="N126">
        <f t="shared" si="27"/>
        <v>1</v>
      </c>
      <c r="O126" s="14">
        <v>4.5818086042579198</v>
      </c>
      <c r="P126" s="22">
        <v>1</v>
      </c>
      <c r="Q126">
        <f t="shared" si="33"/>
        <v>1</v>
      </c>
      <c r="R126" s="27">
        <v>5.8724661898454301E-2</v>
      </c>
      <c r="S126">
        <v>1</v>
      </c>
      <c r="T126">
        <v>480</v>
      </c>
      <c r="U126">
        <f t="shared" si="28"/>
        <v>1</v>
      </c>
      <c r="V126" s="14">
        <v>0.192592961700365</v>
      </c>
      <c r="W126" s="22">
        <v>1</v>
      </c>
      <c r="X126">
        <f t="shared" si="29"/>
        <v>0</v>
      </c>
      <c r="Y126" s="27">
        <v>4.5825187479573301E-2</v>
      </c>
      <c r="Z126">
        <f t="shared" si="34"/>
        <v>1</v>
      </c>
      <c r="AA126">
        <f t="shared" si="35"/>
        <v>1</v>
      </c>
      <c r="AB126">
        <f t="shared" si="30"/>
        <v>1</v>
      </c>
      <c r="AC126">
        <f t="shared" si="36"/>
        <v>1</v>
      </c>
      <c r="AD126">
        <f t="shared" si="37"/>
        <v>4.5818086042579198</v>
      </c>
      <c r="AE126">
        <f t="shared" si="38"/>
        <v>0</v>
      </c>
      <c r="AF126">
        <f t="shared" si="31"/>
        <v>1</v>
      </c>
      <c r="AG126" t="str">
        <f t="shared" si="39"/>
        <v>ala-B[M+H]+</v>
      </c>
      <c r="AH126" s="27">
        <v>0.96501589194178194</v>
      </c>
      <c r="AI126" t="s">
        <v>1288</v>
      </c>
      <c r="AJ126" t="s">
        <v>900</v>
      </c>
      <c r="AK126" s="3">
        <v>89.047698999999994</v>
      </c>
      <c r="AN126" s="5" t="s">
        <v>990</v>
      </c>
    </row>
    <row r="127" spans="1:40" x14ac:dyDescent="0.2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20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990</v>
      </c>
      <c r="L127">
        <v>1</v>
      </c>
      <c r="M127">
        <v>3</v>
      </c>
      <c r="N127">
        <f t="shared" si="27"/>
        <v>0</v>
      </c>
      <c r="O127" s="14">
        <v>7.5910700858294398</v>
      </c>
      <c r="P127" s="22">
        <v>1</v>
      </c>
      <c r="Q127">
        <f t="shared" si="33"/>
        <v>1</v>
      </c>
      <c r="R127" s="27">
        <v>9.7875943227225995E-2</v>
      </c>
      <c r="S127">
        <v>0</v>
      </c>
      <c r="T127">
        <v>0</v>
      </c>
      <c r="U127">
        <f t="shared" si="28"/>
        <v>0</v>
      </c>
      <c r="V127" s="14">
        <v>0</v>
      </c>
      <c r="W127" s="22">
        <v>0</v>
      </c>
      <c r="X127">
        <f t="shared" si="29"/>
        <v>0</v>
      </c>
      <c r="Y127" s="27">
        <v>0</v>
      </c>
      <c r="Z127">
        <f t="shared" si="34"/>
        <v>1</v>
      </c>
      <c r="AA127">
        <f t="shared" si="35"/>
        <v>1</v>
      </c>
      <c r="AB127">
        <f t="shared" si="30"/>
        <v>0</v>
      </c>
      <c r="AC127">
        <f t="shared" si="36"/>
        <v>0</v>
      </c>
      <c r="AD127">
        <f t="shared" si="37"/>
        <v>7.5910700858294398</v>
      </c>
      <c r="AE127">
        <f t="shared" si="38"/>
        <v>0</v>
      </c>
      <c r="AF127">
        <f t="shared" si="31"/>
        <v>1</v>
      </c>
      <c r="AG127" t="str">
        <f t="shared" si="39"/>
        <v>hcys-L[M+H]+</v>
      </c>
      <c r="AH127" s="27">
        <v>0.93871116421564404</v>
      </c>
      <c r="AI127" t="s">
        <v>1141</v>
      </c>
      <c r="AJ127" t="s">
        <v>1363</v>
      </c>
      <c r="AK127" s="3">
        <v>135.03542099999999</v>
      </c>
      <c r="AN127" s="8" t="s">
        <v>993</v>
      </c>
    </row>
    <row r="128" spans="1:40" x14ac:dyDescent="0.2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20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993</v>
      </c>
      <c r="L128">
        <v>1</v>
      </c>
      <c r="M128">
        <v>16</v>
      </c>
      <c r="N128">
        <f t="shared" si="27"/>
        <v>1</v>
      </c>
      <c r="O128" s="14">
        <v>7.44403447264947</v>
      </c>
      <c r="P128" s="22">
        <v>1</v>
      </c>
      <c r="Q128">
        <f t="shared" si="33"/>
        <v>1</v>
      </c>
      <c r="R128" s="27">
        <v>3.2055577231540802E-2</v>
      </c>
      <c r="S128">
        <v>1</v>
      </c>
      <c r="T128">
        <v>6</v>
      </c>
      <c r="U128">
        <f t="shared" si="28"/>
        <v>1</v>
      </c>
      <c r="V128" s="14">
        <v>9.8345623169575394</v>
      </c>
      <c r="W128" s="22">
        <v>1</v>
      </c>
      <c r="X128">
        <f t="shared" si="29"/>
        <v>1</v>
      </c>
      <c r="Y128" s="27">
        <v>3.7562132757727899E-2</v>
      </c>
      <c r="Z128">
        <f t="shared" si="34"/>
        <v>1</v>
      </c>
      <c r="AA128">
        <f t="shared" si="35"/>
        <v>1</v>
      </c>
      <c r="AB128">
        <f t="shared" si="30"/>
        <v>1</v>
      </c>
      <c r="AC128">
        <f t="shared" si="36"/>
        <v>0</v>
      </c>
      <c r="AD128">
        <f t="shared" si="37"/>
        <v>7.44403447264947</v>
      </c>
      <c r="AE128">
        <f t="shared" si="38"/>
        <v>9.8345623169575394</v>
      </c>
      <c r="AF128">
        <f t="shared" si="31"/>
        <v>0</v>
      </c>
      <c r="AG128" t="str">
        <f t="shared" si="39"/>
        <v>Folate[M-H]-</v>
      </c>
      <c r="AH128" s="27" t="s">
        <v>1468</v>
      </c>
      <c r="AI128" t="s">
        <v>1325</v>
      </c>
      <c r="AJ128" t="s">
        <v>1011</v>
      </c>
      <c r="AK128" s="3">
        <v>441.139703</v>
      </c>
      <c r="AN128" s="8" t="s">
        <v>993</v>
      </c>
    </row>
    <row r="129" spans="1:40" x14ac:dyDescent="0.2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20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993</v>
      </c>
      <c r="L129">
        <v>1</v>
      </c>
      <c r="M129">
        <v>480</v>
      </c>
      <c r="N129">
        <f t="shared" si="27"/>
        <v>1</v>
      </c>
      <c r="O129" s="14">
        <v>11.3083632386247</v>
      </c>
      <c r="P129" s="22">
        <v>1</v>
      </c>
      <c r="Q129">
        <f t="shared" si="33"/>
        <v>1</v>
      </c>
      <c r="R129" s="27">
        <v>1.2091674258019099E-2</v>
      </c>
      <c r="S129">
        <v>1</v>
      </c>
      <c r="T129">
        <v>10</v>
      </c>
      <c r="U129">
        <f t="shared" si="28"/>
        <v>1</v>
      </c>
      <c r="V129" s="14">
        <v>5.1688254178224096</v>
      </c>
      <c r="W129" s="22">
        <v>1</v>
      </c>
      <c r="X129">
        <f t="shared" si="29"/>
        <v>1</v>
      </c>
      <c r="Y129" s="27">
        <v>0.20586956842408499</v>
      </c>
      <c r="Z129">
        <f t="shared" si="34"/>
        <v>1</v>
      </c>
      <c r="AA129">
        <f t="shared" si="35"/>
        <v>1</v>
      </c>
      <c r="AB129">
        <f t="shared" si="30"/>
        <v>1</v>
      </c>
      <c r="AC129">
        <f t="shared" si="36"/>
        <v>1</v>
      </c>
      <c r="AD129">
        <f t="shared" si="37"/>
        <v>11.3083632386247</v>
      </c>
      <c r="AE129">
        <f t="shared" si="38"/>
        <v>5.1688254178224096</v>
      </c>
      <c r="AF129">
        <f t="shared" si="31"/>
        <v>1</v>
      </c>
      <c r="AG129" t="str">
        <f t="shared" si="39"/>
        <v>ncam[M+H]+</v>
      </c>
      <c r="AH129" s="27">
        <v>0.91075988551126896</v>
      </c>
      <c r="AI129" t="s">
        <v>1290</v>
      </c>
      <c r="AJ129" t="s">
        <v>927</v>
      </c>
      <c r="AK129" s="3">
        <v>122.048033</v>
      </c>
      <c r="AN129" s="5" t="s">
        <v>990</v>
      </c>
    </row>
    <row r="130" spans="1:40" x14ac:dyDescent="0.2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20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993</v>
      </c>
      <c r="L130">
        <v>1</v>
      </c>
      <c r="M130">
        <v>18</v>
      </c>
      <c r="N130">
        <f t="shared" si="27"/>
        <v>1</v>
      </c>
      <c r="O130" s="14">
        <v>11.406100681810701</v>
      </c>
      <c r="P130" s="22">
        <v>1</v>
      </c>
      <c r="Q130">
        <f t="shared" ref="Q130:Q161" si="40">(O130&gt;3)*1</f>
        <v>1</v>
      </c>
      <c r="R130" s="27">
        <v>1.5565097487565301E-2</v>
      </c>
      <c r="S130">
        <v>1</v>
      </c>
      <c r="T130">
        <v>3</v>
      </c>
      <c r="U130">
        <f t="shared" si="28"/>
        <v>0</v>
      </c>
      <c r="V130" s="14">
        <v>10.9346487138646</v>
      </c>
      <c r="W130" s="22">
        <v>1</v>
      </c>
      <c r="X130">
        <f t="shared" si="29"/>
        <v>1</v>
      </c>
      <c r="Y130" s="27">
        <v>5.43899667518924E-2</v>
      </c>
      <c r="Z130">
        <f t="shared" ref="Z130:Z161" si="41">(SUM(L130,S130)&gt;0)*1</f>
        <v>1</v>
      </c>
      <c r="AA130">
        <f t="shared" ref="AA130:AA161" si="42">(SUM(Q130,X130)&gt;0)*1</f>
        <v>1</v>
      </c>
      <c r="AB130">
        <f t="shared" si="30"/>
        <v>1</v>
      </c>
      <c r="AC130">
        <f t="shared" ref="AC130:AC161" si="43">IF(IF(M130&gt;240,1,0)+IF(T130&gt;240,1,0)&gt;0,1,0)</f>
        <v>0</v>
      </c>
      <c r="AD130">
        <f t="shared" ref="AD130:AD161" si="44">IF((P130*Q130)=1,O130,0)</f>
        <v>11.406100681810701</v>
      </c>
      <c r="AE130">
        <f t="shared" ref="AE130:AE161" si="45">IF((W130*X130)=1,V130,0)</f>
        <v>10.9346487138646</v>
      </c>
      <c r="AF130">
        <f t="shared" si="31"/>
        <v>1</v>
      </c>
      <c r="AG130" t="str">
        <f t="shared" si="39"/>
        <v>pydxn[M+H]+</v>
      </c>
      <c r="AH130" s="27">
        <v>0.52732795397995802</v>
      </c>
      <c r="AI130" t="s">
        <v>1291</v>
      </c>
      <c r="AJ130" t="s">
        <v>946</v>
      </c>
      <c r="AK130" s="3">
        <v>169.07391399999997</v>
      </c>
      <c r="AN130" s="8" t="s">
        <v>993</v>
      </c>
    </row>
    <row r="131" spans="1:40" x14ac:dyDescent="0.2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20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993</v>
      </c>
      <c r="L131">
        <v>1</v>
      </c>
      <c r="M131">
        <v>15</v>
      </c>
      <c r="N131">
        <f t="shared" ref="N131:N161" si="46">(M131&gt;3)*1</f>
        <v>1</v>
      </c>
      <c r="O131" s="14">
        <v>11.665603586379699</v>
      </c>
      <c r="P131" s="22">
        <v>1</v>
      </c>
      <c r="Q131">
        <f t="shared" si="40"/>
        <v>1</v>
      </c>
      <c r="R131" s="27">
        <v>7.9362855933662792E-3</v>
      </c>
      <c r="S131">
        <v>1</v>
      </c>
      <c r="T131">
        <v>3</v>
      </c>
      <c r="U131">
        <f t="shared" ref="U131:U161" si="47">(T131&gt;3)*1</f>
        <v>0</v>
      </c>
      <c r="V131" s="14">
        <v>9.5517672412460204</v>
      </c>
      <c r="W131" s="22">
        <v>1</v>
      </c>
      <c r="X131">
        <f t="shared" ref="X131:X161" si="48">(V131&gt;3)*1</f>
        <v>1</v>
      </c>
      <c r="Y131" s="27">
        <v>5.7995633694644701E-2</v>
      </c>
      <c r="Z131">
        <f t="shared" si="41"/>
        <v>1</v>
      </c>
      <c r="AA131">
        <f t="shared" si="42"/>
        <v>1</v>
      </c>
      <c r="AB131">
        <f t="shared" ref="AB131:AB161" si="49">((U131+N131)&gt;0)*1</f>
        <v>1</v>
      </c>
      <c r="AC131">
        <f t="shared" si="43"/>
        <v>0</v>
      </c>
      <c r="AD131">
        <f t="shared" si="44"/>
        <v>11.665603586379699</v>
      </c>
      <c r="AE131">
        <f t="shared" si="45"/>
        <v>9.5517672412460204</v>
      </c>
      <c r="AF131">
        <f t="shared" ref="AF131:AF161" si="50">IF(AD131&gt;AE131,1,0)</f>
        <v>1</v>
      </c>
      <c r="AG131" t="str">
        <f t="shared" si="39"/>
        <v>ribflv[M+H]+</v>
      </c>
      <c r="AH131" s="27" t="s">
        <v>1468</v>
      </c>
      <c r="AI131" t="s">
        <v>1292</v>
      </c>
      <c r="AJ131" t="s">
        <v>940</v>
      </c>
      <c r="AK131" s="3">
        <v>376.138306</v>
      </c>
      <c r="AN131" s="8" t="s">
        <v>993</v>
      </c>
    </row>
    <row r="132" spans="1:40" x14ac:dyDescent="0.2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20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993</v>
      </c>
      <c r="L132">
        <v>1</v>
      </c>
      <c r="M132">
        <v>3</v>
      </c>
      <c r="N132">
        <f t="shared" si="46"/>
        <v>0</v>
      </c>
      <c r="O132" s="14">
        <v>11.7672152581055</v>
      </c>
      <c r="P132" s="22">
        <v>1</v>
      </c>
      <c r="Q132">
        <f t="shared" si="40"/>
        <v>1</v>
      </c>
      <c r="R132" s="27">
        <v>8.6429176425977805E-3</v>
      </c>
      <c r="S132">
        <v>1</v>
      </c>
      <c r="T132">
        <v>3</v>
      </c>
      <c r="U132">
        <f t="shared" si="47"/>
        <v>0</v>
      </c>
      <c r="V132" s="14">
        <v>9.7080222259654505</v>
      </c>
      <c r="W132" s="22">
        <v>1</v>
      </c>
      <c r="X132">
        <f t="shared" si="48"/>
        <v>1</v>
      </c>
      <c r="Y132" s="27">
        <v>1.4823441589858301E-2</v>
      </c>
      <c r="Z132">
        <f t="shared" si="41"/>
        <v>1</v>
      </c>
      <c r="AA132">
        <f t="shared" si="42"/>
        <v>1</v>
      </c>
      <c r="AB132">
        <f t="shared" si="49"/>
        <v>0</v>
      </c>
      <c r="AC132">
        <f t="shared" si="43"/>
        <v>0</v>
      </c>
      <c r="AD132">
        <f t="shared" si="44"/>
        <v>11.7672152581055</v>
      </c>
      <c r="AE132">
        <f t="shared" si="45"/>
        <v>9.7080222259654505</v>
      </c>
      <c r="AF132">
        <f t="shared" si="50"/>
        <v>1</v>
      </c>
      <c r="AG132" t="str">
        <f t="shared" si="39"/>
        <v>fad[M+H]+</v>
      </c>
      <c r="AH132" s="27">
        <v>0.50638970957606</v>
      </c>
      <c r="AI132" t="s">
        <v>1293</v>
      </c>
      <c r="AJ132" t="s">
        <v>873</v>
      </c>
      <c r="AK132" s="3">
        <v>785.15716199999997</v>
      </c>
      <c r="AN132" s="8" t="s">
        <v>993</v>
      </c>
    </row>
    <row r="133" spans="1:40" x14ac:dyDescent="0.2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20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993</v>
      </c>
      <c r="L133">
        <v>1</v>
      </c>
      <c r="M133">
        <v>3</v>
      </c>
      <c r="N133">
        <f t="shared" si="46"/>
        <v>0</v>
      </c>
      <c r="O133" s="14">
        <v>11.923810386448199</v>
      </c>
      <c r="P133" s="22">
        <v>1</v>
      </c>
      <c r="Q133">
        <f t="shared" si="40"/>
        <v>1</v>
      </c>
      <c r="R133" s="27">
        <v>3.99816138819944E-2</v>
      </c>
      <c r="S133">
        <v>1</v>
      </c>
      <c r="T133">
        <v>3</v>
      </c>
      <c r="U133">
        <f t="shared" si="47"/>
        <v>0</v>
      </c>
      <c r="V133" s="14">
        <v>9.6071034019273398</v>
      </c>
      <c r="W133" s="22">
        <v>1</v>
      </c>
      <c r="X133">
        <f t="shared" si="48"/>
        <v>1</v>
      </c>
      <c r="Y133" s="27">
        <v>3.9175923325836297E-2</v>
      </c>
      <c r="Z133">
        <f t="shared" si="41"/>
        <v>1</v>
      </c>
      <c r="AA133">
        <f t="shared" si="42"/>
        <v>1</v>
      </c>
      <c r="AB133">
        <f t="shared" si="49"/>
        <v>0</v>
      </c>
      <c r="AC133">
        <f t="shared" si="43"/>
        <v>0</v>
      </c>
      <c r="AD133">
        <f t="shared" si="44"/>
        <v>11.923810386448199</v>
      </c>
      <c r="AE133">
        <f t="shared" si="45"/>
        <v>9.6071034019273398</v>
      </c>
      <c r="AF133">
        <f t="shared" si="50"/>
        <v>1</v>
      </c>
      <c r="AG133" t="str">
        <f t="shared" si="39"/>
        <v>fmn[M+H]+</v>
      </c>
      <c r="AH133" s="27" t="s">
        <v>1468</v>
      </c>
      <c r="AI133" t="s">
        <v>1294</v>
      </c>
      <c r="AJ133" t="s">
        <v>886</v>
      </c>
      <c r="AK133" s="3">
        <v>456.10463899999996</v>
      </c>
      <c r="AN133" s="8" t="s">
        <v>993</v>
      </c>
    </row>
    <row r="134" spans="1:40" x14ac:dyDescent="0.2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20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993</v>
      </c>
      <c r="L134">
        <v>0</v>
      </c>
      <c r="M134">
        <v>0</v>
      </c>
      <c r="N134">
        <f t="shared" si="46"/>
        <v>0</v>
      </c>
      <c r="O134" s="14">
        <v>0</v>
      </c>
      <c r="P134" s="22">
        <v>0</v>
      </c>
      <c r="Q134">
        <f t="shared" si="40"/>
        <v>0</v>
      </c>
      <c r="R134" s="27">
        <v>0</v>
      </c>
      <c r="S134">
        <v>0</v>
      </c>
      <c r="T134">
        <v>0</v>
      </c>
      <c r="U134">
        <f t="shared" si="47"/>
        <v>0</v>
      </c>
      <c r="V134" s="14">
        <v>0</v>
      </c>
      <c r="W134" s="22">
        <v>0</v>
      </c>
      <c r="X134">
        <f t="shared" si="48"/>
        <v>0</v>
      </c>
      <c r="Y134" s="27">
        <v>0</v>
      </c>
      <c r="Z134">
        <f t="shared" si="41"/>
        <v>0</v>
      </c>
      <c r="AA134">
        <f t="shared" si="42"/>
        <v>0</v>
      </c>
      <c r="AB134">
        <f t="shared" si="49"/>
        <v>0</v>
      </c>
      <c r="AC134">
        <f t="shared" si="43"/>
        <v>0</v>
      </c>
      <c r="AD134">
        <f t="shared" si="44"/>
        <v>0</v>
      </c>
      <c r="AE134">
        <f t="shared" si="45"/>
        <v>0</v>
      </c>
      <c r="AF134">
        <f t="shared" si="50"/>
        <v>0</v>
      </c>
      <c r="AH134" s="27" t="s">
        <v>1468</v>
      </c>
      <c r="AI134" t="s">
        <v>1141</v>
      </c>
      <c r="AJ134" t="s">
        <v>1141</v>
      </c>
      <c r="AK134" s="3">
        <v>445.17100299999998</v>
      </c>
      <c r="AN134" s="8" t="s">
        <v>993</v>
      </c>
    </row>
    <row r="135" spans="1:40" x14ac:dyDescent="0.2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20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993</v>
      </c>
      <c r="L135">
        <v>0</v>
      </c>
      <c r="M135">
        <v>0</v>
      </c>
      <c r="N135">
        <f t="shared" si="46"/>
        <v>0</v>
      </c>
      <c r="O135" s="14">
        <v>0</v>
      </c>
      <c r="P135" s="22">
        <v>0</v>
      </c>
      <c r="Q135">
        <f t="shared" si="40"/>
        <v>0</v>
      </c>
      <c r="R135" s="27">
        <v>0</v>
      </c>
      <c r="S135">
        <v>1</v>
      </c>
      <c r="T135">
        <v>3</v>
      </c>
      <c r="U135">
        <f t="shared" si="47"/>
        <v>0</v>
      </c>
      <c r="V135" s="14">
        <v>8.8420502458988306</v>
      </c>
      <c r="W135" s="22">
        <v>1</v>
      </c>
      <c r="X135">
        <f t="shared" si="48"/>
        <v>1</v>
      </c>
      <c r="Y135" s="27">
        <v>6.1335101286507397E-2</v>
      </c>
      <c r="Z135">
        <f t="shared" si="41"/>
        <v>1</v>
      </c>
      <c r="AA135">
        <f t="shared" si="42"/>
        <v>1</v>
      </c>
      <c r="AB135">
        <f t="shared" si="49"/>
        <v>0</v>
      </c>
      <c r="AC135">
        <f t="shared" si="43"/>
        <v>0</v>
      </c>
      <c r="AD135">
        <f t="shared" si="44"/>
        <v>0</v>
      </c>
      <c r="AE135">
        <f t="shared" si="45"/>
        <v>8.8420502458988306</v>
      </c>
      <c r="AF135">
        <f t="shared" si="50"/>
        <v>0</v>
      </c>
      <c r="AG135" t="str">
        <f t="shared" ref="AG135:AG145" si="51">IF(AF135=1,AJ135,AI135)</f>
        <v>malcoa[M-H]-</v>
      </c>
      <c r="AH135" s="27" t="s">
        <v>1468</v>
      </c>
      <c r="AI135" t="s">
        <v>1019</v>
      </c>
      <c r="AJ135" t="s">
        <v>1141</v>
      </c>
      <c r="AK135" s="3">
        <v>853.115634</v>
      </c>
      <c r="AN135" s="8" t="s">
        <v>993</v>
      </c>
    </row>
    <row r="136" spans="1:40" x14ac:dyDescent="0.2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20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993</v>
      </c>
      <c r="L136">
        <v>1</v>
      </c>
      <c r="M136">
        <v>99</v>
      </c>
      <c r="N136">
        <f t="shared" si="46"/>
        <v>1</v>
      </c>
      <c r="O136" s="14">
        <v>1.46582597357871</v>
      </c>
      <c r="P136" s="22">
        <v>1</v>
      </c>
      <c r="Q136">
        <f t="shared" si="40"/>
        <v>0</v>
      </c>
      <c r="R136" s="27">
        <v>5.8851472929461898E-2</v>
      </c>
      <c r="S136">
        <v>1</v>
      </c>
      <c r="T136">
        <v>480</v>
      </c>
      <c r="U136">
        <f t="shared" si="47"/>
        <v>1</v>
      </c>
      <c r="V136" s="14">
        <v>2.1361205670476902</v>
      </c>
      <c r="W136" s="22">
        <v>1</v>
      </c>
      <c r="X136">
        <f t="shared" si="48"/>
        <v>0</v>
      </c>
      <c r="Y136" s="27">
        <v>2.8111830422504402E-3</v>
      </c>
      <c r="Z136">
        <f t="shared" si="41"/>
        <v>1</v>
      </c>
      <c r="AA136">
        <f t="shared" si="42"/>
        <v>0</v>
      </c>
      <c r="AB136">
        <f t="shared" si="49"/>
        <v>1</v>
      </c>
      <c r="AC136">
        <f t="shared" si="43"/>
        <v>1</v>
      </c>
      <c r="AD136">
        <f t="shared" si="44"/>
        <v>0</v>
      </c>
      <c r="AE136">
        <f t="shared" si="45"/>
        <v>0</v>
      </c>
      <c r="AF136">
        <f t="shared" si="50"/>
        <v>0</v>
      </c>
      <c r="AG136" t="str">
        <f t="shared" si="51"/>
        <v>pant-R[M-H]-</v>
      </c>
      <c r="AH136" s="27">
        <v>0.99543022523504798</v>
      </c>
      <c r="AI136" t="s">
        <v>1295</v>
      </c>
      <c r="AJ136" t="s">
        <v>1364</v>
      </c>
      <c r="AK136" s="3">
        <v>148.07357999999999</v>
      </c>
      <c r="AN136" s="8" t="s">
        <v>993</v>
      </c>
    </row>
    <row r="137" spans="1:40" x14ac:dyDescent="0.2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20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993</v>
      </c>
      <c r="L137">
        <v>1</v>
      </c>
      <c r="M137">
        <v>3</v>
      </c>
      <c r="N137">
        <f t="shared" si="46"/>
        <v>0</v>
      </c>
      <c r="O137" s="14">
        <v>10.0058003324453</v>
      </c>
      <c r="P137" s="22">
        <v>1</v>
      </c>
      <c r="Q137">
        <f t="shared" si="40"/>
        <v>1</v>
      </c>
      <c r="R137" s="27">
        <v>8.4027318313141697E-2</v>
      </c>
      <c r="S137">
        <v>1</v>
      </c>
      <c r="T137">
        <v>3</v>
      </c>
      <c r="U137">
        <f t="shared" si="47"/>
        <v>0</v>
      </c>
      <c r="V137" s="14">
        <v>8.4126864458660702</v>
      </c>
      <c r="W137" s="22">
        <v>1</v>
      </c>
      <c r="X137">
        <f t="shared" si="48"/>
        <v>1</v>
      </c>
      <c r="Y137" s="27">
        <v>1.8464979096728701E-2</v>
      </c>
      <c r="Z137">
        <f t="shared" si="41"/>
        <v>1</v>
      </c>
      <c r="AA137">
        <f t="shared" si="42"/>
        <v>1</v>
      </c>
      <c r="AB137">
        <f t="shared" si="49"/>
        <v>0</v>
      </c>
      <c r="AC137">
        <f t="shared" si="43"/>
        <v>0</v>
      </c>
      <c r="AD137">
        <f t="shared" si="44"/>
        <v>10.0058003324453</v>
      </c>
      <c r="AE137">
        <f t="shared" si="45"/>
        <v>8.4126864458660702</v>
      </c>
      <c r="AF137">
        <f t="shared" si="50"/>
        <v>1</v>
      </c>
      <c r="AG137" t="str">
        <f t="shared" si="51"/>
        <v>pydx5p[M+H]+</v>
      </c>
      <c r="AH137" s="27" t="s">
        <v>1468</v>
      </c>
      <c r="AI137" t="s">
        <v>1296</v>
      </c>
      <c r="AJ137" t="s">
        <v>874</v>
      </c>
      <c r="AK137" s="3">
        <v>247.024597</v>
      </c>
      <c r="AN137" s="8" t="s">
        <v>993</v>
      </c>
    </row>
    <row r="138" spans="1:40" x14ac:dyDescent="0.2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20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993</v>
      </c>
      <c r="L138">
        <v>1</v>
      </c>
      <c r="M138">
        <v>467</v>
      </c>
      <c r="N138">
        <f t="shared" si="46"/>
        <v>1</v>
      </c>
      <c r="O138" s="14">
        <v>11.8946953965576</v>
      </c>
      <c r="P138" s="22">
        <v>1</v>
      </c>
      <c r="Q138">
        <f t="shared" si="40"/>
        <v>1</v>
      </c>
      <c r="R138" s="27">
        <v>1.40134637196328E-2</v>
      </c>
      <c r="S138">
        <v>1</v>
      </c>
      <c r="T138">
        <v>3</v>
      </c>
      <c r="U138">
        <f t="shared" si="47"/>
        <v>0</v>
      </c>
      <c r="V138" s="14">
        <v>10.355178442396801</v>
      </c>
      <c r="W138" s="22">
        <v>1</v>
      </c>
      <c r="X138">
        <f t="shared" si="48"/>
        <v>1</v>
      </c>
      <c r="Y138" s="27">
        <v>5.0541082137098098E-2</v>
      </c>
      <c r="Z138">
        <f t="shared" si="41"/>
        <v>1</v>
      </c>
      <c r="AA138">
        <f t="shared" si="42"/>
        <v>1</v>
      </c>
      <c r="AB138">
        <f t="shared" si="49"/>
        <v>1</v>
      </c>
      <c r="AC138">
        <f t="shared" si="43"/>
        <v>1</v>
      </c>
      <c r="AD138">
        <f t="shared" si="44"/>
        <v>11.8946953965576</v>
      </c>
      <c r="AE138">
        <f t="shared" si="45"/>
        <v>10.355178442396801</v>
      </c>
      <c r="AF138">
        <f t="shared" si="50"/>
        <v>1</v>
      </c>
      <c r="AG138" t="str">
        <f t="shared" si="51"/>
        <v>pydam[M+H]+</v>
      </c>
      <c r="AH138" s="27">
        <v>0.81553618353720703</v>
      </c>
      <c r="AI138" t="s">
        <v>1297</v>
      </c>
      <c r="AJ138" t="s">
        <v>964</v>
      </c>
      <c r="AK138" s="3">
        <v>168.08989799999998</v>
      </c>
      <c r="AN138" s="8" t="s">
        <v>993</v>
      </c>
    </row>
    <row r="139" spans="1:40" x14ac:dyDescent="0.2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20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993</v>
      </c>
      <c r="L139">
        <v>1</v>
      </c>
      <c r="M139">
        <v>480</v>
      </c>
      <c r="N139">
        <f t="shared" si="46"/>
        <v>1</v>
      </c>
      <c r="O139" s="14">
        <v>12.136799887497901</v>
      </c>
      <c r="P139" s="22">
        <v>1</v>
      </c>
      <c r="Q139">
        <f t="shared" si="40"/>
        <v>1</v>
      </c>
      <c r="R139" s="27">
        <v>7.6362315921812297E-3</v>
      </c>
      <c r="S139">
        <v>1</v>
      </c>
      <c r="T139">
        <v>5</v>
      </c>
      <c r="U139">
        <f t="shared" si="47"/>
        <v>1</v>
      </c>
      <c r="V139" s="14">
        <v>9.7195166586053805</v>
      </c>
      <c r="W139" s="22">
        <v>1</v>
      </c>
      <c r="X139">
        <f t="shared" si="48"/>
        <v>1</v>
      </c>
      <c r="Y139" s="27">
        <v>4.4821886810746898E-2</v>
      </c>
      <c r="Z139">
        <f t="shared" si="41"/>
        <v>1</v>
      </c>
      <c r="AA139">
        <f t="shared" si="42"/>
        <v>1</v>
      </c>
      <c r="AB139">
        <f t="shared" si="49"/>
        <v>1</v>
      </c>
      <c r="AC139">
        <f t="shared" si="43"/>
        <v>1</v>
      </c>
      <c r="AD139">
        <f t="shared" si="44"/>
        <v>12.136799887497901</v>
      </c>
      <c r="AE139">
        <f t="shared" si="45"/>
        <v>9.7195166586053805</v>
      </c>
      <c r="AF139">
        <f t="shared" si="50"/>
        <v>1</v>
      </c>
      <c r="AG139" t="str">
        <f t="shared" si="51"/>
        <v>pydx[M+H]+</v>
      </c>
      <c r="AH139" s="27">
        <v>0</v>
      </c>
      <c r="AI139" t="s">
        <v>1298</v>
      </c>
      <c r="AJ139" t="s">
        <v>936</v>
      </c>
      <c r="AK139" s="3">
        <v>167.05826399999998</v>
      </c>
      <c r="AN139" s="8" t="s">
        <v>993</v>
      </c>
    </row>
    <row r="140" spans="1:40" x14ac:dyDescent="0.2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20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990</v>
      </c>
      <c r="L140">
        <v>1</v>
      </c>
      <c r="M140">
        <v>149</v>
      </c>
      <c r="N140">
        <f t="shared" si="46"/>
        <v>1</v>
      </c>
      <c r="O140" s="14">
        <v>10.7430034749336</v>
      </c>
      <c r="P140" s="22">
        <v>1</v>
      </c>
      <c r="Q140">
        <f t="shared" si="40"/>
        <v>1</v>
      </c>
      <c r="R140" s="27">
        <v>8.9895789784931998E-2</v>
      </c>
      <c r="S140">
        <v>0</v>
      </c>
      <c r="T140">
        <v>0</v>
      </c>
      <c r="U140">
        <f t="shared" si="47"/>
        <v>0</v>
      </c>
      <c r="V140" s="14">
        <v>0</v>
      </c>
      <c r="W140" s="22">
        <v>0</v>
      </c>
      <c r="X140">
        <f t="shared" si="48"/>
        <v>0</v>
      </c>
      <c r="Y140" s="27">
        <v>0</v>
      </c>
      <c r="Z140">
        <f t="shared" si="41"/>
        <v>1</v>
      </c>
      <c r="AA140">
        <f t="shared" si="42"/>
        <v>1</v>
      </c>
      <c r="AB140">
        <f t="shared" si="49"/>
        <v>1</v>
      </c>
      <c r="AC140">
        <f t="shared" si="43"/>
        <v>0</v>
      </c>
      <c r="AD140">
        <f t="shared" si="44"/>
        <v>10.7430034749336</v>
      </c>
      <c r="AE140">
        <f t="shared" si="45"/>
        <v>0</v>
      </c>
      <c r="AF140">
        <f t="shared" si="50"/>
        <v>1</v>
      </c>
      <c r="AG140" t="str">
        <f t="shared" si="51"/>
        <v>15dap[M+H]+</v>
      </c>
      <c r="AH140" s="27">
        <v>0.56389581212116502</v>
      </c>
      <c r="AI140" t="s">
        <v>1141</v>
      </c>
      <c r="AJ140" t="s">
        <v>983</v>
      </c>
      <c r="AK140" s="3">
        <v>102.115718</v>
      </c>
      <c r="AN140" s="8" t="s">
        <v>993</v>
      </c>
    </row>
    <row r="141" spans="1:40" x14ac:dyDescent="0.2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20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991</v>
      </c>
      <c r="L141">
        <v>1</v>
      </c>
      <c r="M141">
        <v>3</v>
      </c>
      <c r="N141">
        <f t="shared" si="46"/>
        <v>0</v>
      </c>
      <c r="O141" s="14">
        <v>10.1541293077136</v>
      </c>
      <c r="P141" s="22">
        <v>1</v>
      </c>
      <c r="Q141">
        <f t="shared" si="40"/>
        <v>1</v>
      </c>
      <c r="R141" s="27">
        <v>0.121073155228285</v>
      </c>
      <c r="S141">
        <v>1</v>
      </c>
      <c r="T141">
        <v>3</v>
      </c>
      <c r="U141">
        <f t="shared" si="47"/>
        <v>0</v>
      </c>
      <c r="V141" s="14">
        <v>8.6219172874671006</v>
      </c>
      <c r="W141" s="22">
        <v>1</v>
      </c>
      <c r="X141">
        <f t="shared" si="48"/>
        <v>1</v>
      </c>
      <c r="Y141" s="27">
        <v>3.9437548453473199E-2</v>
      </c>
      <c r="Z141">
        <f t="shared" si="41"/>
        <v>1</v>
      </c>
      <c r="AA141">
        <f t="shared" si="42"/>
        <v>1</v>
      </c>
      <c r="AB141">
        <f t="shared" si="49"/>
        <v>0</v>
      </c>
      <c r="AC141">
        <f t="shared" si="43"/>
        <v>0</v>
      </c>
      <c r="AD141">
        <f t="shared" si="44"/>
        <v>10.1541293077136</v>
      </c>
      <c r="AE141">
        <f t="shared" si="45"/>
        <v>8.6219172874671006</v>
      </c>
      <c r="AF141">
        <f t="shared" si="50"/>
        <v>1</v>
      </c>
      <c r="AG141" t="str">
        <f t="shared" si="51"/>
        <v>idp[M+H]+</v>
      </c>
      <c r="AH141" s="27" t="s">
        <v>1468</v>
      </c>
      <c r="AI141" t="s">
        <v>1299</v>
      </c>
      <c r="AJ141" t="s">
        <v>901</v>
      </c>
      <c r="AK141" s="3">
        <v>428.01345699999996</v>
      </c>
      <c r="AN141" s="8" t="s">
        <v>993</v>
      </c>
    </row>
    <row r="142" spans="1:40" x14ac:dyDescent="0.2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20">
        <v>100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991</v>
      </c>
      <c r="L142">
        <v>1</v>
      </c>
      <c r="M142">
        <v>3</v>
      </c>
      <c r="N142">
        <f t="shared" si="46"/>
        <v>0</v>
      </c>
      <c r="O142" s="14">
        <v>11.6437759456</v>
      </c>
      <c r="P142" s="22">
        <v>1</v>
      </c>
      <c r="Q142">
        <f t="shared" si="40"/>
        <v>1</v>
      </c>
      <c r="R142" s="27">
        <v>2.56086121889091E-2</v>
      </c>
      <c r="S142">
        <v>1</v>
      </c>
      <c r="T142">
        <v>3</v>
      </c>
      <c r="U142">
        <f t="shared" si="47"/>
        <v>0</v>
      </c>
      <c r="V142" s="14">
        <v>10.708620366536801</v>
      </c>
      <c r="W142" s="22">
        <v>1</v>
      </c>
      <c r="X142">
        <f t="shared" si="48"/>
        <v>1</v>
      </c>
      <c r="Y142" s="27">
        <v>8.4189574000811299E-2</v>
      </c>
      <c r="Z142">
        <f t="shared" si="41"/>
        <v>1</v>
      </c>
      <c r="AA142">
        <f t="shared" si="42"/>
        <v>1</v>
      </c>
      <c r="AB142">
        <f t="shared" si="49"/>
        <v>0</v>
      </c>
      <c r="AC142">
        <f t="shared" si="43"/>
        <v>0</v>
      </c>
      <c r="AD142">
        <f t="shared" si="44"/>
        <v>11.6437759456</v>
      </c>
      <c r="AE142">
        <f t="shared" si="45"/>
        <v>10.708620366536801</v>
      </c>
      <c r="AF142">
        <f t="shared" si="50"/>
        <v>1</v>
      </c>
      <c r="AG142" t="str">
        <f t="shared" si="51"/>
        <v>xtsn[M+H]+</v>
      </c>
      <c r="AH142" s="27" t="s">
        <v>1468</v>
      </c>
      <c r="AI142" t="s">
        <v>1300</v>
      </c>
      <c r="AJ142" t="s">
        <v>984</v>
      </c>
      <c r="AK142" s="3">
        <v>284.07570599999997</v>
      </c>
      <c r="AN142" s="5" t="s">
        <v>990</v>
      </c>
    </row>
    <row r="143" spans="1:40" x14ac:dyDescent="0.2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20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991</v>
      </c>
      <c r="L143">
        <v>1</v>
      </c>
      <c r="M143">
        <v>3</v>
      </c>
      <c r="N143">
        <f t="shared" si="46"/>
        <v>0</v>
      </c>
      <c r="O143" s="14">
        <v>9.4746169445996298</v>
      </c>
      <c r="P143" s="22">
        <v>1</v>
      </c>
      <c r="Q143">
        <f t="shared" si="40"/>
        <v>1</v>
      </c>
      <c r="R143" s="27">
        <v>7.0585487715451603E-2</v>
      </c>
      <c r="S143">
        <v>1</v>
      </c>
      <c r="T143">
        <v>3</v>
      </c>
      <c r="U143">
        <f t="shared" si="47"/>
        <v>0</v>
      </c>
      <c r="V143" s="14">
        <v>8.5131984252792101</v>
      </c>
      <c r="W143" s="22">
        <v>1</v>
      </c>
      <c r="X143">
        <f t="shared" si="48"/>
        <v>1</v>
      </c>
      <c r="Y143" s="27">
        <v>0.114133254437223</v>
      </c>
      <c r="Z143">
        <f t="shared" si="41"/>
        <v>1</v>
      </c>
      <c r="AA143">
        <f t="shared" si="42"/>
        <v>1</v>
      </c>
      <c r="AB143">
        <f t="shared" si="49"/>
        <v>0</v>
      </c>
      <c r="AC143">
        <f t="shared" si="43"/>
        <v>0</v>
      </c>
      <c r="AD143">
        <f t="shared" si="44"/>
        <v>9.4746169445996298</v>
      </c>
      <c r="AE143">
        <f t="shared" si="45"/>
        <v>8.5131984252792101</v>
      </c>
      <c r="AF143">
        <f t="shared" si="50"/>
        <v>1</v>
      </c>
      <c r="AG143" t="str">
        <f t="shared" si="51"/>
        <v>itp[M+H]+</v>
      </c>
      <c r="AH143" s="27" t="s">
        <v>1468</v>
      </c>
      <c r="AI143" t="s">
        <v>1301</v>
      </c>
      <c r="AJ143" t="s">
        <v>896</v>
      </c>
      <c r="AK143" s="3">
        <v>507.97978999999998</v>
      </c>
      <c r="AN143" s="6" t="s">
        <v>991</v>
      </c>
    </row>
    <row r="144" spans="1:40" x14ac:dyDescent="0.2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20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995</v>
      </c>
      <c r="L144">
        <v>1</v>
      </c>
      <c r="M144">
        <v>480</v>
      </c>
      <c r="N144">
        <f t="shared" si="46"/>
        <v>1</v>
      </c>
      <c r="O144" s="14">
        <v>0.52131431798751104</v>
      </c>
      <c r="P144" s="22">
        <v>1</v>
      </c>
      <c r="Q144">
        <f t="shared" si="40"/>
        <v>0</v>
      </c>
      <c r="R144" s="27">
        <v>1.8562432754084601E-2</v>
      </c>
      <c r="S144">
        <v>1</v>
      </c>
      <c r="T144">
        <v>480</v>
      </c>
      <c r="U144">
        <f t="shared" si="47"/>
        <v>1</v>
      </c>
      <c r="V144" s="14">
        <v>2.0977602726047602</v>
      </c>
      <c r="W144" s="22">
        <v>1</v>
      </c>
      <c r="X144">
        <f t="shared" si="48"/>
        <v>0</v>
      </c>
      <c r="Y144" s="27">
        <v>5.5223244043685303E-2</v>
      </c>
      <c r="Z144">
        <f t="shared" si="41"/>
        <v>1</v>
      </c>
      <c r="AA144">
        <f t="shared" si="42"/>
        <v>0</v>
      </c>
      <c r="AB144">
        <f t="shared" si="49"/>
        <v>1</v>
      </c>
      <c r="AC144">
        <f t="shared" si="43"/>
        <v>1</v>
      </c>
      <c r="AD144">
        <f t="shared" si="44"/>
        <v>0</v>
      </c>
      <c r="AE144">
        <f t="shared" si="45"/>
        <v>0</v>
      </c>
      <c r="AF144">
        <f t="shared" si="50"/>
        <v>0</v>
      </c>
      <c r="AG144" t="str">
        <f t="shared" si="51"/>
        <v>Norva[M-H]-</v>
      </c>
      <c r="AH144" s="27">
        <v>0.970594434132238</v>
      </c>
      <c r="AI144" t="s">
        <v>1151</v>
      </c>
      <c r="AJ144" t="s">
        <v>1365</v>
      </c>
      <c r="AK144" s="3">
        <v>117.078999</v>
      </c>
      <c r="AN144" s="6" t="s">
        <v>991</v>
      </c>
    </row>
    <row r="145" spans="1:40" x14ac:dyDescent="0.2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20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995</v>
      </c>
      <c r="L145">
        <v>1</v>
      </c>
      <c r="M145">
        <v>480</v>
      </c>
      <c r="N145">
        <f t="shared" si="46"/>
        <v>1</v>
      </c>
      <c r="O145" s="14">
        <v>10.604838208942001</v>
      </c>
      <c r="P145" s="22">
        <v>1</v>
      </c>
      <c r="Q145">
        <f t="shared" si="40"/>
        <v>1</v>
      </c>
      <c r="R145" s="27">
        <v>2.83317356043074E-2</v>
      </c>
      <c r="S145">
        <v>1</v>
      </c>
      <c r="T145">
        <v>29</v>
      </c>
      <c r="U145">
        <f t="shared" si="47"/>
        <v>1</v>
      </c>
      <c r="V145" s="14">
        <v>6.3074403102096603</v>
      </c>
      <c r="W145" s="22">
        <v>1</v>
      </c>
      <c r="X145">
        <f t="shared" si="48"/>
        <v>1</v>
      </c>
      <c r="Y145" s="27">
        <v>9.9340421211686597E-2</v>
      </c>
      <c r="Z145">
        <f t="shared" si="41"/>
        <v>1</v>
      </c>
      <c r="AA145">
        <f t="shared" si="42"/>
        <v>1</v>
      </c>
      <c r="AB145">
        <f t="shared" si="49"/>
        <v>1</v>
      </c>
      <c r="AC145">
        <f t="shared" si="43"/>
        <v>1</v>
      </c>
      <c r="AD145">
        <f t="shared" si="44"/>
        <v>10.604838208942001</v>
      </c>
      <c r="AE145">
        <f t="shared" si="45"/>
        <v>6.3074403102096603</v>
      </c>
      <c r="AF145">
        <f t="shared" si="50"/>
        <v>1</v>
      </c>
      <c r="AG145" t="str">
        <f t="shared" si="51"/>
        <v>glucys[M+H]+</v>
      </c>
      <c r="AH145" s="27">
        <v>0.88623847380031395</v>
      </c>
      <c r="AI145" t="s">
        <v>1302</v>
      </c>
      <c r="AJ145" t="s">
        <v>969</v>
      </c>
      <c r="AK145" s="3">
        <v>250.062365</v>
      </c>
      <c r="AN145" s="6" t="s">
        <v>991</v>
      </c>
    </row>
    <row r="146" spans="1:40" x14ac:dyDescent="0.2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20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995</v>
      </c>
      <c r="L146">
        <v>1</v>
      </c>
      <c r="M146">
        <v>480</v>
      </c>
      <c r="N146">
        <f t="shared" si="46"/>
        <v>1</v>
      </c>
      <c r="O146" s="14">
        <v>-0.42381860230082002</v>
      </c>
      <c r="P146" s="22">
        <v>1</v>
      </c>
      <c r="Q146">
        <f t="shared" si="40"/>
        <v>0</v>
      </c>
      <c r="R146" s="27">
        <v>2.3149318842714602E-2</v>
      </c>
      <c r="S146">
        <v>0</v>
      </c>
      <c r="T146">
        <v>0</v>
      </c>
      <c r="U146">
        <f t="shared" si="47"/>
        <v>0</v>
      </c>
      <c r="V146" s="14">
        <v>0</v>
      </c>
      <c r="W146" s="22">
        <v>0</v>
      </c>
      <c r="X146">
        <f t="shared" si="48"/>
        <v>0</v>
      </c>
      <c r="Y146" s="27">
        <v>0</v>
      </c>
      <c r="Z146">
        <f t="shared" si="41"/>
        <v>1</v>
      </c>
      <c r="AA146">
        <f t="shared" si="42"/>
        <v>0</v>
      </c>
      <c r="AB146">
        <f t="shared" si="49"/>
        <v>1</v>
      </c>
      <c r="AC146">
        <f t="shared" si="43"/>
        <v>1</v>
      </c>
      <c r="AD146">
        <f t="shared" si="44"/>
        <v>0</v>
      </c>
      <c r="AE146">
        <f t="shared" si="45"/>
        <v>0</v>
      </c>
      <c r="AF146">
        <f t="shared" si="50"/>
        <v>0</v>
      </c>
      <c r="AG146" s="7" t="s">
        <v>1366</v>
      </c>
      <c r="AH146" s="27">
        <v>0.99303884114612795</v>
      </c>
      <c r="AI146" t="s">
        <v>1141</v>
      </c>
      <c r="AJ146" t="s">
        <v>1366</v>
      </c>
      <c r="AK146" s="3">
        <v>178.041235</v>
      </c>
      <c r="AN146" s="1" t="s">
        <v>995</v>
      </c>
    </row>
    <row r="147" spans="1:40" x14ac:dyDescent="0.2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20">
        <v>98.5</v>
      </c>
      <c r="G147" s="3" t="s">
        <v>852</v>
      </c>
      <c r="H147" s="3" t="s">
        <v>853</v>
      </c>
      <c r="I147" s="3" t="s">
        <v>854</v>
      </c>
      <c r="J147" s="3">
        <v>137.08408399999999</v>
      </c>
      <c r="K147" s="1" t="s">
        <v>995</v>
      </c>
      <c r="L147">
        <v>1</v>
      </c>
      <c r="M147">
        <v>40</v>
      </c>
      <c r="N147">
        <f t="shared" si="46"/>
        <v>1</v>
      </c>
      <c r="O147" s="14">
        <v>11.5817876132032</v>
      </c>
      <c r="P147" s="22">
        <v>1</v>
      </c>
      <c r="Q147">
        <f t="shared" si="40"/>
        <v>1</v>
      </c>
      <c r="R147" s="27">
        <v>1.01439535981547E-2</v>
      </c>
      <c r="S147">
        <v>1</v>
      </c>
      <c r="T147">
        <v>3</v>
      </c>
      <c r="U147">
        <f t="shared" si="47"/>
        <v>0</v>
      </c>
      <c r="V147" s="14">
        <v>8.9192174815850702</v>
      </c>
      <c r="W147" s="22">
        <v>1</v>
      </c>
      <c r="X147">
        <f t="shared" si="48"/>
        <v>1</v>
      </c>
      <c r="Y147" s="27">
        <v>2.8653244338950699E-2</v>
      </c>
      <c r="Z147">
        <f t="shared" si="41"/>
        <v>1</v>
      </c>
      <c r="AA147">
        <f t="shared" si="42"/>
        <v>1</v>
      </c>
      <c r="AB147">
        <f t="shared" si="49"/>
        <v>1</v>
      </c>
      <c r="AC147">
        <f t="shared" si="43"/>
        <v>0</v>
      </c>
      <c r="AD147">
        <f t="shared" si="44"/>
        <v>11.5817876132032</v>
      </c>
      <c r="AE147">
        <f t="shared" si="45"/>
        <v>8.9192174815850702</v>
      </c>
      <c r="AF147">
        <f t="shared" si="50"/>
        <v>1</v>
      </c>
      <c r="AG147" t="str">
        <f>IF(AF147=1,AJ147,AI147)</f>
        <v>tym[M+H]+</v>
      </c>
      <c r="AH147" s="27">
        <v>0.80759232523355495</v>
      </c>
      <c r="AI147" t="s">
        <v>1303</v>
      </c>
      <c r="AJ147" t="s">
        <v>960</v>
      </c>
      <c r="AK147" s="3">
        <v>137.08408399999999</v>
      </c>
      <c r="AN147" s="1" t="s">
        <v>995</v>
      </c>
    </row>
    <row r="148" spans="1:40" x14ac:dyDescent="0.25">
      <c r="A148">
        <v>147</v>
      </c>
      <c r="B148" s="3" t="s">
        <v>855</v>
      </c>
      <c r="C148" s="3" t="s">
        <v>856</v>
      </c>
      <c r="D148" s="3" t="s">
        <v>857</v>
      </c>
      <c r="E148" s="3">
        <v>189.64</v>
      </c>
      <c r="F148" s="20">
        <v>98</v>
      </c>
      <c r="G148" s="3" t="s">
        <v>859</v>
      </c>
      <c r="H148" s="3" t="s">
        <v>860</v>
      </c>
      <c r="I148" s="3" t="s">
        <v>861</v>
      </c>
      <c r="J148" s="3">
        <v>153.07899899999998</v>
      </c>
      <c r="K148" s="1" t="s">
        <v>995</v>
      </c>
      <c r="L148">
        <v>1</v>
      </c>
      <c r="M148">
        <v>149</v>
      </c>
      <c r="N148">
        <f t="shared" si="46"/>
        <v>1</v>
      </c>
      <c r="O148" s="14">
        <v>10.888885819997</v>
      </c>
      <c r="P148" s="22">
        <v>1</v>
      </c>
      <c r="Q148">
        <f t="shared" si="40"/>
        <v>1</v>
      </c>
      <c r="R148" s="27">
        <v>2.0931440989436299E-2</v>
      </c>
      <c r="S148">
        <v>1</v>
      </c>
      <c r="T148">
        <v>3</v>
      </c>
      <c r="U148">
        <f t="shared" si="47"/>
        <v>0</v>
      </c>
      <c r="V148" s="14">
        <v>9.7904836829144397</v>
      </c>
      <c r="W148" s="22">
        <v>1</v>
      </c>
      <c r="X148">
        <f t="shared" si="48"/>
        <v>1</v>
      </c>
      <c r="Y148" s="27">
        <v>8.2029027842092206E-2</v>
      </c>
      <c r="Z148">
        <f t="shared" si="41"/>
        <v>1</v>
      </c>
      <c r="AA148">
        <f t="shared" si="42"/>
        <v>1</v>
      </c>
      <c r="AB148">
        <f t="shared" si="49"/>
        <v>1</v>
      </c>
      <c r="AC148">
        <f t="shared" si="43"/>
        <v>0</v>
      </c>
      <c r="AD148">
        <f t="shared" si="44"/>
        <v>10.888885819997</v>
      </c>
      <c r="AE148">
        <f t="shared" si="45"/>
        <v>9.7904836829144397</v>
      </c>
      <c r="AF148">
        <f t="shared" si="50"/>
        <v>1</v>
      </c>
      <c r="AG148" t="str">
        <f>IF(AF148=1,AJ148,AI148)</f>
        <v>dopa[M+H]+</v>
      </c>
      <c r="AH148" s="27">
        <v>0.58317015822292095</v>
      </c>
      <c r="AI148" t="s">
        <v>1304</v>
      </c>
      <c r="AJ148" t="s">
        <v>987</v>
      </c>
      <c r="AK148" s="3">
        <v>153.07899899999998</v>
      </c>
      <c r="AN148" s="1" t="s">
        <v>995</v>
      </c>
    </row>
    <row r="149" spans="1:40" x14ac:dyDescent="0.25">
      <c r="A149">
        <v>148</v>
      </c>
      <c r="B149" s="3" t="s">
        <v>862</v>
      </c>
      <c r="C149" s="3" t="s">
        <v>863</v>
      </c>
      <c r="D149" s="3" t="s">
        <v>857</v>
      </c>
      <c r="E149" s="3">
        <v>121.18</v>
      </c>
      <c r="F149" s="20">
        <v>99</v>
      </c>
      <c r="G149" s="3" t="s">
        <v>864</v>
      </c>
      <c r="H149" s="3" t="s">
        <v>865</v>
      </c>
      <c r="I149" s="3" t="s">
        <v>718</v>
      </c>
      <c r="J149" s="3">
        <v>121.089169</v>
      </c>
      <c r="K149" s="1" t="s">
        <v>995</v>
      </c>
      <c r="L149">
        <v>1</v>
      </c>
      <c r="M149">
        <v>6</v>
      </c>
      <c r="N149">
        <f t="shared" si="46"/>
        <v>1</v>
      </c>
      <c r="O149" s="14">
        <v>11.4283410135622</v>
      </c>
      <c r="P149" s="22">
        <v>1</v>
      </c>
      <c r="Q149">
        <f t="shared" si="40"/>
        <v>1</v>
      </c>
      <c r="R149" s="27">
        <v>1.9309276914951701E-2</v>
      </c>
      <c r="S149">
        <v>0</v>
      </c>
      <c r="T149">
        <v>0</v>
      </c>
      <c r="U149">
        <f t="shared" si="47"/>
        <v>0</v>
      </c>
      <c r="V149" s="14">
        <v>0</v>
      </c>
      <c r="W149" s="22">
        <v>0</v>
      </c>
      <c r="X149">
        <f t="shared" si="48"/>
        <v>0</v>
      </c>
      <c r="Y149" s="27">
        <v>0</v>
      </c>
      <c r="Z149">
        <f t="shared" si="41"/>
        <v>1</v>
      </c>
      <c r="AA149">
        <f t="shared" si="42"/>
        <v>1</v>
      </c>
      <c r="AB149">
        <f t="shared" si="49"/>
        <v>1</v>
      </c>
      <c r="AC149">
        <f t="shared" si="43"/>
        <v>0</v>
      </c>
      <c r="AD149">
        <f t="shared" si="44"/>
        <v>11.4283410135622</v>
      </c>
      <c r="AE149">
        <f t="shared" si="45"/>
        <v>0</v>
      </c>
      <c r="AF149">
        <f t="shared" si="50"/>
        <v>1</v>
      </c>
      <c r="AG149" t="str">
        <f>IF(AF149=1,AJ149,AI149)</f>
        <v>peamn[M+H]+</v>
      </c>
      <c r="AH149" s="27">
        <v>0.25407262073036302</v>
      </c>
      <c r="AI149" t="s">
        <v>1141</v>
      </c>
      <c r="AJ149" t="s">
        <v>988</v>
      </c>
      <c r="AK149" s="3">
        <v>121.089169</v>
      </c>
      <c r="AN149" s="1" t="s">
        <v>995</v>
      </c>
    </row>
    <row r="150" spans="1:40" x14ac:dyDescent="0.25">
      <c r="A150">
        <v>149</v>
      </c>
      <c r="B150" s="3" t="s">
        <v>1038</v>
      </c>
      <c r="C150" s="3" t="s">
        <v>1039</v>
      </c>
      <c r="D150" s="3" t="s">
        <v>1040</v>
      </c>
      <c r="E150" s="3">
        <v>138.12</v>
      </c>
      <c r="F150" s="20">
        <v>99</v>
      </c>
      <c r="G150" s="3" t="s">
        <v>676</v>
      </c>
      <c r="H150" s="3" t="s">
        <v>1041</v>
      </c>
      <c r="I150" s="3" t="s">
        <v>1042</v>
      </c>
      <c r="J150">
        <v>138.03171499999999</v>
      </c>
      <c r="K150" s="5" t="s">
        <v>990</v>
      </c>
      <c r="L150">
        <v>0</v>
      </c>
      <c r="M150">
        <v>0</v>
      </c>
      <c r="N150">
        <f t="shared" si="46"/>
        <v>0</v>
      </c>
      <c r="O150" s="14">
        <v>0</v>
      </c>
      <c r="P150" s="22">
        <v>0</v>
      </c>
      <c r="Q150">
        <f t="shared" si="40"/>
        <v>0</v>
      </c>
      <c r="R150" s="27">
        <v>0</v>
      </c>
      <c r="S150">
        <v>1</v>
      </c>
      <c r="T150">
        <v>480</v>
      </c>
      <c r="U150">
        <f t="shared" si="47"/>
        <v>1</v>
      </c>
      <c r="V150" s="14">
        <v>3.3965857054198501</v>
      </c>
      <c r="W150" s="22">
        <v>1</v>
      </c>
      <c r="X150">
        <f t="shared" si="48"/>
        <v>1</v>
      </c>
      <c r="Y150" s="27">
        <v>0.114429665297336</v>
      </c>
      <c r="Z150">
        <f t="shared" si="41"/>
        <v>1</v>
      </c>
      <c r="AA150">
        <f t="shared" si="42"/>
        <v>1</v>
      </c>
      <c r="AB150">
        <f t="shared" si="49"/>
        <v>1</v>
      </c>
      <c r="AC150">
        <f t="shared" si="43"/>
        <v>1</v>
      </c>
      <c r="AD150">
        <f t="shared" si="44"/>
        <v>0</v>
      </c>
      <c r="AE150">
        <f t="shared" si="45"/>
        <v>3.3965857054198501</v>
      </c>
      <c r="AF150">
        <f t="shared" si="50"/>
        <v>0</v>
      </c>
      <c r="AG150" t="str">
        <f>IF(AF150=1,AJ150,AI150)</f>
        <v>3HBA[M-H]-</v>
      </c>
      <c r="AH150" s="27">
        <v>0</v>
      </c>
      <c r="AI150" t="s">
        <v>1153</v>
      </c>
      <c r="AJ150" t="s">
        <v>1141</v>
      </c>
      <c r="AK150">
        <v>138.03171499999999</v>
      </c>
      <c r="AN150" s="1" t="s">
        <v>995</v>
      </c>
    </row>
    <row r="151" spans="1:40" x14ac:dyDescent="0.25">
      <c r="A151">
        <v>150</v>
      </c>
      <c r="B151" s="3" t="s">
        <v>1089</v>
      </c>
      <c r="C151" s="3" t="s">
        <v>1043</v>
      </c>
      <c r="D151" s="3" t="s">
        <v>1044</v>
      </c>
      <c r="E151" s="3">
        <v>164.2</v>
      </c>
      <c r="F151" s="20">
        <v>96</v>
      </c>
      <c r="G151" s="3" t="s">
        <v>1045</v>
      </c>
      <c r="H151" s="3" t="s">
        <v>1046</v>
      </c>
      <c r="I151" s="3" t="s">
        <v>1047</v>
      </c>
      <c r="J151">
        <v>164.08374999999998</v>
      </c>
      <c r="K151" s="5" t="s">
        <v>990</v>
      </c>
      <c r="L151">
        <v>1</v>
      </c>
      <c r="M151">
        <v>3</v>
      </c>
      <c r="N151">
        <f t="shared" si="46"/>
        <v>0</v>
      </c>
      <c r="O151" s="14">
        <v>0.15381943700137399</v>
      </c>
      <c r="P151" s="22">
        <v>0</v>
      </c>
      <c r="Q151">
        <f t="shared" si="40"/>
        <v>0</v>
      </c>
      <c r="R151" s="27">
        <v>0.106801617820851</v>
      </c>
      <c r="S151">
        <v>1</v>
      </c>
      <c r="T151">
        <v>3</v>
      </c>
      <c r="U151">
        <f t="shared" si="47"/>
        <v>0</v>
      </c>
      <c r="V151" s="14">
        <v>10.616334960977699</v>
      </c>
      <c r="W151" s="22">
        <v>1</v>
      </c>
      <c r="X151">
        <f t="shared" si="48"/>
        <v>1</v>
      </c>
      <c r="Y151" s="27">
        <v>1.3684412173916799E-2</v>
      </c>
      <c r="Z151">
        <f t="shared" si="41"/>
        <v>1</v>
      </c>
      <c r="AA151">
        <f t="shared" si="42"/>
        <v>1</v>
      </c>
      <c r="AB151">
        <f t="shared" si="49"/>
        <v>0</v>
      </c>
      <c r="AC151">
        <f t="shared" si="43"/>
        <v>0</v>
      </c>
      <c r="AD151">
        <f t="shared" si="44"/>
        <v>0</v>
      </c>
      <c r="AE151">
        <f t="shared" si="45"/>
        <v>10.616334960977699</v>
      </c>
      <c r="AF151">
        <f t="shared" si="50"/>
        <v>0</v>
      </c>
      <c r="AG151" t="str">
        <f>IF(AF151=1,AJ151,AI151)</f>
        <v>Cute[M-H]-</v>
      </c>
      <c r="AH151" s="27">
        <v>0.44197122096980601</v>
      </c>
      <c r="AI151" t="s">
        <v>1154</v>
      </c>
      <c r="AJ151" t="s">
        <v>1367</v>
      </c>
      <c r="AK151">
        <v>164.08374999999998</v>
      </c>
      <c r="AN151" s="1" t="s">
        <v>995</v>
      </c>
    </row>
    <row r="152" spans="1:40" x14ac:dyDescent="0.25">
      <c r="A152">
        <v>151</v>
      </c>
      <c r="B152" s="3" t="s">
        <v>1048</v>
      </c>
      <c r="C152" s="3" t="s">
        <v>1049</v>
      </c>
      <c r="D152" s="3" t="s">
        <v>1050</v>
      </c>
      <c r="E152" s="3">
        <v>197.19</v>
      </c>
      <c r="F152" s="20">
        <v>100</v>
      </c>
      <c r="G152" s="3" t="s">
        <v>1051</v>
      </c>
      <c r="H152" s="3" t="s">
        <v>1052</v>
      </c>
      <c r="I152" s="3" t="s">
        <v>1053</v>
      </c>
      <c r="J152">
        <v>197.06882899999999</v>
      </c>
      <c r="K152" s="5" t="s">
        <v>990</v>
      </c>
      <c r="L152">
        <v>0</v>
      </c>
      <c r="M152">
        <v>0</v>
      </c>
      <c r="N152">
        <f t="shared" si="46"/>
        <v>0</v>
      </c>
      <c r="O152" s="14">
        <v>0</v>
      </c>
      <c r="P152" s="22">
        <v>0</v>
      </c>
      <c r="Q152">
        <f t="shared" si="40"/>
        <v>0</v>
      </c>
      <c r="R152" s="27">
        <v>0</v>
      </c>
      <c r="S152">
        <v>0</v>
      </c>
      <c r="T152">
        <v>0</v>
      </c>
      <c r="U152">
        <f t="shared" si="47"/>
        <v>0</v>
      </c>
      <c r="V152" s="14">
        <v>0</v>
      </c>
      <c r="W152" s="22">
        <v>0</v>
      </c>
      <c r="X152">
        <f t="shared" si="48"/>
        <v>0</v>
      </c>
      <c r="Y152" s="27">
        <v>0</v>
      </c>
      <c r="Z152">
        <f t="shared" si="41"/>
        <v>0</v>
      </c>
      <c r="AA152">
        <f t="shared" si="42"/>
        <v>0</v>
      </c>
      <c r="AB152">
        <f t="shared" si="49"/>
        <v>0</v>
      </c>
      <c r="AC152">
        <f t="shared" si="43"/>
        <v>0</v>
      </c>
      <c r="AD152">
        <f t="shared" si="44"/>
        <v>0</v>
      </c>
      <c r="AE152">
        <f t="shared" si="45"/>
        <v>0</v>
      </c>
      <c r="AF152">
        <f t="shared" si="50"/>
        <v>0</v>
      </c>
      <c r="AH152" s="27" t="s">
        <v>1468</v>
      </c>
      <c r="AI152" t="s">
        <v>1141</v>
      </c>
      <c r="AJ152" t="s">
        <v>1141</v>
      </c>
      <c r="AK152">
        <v>197.06882899999999</v>
      </c>
      <c r="AN152" s="5" t="s">
        <v>990</v>
      </c>
    </row>
    <row r="153" spans="1:40" x14ac:dyDescent="0.25">
      <c r="A153">
        <v>152</v>
      </c>
      <c r="B153" s="3" t="s">
        <v>1054</v>
      </c>
      <c r="C153" s="3" t="s">
        <v>1055</v>
      </c>
      <c r="D153" s="3" t="s">
        <v>1056</v>
      </c>
      <c r="E153" s="3">
        <v>218.21</v>
      </c>
      <c r="F153" s="20">
        <v>98</v>
      </c>
      <c r="G153" s="3" t="s">
        <v>1057</v>
      </c>
      <c r="H153" s="3" t="s">
        <v>1058</v>
      </c>
      <c r="I153" s="3" t="s">
        <v>1059</v>
      </c>
      <c r="J153">
        <v>218.09029299999997</v>
      </c>
      <c r="K153" s="5" t="s">
        <v>990</v>
      </c>
      <c r="L153">
        <v>1</v>
      </c>
      <c r="M153">
        <v>121</v>
      </c>
      <c r="N153">
        <f t="shared" si="46"/>
        <v>1</v>
      </c>
      <c r="O153" s="14">
        <v>11.6576000869947</v>
      </c>
      <c r="P153" s="22">
        <v>1</v>
      </c>
      <c r="Q153">
        <f t="shared" si="40"/>
        <v>1</v>
      </c>
      <c r="R153" s="27">
        <v>4.0072083199431799E-2</v>
      </c>
      <c r="S153">
        <v>1</v>
      </c>
      <c r="T153">
        <v>3</v>
      </c>
      <c r="U153">
        <f t="shared" si="47"/>
        <v>0</v>
      </c>
      <c r="V153" s="14">
        <v>9.0899323517870201</v>
      </c>
      <c r="W153" s="22">
        <v>1</v>
      </c>
      <c r="X153">
        <f t="shared" si="48"/>
        <v>1</v>
      </c>
      <c r="Y153" s="27">
        <v>3.0172662070733498E-2</v>
      </c>
      <c r="Z153">
        <f t="shared" si="41"/>
        <v>1</v>
      </c>
      <c r="AA153">
        <f t="shared" si="42"/>
        <v>1</v>
      </c>
      <c r="AB153">
        <f t="shared" si="49"/>
        <v>1</v>
      </c>
      <c r="AC153">
        <f t="shared" si="43"/>
        <v>0</v>
      </c>
      <c r="AD153">
        <f t="shared" si="44"/>
        <v>11.6576000869947</v>
      </c>
      <c r="AE153">
        <f t="shared" si="45"/>
        <v>9.0899323517870201</v>
      </c>
      <c r="AF153">
        <f t="shared" si="50"/>
        <v>1</v>
      </c>
      <c r="AG153" t="str">
        <f t="shared" ref="AG153:AG160" si="52">IF(AF153=1,AJ153,AI153)</f>
        <v>GluAla[M+H]+</v>
      </c>
      <c r="AH153" s="27">
        <v>0.86545941707238105</v>
      </c>
      <c r="AI153" t="s">
        <v>1306</v>
      </c>
      <c r="AJ153" t="s">
        <v>1121</v>
      </c>
      <c r="AK153">
        <v>218.09029299999997</v>
      </c>
      <c r="AN153" s="5" t="s">
        <v>990</v>
      </c>
    </row>
    <row r="154" spans="1:40" x14ac:dyDescent="0.25">
      <c r="A154">
        <v>153</v>
      </c>
      <c r="B154" s="3" t="s">
        <v>1060</v>
      </c>
      <c r="C154" s="3" t="s">
        <v>1061</v>
      </c>
      <c r="D154" s="3" t="s">
        <v>1062</v>
      </c>
      <c r="E154" s="3">
        <v>165.62</v>
      </c>
      <c r="F154" s="20">
        <v>100</v>
      </c>
      <c r="G154" s="3" t="s">
        <v>1063</v>
      </c>
      <c r="H154" s="3" t="s">
        <v>1064</v>
      </c>
      <c r="I154" s="3" t="s">
        <v>1065</v>
      </c>
      <c r="J154">
        <v>129.10146499999999</v>
      </c>
      <c r="K154" s="1" t="s">
        <v>995</v>
      </c>
      <c r="L154">
        <v>1</v>
      </c>
      <c r="M154">
        <v>43</v>
      </c>
      <c r="N154">
        <f t="shared" si="46"/>
        <v>1</v>
      </c>
      <c r="O154" s="14">
        <v>11.6972879582283</v>
      </c>
      <c r="P154" s="22">
        <v>1</v>
      </c>
      <c r="Q154">
        <f t="shared" si="40"/>
        <v>1</v>
      </c>
      <c r="R154" s="27">
        <v>1.6495049667972601E-3</v>
      </c>
      <c r="S154">
        <v>0</v>
      </c>
      <c r="T154">
        <v>0</v>
      </c>
      <c r="U154">
        <f t="shared" si="47"/>
        <v>0</v>
      </c>
      <c r="V154" s="14">
        <v>0</v>
      </c>
      <c r="W154" s="22">
        <v>0</v>
      </c>
      <c r="X154">
        <f t="shared" si="48"/>
        <v>0</v>
      </c>
      <c r="Y154" s="27">
        <v>0</v>
      </c>
      <c r="Z154">
        <f t="shared" si="41"/>
        <v>1</v>
      </c>
      <c r="AA154">
        <f t="shared" si="42"/>
        <v>1</v>
      </c>
      <c r="AB154">
        <f t="shared" si="49"/>
        <v>1</v>
      </c>
      <c r="AC154">
        <f t="shared" si="43"/>
        <v>0</v>
      </c>
      <c r="AD154">
        <f t="shared" si="44"/>
        <v>11.6972879582283</v>
      </c>
      <c r="AE154">
        <f t="shared" si="45"/>
        <v>0</v>
      </c>
      <c r="AF154">
        <f t="shared" si="50"/>
        <v>1</v>
      </c>
      <c r="AG154" t="str">
        <f t="shared" si="52"/>
        <v>MeFo[M+H]+</v>
      </c>
      <c r="AH154" s="27" t="s">
        <v>1468</v>
      </c>
      <c r="AI154" t="s">
        <v>1141</v>
      </c>
      <c r="AJ154" t="s">
        <v>1122</v>
      </c>
      <c r="AK154">
        <v>129.10146499999999</v>
      </c>
      <c r="AN154" s="5" t="s">
        <v>990</v>
      </c>
    </row>
    <row r="155" spans="1:40" x14ac:dyDescent="0.25">
      <c r="A155">
        <v>154</v>
      </c>
      <c r="B155" s="3" t="s">
        <v>1066</v>
      </c>
      <c r="C155" s="3" t="s">
        <v>1067</v>
      </c>
      <c r="D155" s="3" t="s">
        <v>1068</v>
      </c>
      <c r="E155" s="3">
        <v>180.23</v>
      </c>
      <c r="F155" s="20">
        <v>100</v>
      </c>
      <c r="G155" s="3" t="s">
        <v>1069</v>
      </c>
      <c r="H155" s="3" t="s">
        <v>1070</v>
      </c>
      <c r="I155" s="3" t="s">
        <v>1071</v>
      </c>
      <c r="J155">
        <v>180.05688499999999</v>
      </c>
      <c r="K155" s="1" t="s">
        <v>995</v>
      </c>
      <c r="L155">
        <v>1</v>
      </c>
      <c r="M155">
        <v>3</v>
      </c>
      <c r="N155">
        <f t="shared" si="46"/>
        <v>0</v>
      </c>
      <c r="O155" s="14">
        <v>11.717604347598201</v>
      </c>
      <c r="P155" s="22">
        <v>1</v>
      </c>
      <c r="Q155">
        <f t="shared" si="40"/>
        <v>1</v>
      </c>
      <c r="R155" s="27">
        <v>8.4366807568503899E-3</v>
      </c>
      <c r="S155">
        <v>0</v>
      </c>
      <c r="T155">
        <v>0</v>
      </c>
      <c r="U155">
        <f t="shared" si="47"/>
        <v>0</v>
      </c>
      <c r="V155" s="14">
        <v>0</v>
      </c>
      <c r="W155" s="22">
        <v>0</v>
      </c>
      <c r="X155">
        <f t="shared" si="48"/>
        <v>0</v>
      </c>
      <c r="Y155" s="27">
        <v>0</v>
      </c>
      <c r="Z155">
        <f t="shared" si="41"/>
        <v>1</v>
      </c>
      <c r="AA155">
        <f t="shared" si="42"/>
        <v>1</v>
      </c>
      <c r="AB155">
        <f t="shared" si="49"/>
        <v>0</v>
      </c>
      <c r="AC155">
        <f t="shared" si="43"/>
        <v>0</v>
      </c>
      <c r="AD155">
        <f t="shared" si="44"/>
        <v>11.717604347598201</v>
      </c>
      <c r="AE155">
        <f t="shared" si="45"/>
        <v>0</v>
      </c>
      <c r="AF155">
        <f t="shared" si="50"/>
        <v>1</v>
      </c>
      <c r="AG155" t="str">
        <f t="shared" si="52"/>
        <v>MeSOx[M+H]+</v>
      </c>
      <c r="AH155" s="27" t="s">
        <v>1468</v>
      </c>
      <c r="AI155" t="s">
        <v>1141</v>
      </c>
      <c r="AJ155" t="s">
        <v>1120</v>
      </c>
      <c r="AK155">
        <v>180.05688499999999</v>
      </c>
      <c r="AN155" s="5" t="s">
        <v>990</v>
      </c>
    </row>
    <row r="156" spans="1:40" x14ac:dyDescent="0.25">
      <c r="A156">
        <v>155</v>
      </c>
      <c r="B156" s="3" t="s">
        <v>1072</v>
      </c>
      <c r="C156" s="3" t="s">
        <v>1073</v>
      </c>
      <c r="D156" s="3" t="s">
        <v>1074</v>
      </c>
      <c r="E156" s="3">
        <v>130.13999999999999</v>
      </c>
      <c r="F156" s="20">
        <v>99</v>
      </c>
      <c r="G156" s="3" t="s">
        <v>141</v>
      </c>
      <c r="H156" s="3" t="s">
        <v>1075</v>
      </c>
      <c r="I156" s="3" t="s">
        <v>1076</v>
      </c>
      <c r="J156">
        <v>130.06301499999998</v>
      </c>
      <c r="K156" s="1" t="s">
        <v>995</v>
      </c>
      <c r="L156">
        <v>1</v>
      </c>
      <c r="M156">
        <v>219</v>
      </c>
      <c r="N156">
        <f t="shared" si="46"/>
        <v>1</v>
      </c>
      <c r="O156" s="14">
        <v>0.96349069600191495</v>
      </c>
      <c r="P156" s="22">
        <v>1</v>
      </c>
      <c r="Q156">
        <f t="shared" si="40"/>
        <v>0</v>
      </c>
      <c r="R156" s="27">
        <v>0.12974518692954101</v>
      </c>
      <c r="S156">
        <v>1</v>
      </c>
      <c r="T156">
        <v>475</v>
      </c>
      <c r="U156">
        <f t="shared" si="47"/>
        <v>1</v>
      </c>
      <c r="V156" s="14">
        <v>0.28317481222566299</v>
      </c>
      <c r="W156" s="22">
        <v>1</v>
      </c>
      <c r="X156">
        <f t="shared" si="48"/>
        <v>0</v>
      </c>
      <c r="Y156" s="27">
        <v>0.121942745944204</v>
      </c>
      <c r="Z156">
        <f t="shared" si="41"/>
        <v>1</v>
      </c>
      <c r="AA156">
        <f t="shared" si="42"/>
        <v>0</v>
      </c>
      <c r="AB156">
        <f t="shared" si="49"/>
        <v>1</v>
      </c>
      <c r="AC156">
        <f t="shared" si="43"/>
        <v>1</v>
      </c>
      <c r="AD156">
        <f t="shared" si="44"/>
        <v>0</v>
      </c>
      <c r="AE156">
        <f t="shared" si="45"/>
        <v>0</v>
      </c>
      <c r="AF156">
        <f t="shared" si="50"/>
        <v>0</v>
      </c>
      <c r="AG156" t="str">
        <f t="shared" si="52"/>
        <v>PanLac[M-H]-</v>
      </c>
      <c r="AH156" s="27">
        <v>0.81809291016313002</v>
      </c>
      <c r="AI156" t="s">
        <v>1326</v>
      </c>
      <c r="AJ156" t="s">
        <v>1368</v>
      </c>
      <c r="AK156">
        <v>130.06301499999998</v>
      </c>
      <c r="AN156" s="1" t="s">
        <v>995</v>
      </c>
    </row>
    <row r="157" spans="1:40" x14ac:dyDescent="0.25">
      <c r="A157">
        <v>156</v>
      </c>
      <c r="B157" s="3" t="s">
        <v>1077</v>
      </c>
      <c r="C157" s="3" t="s">
        <v>1077</v>
      </c>
      <c r="D157" s="3" t="s">
        <v>1078</v>
      </c>
      <c r="E157" s="3">
        <v>86.13</v>
      </c>
      <c r="F157" s="20">
        <v>99</v>
      </c>
      <c r="G157" s="3" t="s">
        <v>1079</v>
      </c>
      <c r="H157" s="3" t="s">
        <v>1080</v>
      </c>
      <c r="I157" s="3" t="s">
        <v>1081</v>
      </c>
      <c r="J157">
        <v>86.073184999999995</v>
      </c>
      <c r="K157" s="8" t="s">
        <v>993</v>
      </c>
      <c r="L157">
        <v>0</v>
      </c>
      <c r="M157">
        <v>0</v>
      </c>
      <c r="N157">
        <f t="shared" si="46"/>
        <v>0</v>
      </c>
      <c r="O157" s="14">
        <v>0</v>
      </c>
      <c r="P157" s="22">
        <v>0</v>
      </c>
      <c r="Q157">
        <f t="shared" si="40"/>
        <v>0</v>
      </c>
      <c r="R157" s="27">
        <v>0</v>
      </c>
      <c r="S157">
        <v>1</v>
      </c>
      <c r="T157">
        <v>480</v>
      </c>
      <c r="U157">
        <f t="shared" si="47"/>
        <v>1</v>
      </c>
      <c r="V157" s="14">
        <v>-0.50272415093994605</v>
      </c>
      <c r="W157" s="22">
        <v>1</v>
      </c>
      <c r="X157">
        <f t="shared" si="48"/>
        <v>0</v>
      </c>
      <c r="Y157" s="27">
        <v>4.1122471110583599E-2</v>
      </c>
      <c r="Z157">
        <f t="shared" si="41"/>
        <v>1</v>
      </c>
      <c r="AA157">
        <f t="shared" si="42"/>
        <v>0</v>
      </c>
      <c r="AB157">
        <f t="shared" si="49"/>
        <v>1</v>
      </c>
      <c r="AC157">
        <f t="shared" si="43"/>
        <v>1</v>
      </c>
      <c r="AD157">
        <f t="shared" si="44"/>
        <v>0</v>
      </c>
      <c r="AE157">
        <f t="shared" si="45"/>
        <v>0</v>
      </c>
      <c r="AF157">
        <f t="shared" si="50"/>
        <v>0</v>
      </c>
      <c r="AG157" t="str">
        <f t="shared" si="52"/>
        <v>Prenol[M-H]-</v>
      </c>
      <c r="AH157" s="27">
        <v>0.99084593716549196</v>
      </c>
      <c r="AI157" t="s">
        <v>1327</v>
      </c>
      <c r="AJ157" t="s">
        <v>1141</v>
      </c>
      <c r="AK157">
        <v>86.073184999999995</v>
      </c>
      <c r="AN157" s="1" t="s">
        <v>995</v>
      </c>
    </row>
    <row r="158" spans="1:40" x14ac:dyDescent="0.25">
      <c r="A158">
        <v>157</v>
      </c>
      <c r="B158" s="3" t="s">
        <v>1082</v>
      </c>
      <c r="C158" s="3" t="s">
        <v>1083</v>
      </c>
      <c r="D158" s="3" t="s">
        <v>1084</v>
      </c>
      <c r="E158" s="3">
        <v>176.22</v>
      </c>
      <c r="F158" s="20">
        <v>98</v>
      </c>
      <c r="G158" s="3" t="s">
        <v>1086</v>
      </c>
      <c r="H158" s="3" t="s">
        <v>1087</v>
      </c>
      <c r="I158" s="3" t="s">
        <v>1088</v>
      </c>
      <c r="J158">
        <v>176.09498299999998</v>
      </c>
      <c r="K158" s="1" t="s">
        <v>995</v>
      </c>
      <c r="L158">
        <v>1</v>
      </c>
      <c r="M158">
        <v>6</v>
      </c>
      <c r="N158">
        <f t="shared" si="46"/>
        <v>1</v>
      </c>
      <c r="O158" s="14">
        <v>10.7449097675443</v>
      </c>
      <c r="P158" s="22">
        <v>1</v>
      </c>
      <c r="Q158">
        <f t="shared" si="40"/>
        <v>1</v>
      </c>
      <c r="R158" s="27">
        <v>1.42953522096552E-2</v>
      </c>
      <c r="S158">
        <v>0</v>
      </c>
      <c r="T158">
        <v>0</v>
      </c>
      <c r="U158">
        <f t="shared" si="47"/>
        <v>0</v>
      </c>
      <c r="V158" s="14">
        <v>0</v>
      </c>
      <c r="W158" s="22">
        <v>0</v>
      </c>
      <c r="X158">
        <f t="shared" si="48"/>
        <v>0</v>
      </c>
      <c r="Y158" s="27">
        <v>0</v>
      </c>
      <c r="Z158">
        <f t="shared" si="41"/>
        <v>1</v>
      </c>
      <c r="AA158">
        <f t="shared" si="42"/>
        <v>1</v>
      </c>
      <c r="AB158">
        <f t="shared" si="49"/>
        <v>1</v>
      </c>
      <c r="AC158">
        <f t="shared" si="43"/>
        <v>0</v>
      </c>
      <c r="AD158">
        <f t="shared" si="44"/>
        <v>10.7449097675443</v>
      </c>
      <c r="AE158">
        <f t="shared" si="45"/>
        <v>0</v>
      </c>
      <c r="AF158">
        <f t="shared" si="50"/>
        <v>1</v>
      </c>
      <c r="AG158" t="str">
        <f t="shared" si="52"/>
        <v>Sero[M+H]+</v>
      </c>
      <c r="AH158" s="27">
        <v>0.687694137922924</v>
      </c>
      <c r="AI158" t="s">
        <v>1141</v>
      </c>
      <c r="AJ158" t="s">
        <v>1119</v>
      </c>
      <c r="AK158">
        <v>176.09498299999998</v>
      </c>
      <c r="AN158" s="1" t="s">
        <v>995</v>
      </c>
    </row>
    <row r="159" spans="1:40" ht="15.75" x14ac:dyDescent="0.3">
      <c r="A159">
        <v>158</v>
      </c>
      <c r="B159" s="3" t="s">
        <v>1090</v>
      </c>
      <c r="C159" s="3" t="s">
        <v>1091</v>
      </c>
      <c r="D159" s="3" t="s">
        <v>1092</v>
      </c>
      <c r="E159" s="3">
        <v>125.15</v>
      </c>
      <c r="F159" s="20">
        <v>99</v>
      </c>
      <c r="G159" s="3" t="s">
        <v>1093</v>
      </c>
      <c r="H159" s="13" t="s">
        <v>1106</v>
      </c>
      <c r="I159" s="3" t="s">
        <v>1081</v>
      </c>
      <c r="J159">
        <v>125.014686</v>
      </c>
      <c r="K159" s="1" t="s">
        <v>995</v>
      </c>
      <c r="L159">
        <v>1</v>
      </c>
      <c r="M159">
        <v>3</v>
      </c>
      <c r="N159">
        <f t="shared" si="46"/>
        <v>0</v>
      </c>
      <c r="O159" s="14">
        <v>9.6022791242437204</v>
      </c>
      <c r="P159" s="22">
        <v>1</v>
      </c>
      <c r="Q159">
        <f t="shared" si="40"/>
        <v>1</v>
      </c>
      <c r="R159" s="27">
        <v>0.147942594603553</v>
      </c>
      <c r="S159">
        <v>1</v>
      </c>
      <c r="T159">
        <v>3</v>
      </c>
      <c r="U159">
        <f t="shared" si="47"/>
        <v>0</v>
      </c>
      <c r="V159" s="14">
        <v>9.8971582563191003</v>
      </c>
      <c r="W159" s="22">
        <v>1</v>
      </c>
      <c r="X159">
        <f t="shared" si="48"/>
        <v>1</v>
      </c>
      <c r="Y159" s="27">
        <v>5.7333788805590903E-2</v>
      </c>
      <c r="Z159">
        <f t="shared" si="41"/>
        <v>1</v>
      </c>
      <c r="AA159">
        <f t="shared" si="42"/>
        <v>1</v>
      </c>
      <c r="AB159">
        <f t="shared" si="49"/>
        <v>0</v>
      </c>
      <c r="AC159">
        <f t="shared" si="43"/>
        <v>0</v>
      </c>
      <c r="AD159">
        <f t="shared" si="44"/>
        <v>9.6022791242437204</v>
      </c>
      <c r="AE159">
        <f t="shared" si="45"/>
        <v>9.8971582563191003</v>
      </c>
      <c r="AF159">
        <f t="shared" si="50"/>
        <v>0</v>
      </c>
      <c r="AG159" t="str">
        <f t="shared" si="52"/>
        <v>Taur[M-H]-</v>
      </c>
      <c r="AH159" s="27" t="s">
        <v>1468</v>
      </c>
      <c r="AI159" t="s">
        <v>1156</v>
      </c>
      <c r="AJ159" t="s">
        <v>1116</v>
      </c>
      <c r="AK159">
        <v>125.014686</v>
      </c>
      <c r="AN159" s="8" t="s">
        <v>993</v>
      </c>
    </row>
    <row r="160" spans="1:40" x14ac:dyDescent="0.25">
      <c r="A160">
        <v>159</v>
      </c>
      <c r="B160" s="3" t="s">
        <v>1094</v>
      </c>
      <c r="C160" s="3" t="s">
        <v>1095</v>
      </c>
      <c r="D160" s="3" t="s">
        <v>857</v>
      </c>
      <c r="E160" s="3">
        <v>160.22</v>
      </c>
      <c r="F160" s="20">
        <v>97</v>
      </c>
      <c r="G160" s="3" t="s">
        <v>1097</v>
      </c>
      <c r="H160" s="3" t="s">
        <v>1098</v>
      </c>
      <c r="I160" s="3" t="s">
        <v>1099</v>
      </c>
      <c r="J160">
        <v>160.10006799999999</v>
      </c>
      <c r="K160" s="5" t="s">
        <v>990</v>
      </c>
      <c r="L160">
        <v>1</v>
      </c>
      <c r="M160">
        <v>5</v>
      </c>
      <c r="N160">
        <f t="shared" si="46"/>
        <v>1</v>
      </c>
      <c r="O160" s="14">
        <v>11.3919874336053</v>
      </c>
      <c r="P160" s="22">
        <v>1</v>
      </c>
      <c r="Q160">
        <f t="shared" si="40"/>
        <v>1</v>
      </c>
      <c r="R160" s="27">
        <v>1.5338745679958399E-2</v>
      </c>
      <c r="S160">
        <v>1</v>
      </c>
      <c r="T160">
        <v>3</v>
      </c>
      <c r="U160">
        <f t="shared" si="47"/>
        <v>0</v>
      </c>
      <c r="V160" s="14">
        <v>7.4760991208463397</v>
      </c>
      <c r="W160" s="22">
        <v>1</v>
      </c>
      <c r="X160">
        <f t="shared" si="48"/>
        <v>1</v>
      </c>
      <c r="Y160" s="27">
        <v>3.00952067993096E-2</v>
      </c>
      <c r="Z160">
        <f t="shared" si="41"/>
        <v>1</v>
      </c>
      <c r="AA160">
        <f t="shared" si="42"/>
        <v>1</v>
      </c>
      <c r="AB160">
        <f t="shared" si="49"/>
        <v>1</v>
      </c>
      <c r="AC160">
        <f t="shared" si="43"/>
        <v>0</v>
      </c>
      <c r="AD160">
        <f t="shared" si="44"/>
        <v>11.3919874336053</v>
      </c>
      <c r="AE160">
        <f t="shared" si="45"/>
        <v>7.4760991208463397</v>
      </c>
      <c r="AF160">
        <f t="shared" si="50"/>
        <v>1</v>
      </c>
      <c r="AG160" t="str">
        <f t="shared" si="52"/>
        <v>TRPM[M+H]+</v>
      </c>
      <c r="AH160" s="27" t="s">
        <v>1468</v>
      </c>
      <c r="AI160" t="s">
        <v>1312</v>
      </c>
      <c r="AJ160" t="s">
        <v>1117</v>
      </c>
      <c r="AK160">
        <v>160.10006799999999</v>
      </c>
      <c r="AN160" s="1" t="s">
        <v>995</v>
      </c>
    </row>
    <row r="161" spans="1:40" x14ac:dyDescent="0.25">
      <c r="A161">
        <v>160</v>
      </c>
      <c r="B161" s="4" t="s">
        <v>1100</v>
      </c>
      <c r="C161" s="4" t="s">
        <v>1101</v>
      </c>
      <c r="D161" s="4" t="s">
        <v>1102</v>
      </c>
      <c r="E161" s="4">
        <v>172.18</v>
      </c>
      <c r="F161" s="21">
        <v>98</v>
      </c>
      <c r="G161" s="4" t="s">
        <v>1103</v>
      </c>
      <c r="H161" s="4" t="s">
        <v>1104</v>
      </c>
      <c r="I161" s="4" t="s">
        <v>1105</v>
      </c>
      <c r="J161" s="15">
        <v>172.05244999999999</v>
      </c>
      <c r="K161" s="16" t="s">
        <v>995</v>
      </c>
      <c r="L161" s="15">
        <v>0</v>
      </c>
      <c r="M161" s="15">
        <v>0</v>
      </c>
      <c r="N161">
        <f t="shared" si="46"/>
        <v>0</v>
      </c>
      <c r="O161" s="17">
        <v>0</v>
      </c>
      <c r="P161" s="23">
        <v>0</v>
      </c>
      <c r="Q161">
        <f t="shared" si="40"/>
        <v>0</v>
      </c>
      <c r="R161" s="27">
        <v>0</v>
      </c>
      <c r="S161" s="15">
        <v>0</v>
      </c>
      <c r="T161" s="15">
        <v>0</v>
      </c>
      <c r="U161">
        <f t="shared" si="47"/>
        <v>0</v>
      </c>
      <c r="V161" s="17">
        <v>0</v>
      </c>
      <c r="W161" s="23">
        <v>0</v>
      </c>
      <c r="X161">
        <f t="shared" si="48"/>
        <v>0</v>
      </c>
      <c r="Y161" s="27">
        <v>0</v>
      </c>
      <c r="Z161" s="15">
        <f t="shared" si="41"/>
        <v>0</v>
      </c>
      <c r="AA161" s="15">
        <f t="shared" si="42"/>
        <v>0</v>
      </c>
      <c r="AB161">
        <f t="shared" si="49"/>
        <v>0</v>
      </c>
      <c r="AC161">
        <f t="shared" si="43"/>
        <v>0</v>
      </c>
      <c r="AD161">
        <f t="shared" si="44"/>
        <v>0</v>
      </c>
      <c r="AE161">
        <f t="shared" si="45"/>
        <v>0</v>
      </c>
      <c r="AF161">
        <f t="shared" si="50"/>
        <v>0</v>
      </c>
      <c r="AH161" s="27" t="s">
        <v>1468</v>
      </c>
      <c r="AK161" s="15">
        <v>172.05244999999999</v>
      </c>
      <c r="AN161" s="1" t="s">
        <v>995</v>
      </c>
    </row>
    <row r="162" spans="1:40" x14ac:dyDescent="0.25">
      <c r="F162" s="14"/>
      <c r="L162">
        <f>SUM(L2:L161)</f>
        <v>127</v>
      </c>
      <c r="N162">
        <f>SUM(N2:N161)</f>
        <v>98</v>
      </c>
      <c r="Q162">
        <f>SUM(Q2:Q161)</f>
        <v>105</v>
      </c>
      <c r="S162">
        <f>SUM(S2:S161)</f>
        <v>142</v>
      </c>
      <c r="U162">
        <f>SUM(U2:U161)</f>
        <v>89</v>
      </c>
      <c r="X162" s="18">
        <f>SUM(X2:X161)</f>
        <v>120</v>
      </c>
      <c r="Y162" s="18"/>
      <c r="Z162" s="18">
        <f>SUM(Z2:Z161)</f>
        <v>154</v>
      </c>
      <c r="AA162" s="18">
        <f>SUM(AA2:AA161)</f>
        <v>134</v>
      </c>
      <c r="AB162" s="18">
        <f>SUM(AB2:AB161)</f>
        <v>124</v>
      </c>
      <c r="AN162" s="5" t="s">
        <v>990</v>
      </c>
    </row>
    <row r="163" spans="1:40" x14ac:dyDescent="0.25">
      <c r="AN163" s="16" t="s">
        <v>995</v>
      </c>
    </row>
  </sheetData>
  <conditionalFormatting sqref="S2:S161">
    <cfRule type="colorScale" priority="8">
      <colorScale>
        <cfvo type="min"/>
        <cfvo type="max"/>
        <color rgb="FFFCFCFF"/>
        <color rgb="FFF8696B"/>
      </colorScale>
    </cfRule>
  </conditionalFormatting>
  <conditionalFormatting sqref="Z2:Z162">
    <cfRule type="colorScale" priority="7">
      <colorScale>
        <cfvo type="min"/>
        <cfvo type="max"/>
        <color rgb="FFFCFCFF"/>
        <color rgb="FFF8696B"/>
      </colorScale>
    </cfRule>
  </conditionalFormatting>
  <conditionalFormatting sqref="Q2:R161 Q162">
    <cfRule type="colorScale" priority="6">
      <colorScale>
        <cfvo type="min"/>
        <cfvo type="max"/>
        <color rgb="FFFCFCFF"/>
        <color rgb="FF63BE7B"/>
      </colorScale>
    </cfRule>
  </conditionalFormatting>
  <conditionalFormatting sqref="X2:Y162">
    <cfRule type="colorScale" priority="5">
      <colorScale>
        <cfvo type="min"/>
        <cfvo type="max"/>
        <color rgb="FFFCFCFF"/>
        <color rgb="FF63BE7B"/>
      </colorScale>
    </cfRule>
  </conditionalFormatting>
  <conditionalFormatting sqref="AA2:AB162">
    <cfRule type="colorScale" priority="4">
      <colorScale>
        <cfvo type="min"/>
        <cfvo type="max"/>
        <color rgb="FFFCFCFF"/>
        <color rgb="FF63BE7B"/>
      </colorScale>
    </cfRule>
  </conditionalFormatting>
  <conditionalFormatting sqref="Z2:Z161">
    <cfRule type="colorScale" priority="3">
      <colorScale>
        <cfvo type="min"/>
        <cfvo type="max"/>
        <color rgb="FFFCFCFF"/>
        <color rgb="FFF8696B"/>
      </colorScale>
    </cfRule>
  </conditionalFormatting>
  <conditionalFormatting sqref="AA2:AB161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161">
    <cfRule type="colorScale" priority="10">
      <colorScale>
        <cfvo type="min"/>
        <cfvo type="max"/>
        <color rgb="FFFCFCFF"/>
        <color rgb="FFF8696B"/>
      </colorScale>
    </cfRule>
  </conditionalFormatting>
  <conditionalFormatting sqref="P2:P161">
    <cfRule type="colorScale" priority="11">
      <colorScale>
        <cfvo type="min"/>
        <cfvo type="max"/>
        <color rgb="FFFCFCFF"/>
        <color rgb="FFF8696B"/>
      </colorScale>
    </cfRule>
  </conditionalFormatting>
  <hyperlinks>
    <hyperlink ref="H48" r:id="rId1" xr:uid="{E120A34C-AB52-41C4-B2DE-8632088CBEB7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1BC1-ABA8-4EAF-9DBE-13AE467639E2}">
  <dimension ref="A1:FU161"/>
  <sheetViews>
    <sheetView topLeftCell="Y1" zoomScale="85" zoomScaleNormal="85" workbookViewId="0">
      <selection activeCell="AB25" sqref="AB25"/>
    </sheetView>
  </sheetViews>
  <sheetFormatPr defaultRowHeight="15" x14ac:dyDescent="0.25"/>
  <cols>
    <col min="2" max="2" width="20.85546875" customWidth="1"/>
    <col min="11" max="11" width="20.85546875" bestFit="1" customWidth="1"/>
    <col min="12" max="17" width="20.5703125" customWidth="1"/>
    <col min="18" max="18" width="24.42578125" bestFit="1" customWidth="1"/>
    <col min="19" max="24" width="20.5703125" customWidth="1"/>
    <col min="25" max="25" width="24.42578125" style="26" bestFit="1" customWidth="1"/>
    <col min="26" max="28" width="20.5703125" customWidth="1"/>
    <col min="29" max="30" width="29.85546875" bestFit="1" customWidth="1"/>
    <col min="31" max="32" width="20.5703125" customWidth="1"/>
    <col min="33" max="33" width="14.7109375" bestFit="1" customWidth="1"/>
    <col min="34" max="36" width="14.7109375" customWidth="1"/>
    <col min="37" max="37" width="20.5703125" customWidth="1"/>
    <col min="38" max="38" width="39.42578125" bestFit="1" customWidth="1"/>
    <col min="39" max="178" width="20.5703125" customWidth="1"/>
    <col min="179" max="179" width="17.5703125" bestFit="1" customWidth="1"/>
    <col min="180" max="180" width="25.7109375" bestFit="1" customWidth="1"/>
    <col min="181" max="181" width="17.5703125" bestFit="1" customWidth="1"/>
    <col min="182" max="182" width="10.28515625" bestFit="1" customWidth="1"/>
    <col min="183" max="183" width="19.140625" bestFit="1" customWidth="1"/>
    <col min="184" max="184" width="9" customWidth="1"/>
    <col min="185" max="185" width="12.85546875" bestFit="1" customWidth="1"/>
    <col min="186" max="186" width="20.42578125" bestFit="1" customWidth="1"/>
    <col min="187" max="187" width="17.5703125" bestFit="1" customWidth="1"/>
    <col min="188" max="188" width="13.28515625" bestFit="1" customWidth="1"/>
    <col min="189" max="189" width="10.140625" bestFit="1" customWidth="1"/>
    <col min="190" max="190" width="20" bestFit="1" customWidth="1"/>
    <col min="191" max="191" width="31.85546875" bestFit="1" customWidth="1"/>
    <col min="192" max="192" width="27.5703125" bestFit="1" customWidth="1"/>
  </cols>
  <sheetData>
    <row r="1" spans="1:177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866</v>
      </c>
      <c r="K1" s="12" t="s">
        <v>996</v>
      </c>
      <c r="L1" s="12" t="s">
        <v>1127</v>
      </c>
      <c r="M1" s="12" t="s">
        <v>1138</v>
      </c>
      <c r="N1" s="24" t="s">
        <v>1137</v>
      </c>
      <c r="O1" s="24" t="s">
        <v>1128</v>
      </c>
      <c r="P1" s="24" t="s">
        <v>1129</v>
      </c>
      <c r="Q1" s="24" t="s">
        <v>1179</v>
      </c>
      <c r="R1" s="12" t="s">
        <v>1160</v>
      </c>
      <c r="S1" s="24" t="s">
        <v>1139</v>
      </c>
      <c r="T1" s="24" t="s">
        <v>1138</v>
      </c>
      <c r="U1" s="24" t="s">
        <v>1137</v>
      </c>
      <c r="V1" s="24" t="s">
        <v>1140</v>
      </c>
      <c r="W1" s="24" t="s">
        <v>1129</v>
      </c>
      <c r="X1" s="24" t="s">
        <v>1179</v>
      </c>
      <c r="Y1" s="25" t="s">
        <v>1171</v>
      </c>
      <c r="Z1" s="24" t="s">
        <v>1113</v>
      </c>
      <c r="AA1" s="24" t="s">
        <v>1114</v>
      </c>
      <c r="AB1" s="24" t="s">
        <v>1126</v>
      </c>
      <c r="AC1" s="12" t="s">
        <v>1161</v>
      </c>
      <c r="AD1" s="12" t="s">
        <v>1162</v>
      </c>
      <c r="AE1" s="12" t="s">
        <v>1174</v>
      </c>
      <c r="AF1" s="24" t="s">
        <v>1158</v>
      </c>
      <c r="AG1" s="12" t="s">
        <v>1180</v>
      </c>
      <c r="AH1" s="12" t="s">
        <v>1182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</row>
    <row r="2" spans="1:177" x14ac:dyDescent="0.2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2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990</v>
      </c>
      <c r="L2">
        <v>1</v>
      </c>
      <c r="M2" t="s">
        <v>1002</v>
      </c>
      <c r="N2">
        <v>10</v>
      </c>
      <c r="O2">
        <v>480</v>
      </c>
      <c r="P2">
        <v>7.7877871393496596</v>
      </c>
      <c r="Q2">
        <f>(P2&gt;3)*1</f>
        <v>1</v>
      </c>
      <c r="R2">
        <v>1</v>
      </c>
      <c r="S2">
        <v>1</v>
      </c>
      <c r="T2" t="s">
        <v>1211</v>
      </c>
      <c r="U2">
        <v>3</v>
      </c>
      <c r="V2">
        <v>462</v>
      </c>
      <c r="W2">
        <v>6.1003813501126603</v>
      </c>
      <c r="X2">
        <f>(W2&gt;3)*1</f>
        <v>1</v>
      </c>
      <c r="Y2" s="26">
        <v>1</v>
      </c>
      <c r="Z2">
        <f t="shared" ref="Z2:Z33" si="0">(SUM(L2,S2)&gt;0)*1</f>
        <v>1</v>
      </c>
      <c r="AA2">
        <f t="shared" ref="AA2:AA33" si="1">(SUM(X2,Q2)&gt;0)*1</f>
        <v>1</v>
      </c>
      <c r="AB2">
        <f>IF((IF(V2&gt;240,1,0)+IF(O2&gt;240,1,0))&gt;0,1,0)</f>
        <v>1</v>
      </c>
      <c r="AC2">
        <f t="shared" ref="AC2:AC33" si="2">IF((Q2*R2)&gt;0,P2,0)</f>
        <v>7.7877871393496596</v>
      </c>
      <c r="AD2">
        <f t="shared" ref="AD2:AD33" si="3">IF((X2*Y2)&gt;0,W2,0)</f>
        <v>6.1003813501126603</v>
      </c>
      <c r="AE2" t="str">
        <f>IF(AC2&gt;AD2,M2,T2)</f>
        <v>asp-L[M+H]+</v>
      </c>
      <c r="AF2" s="2">
        <v>133.03752899999998</v>
      </c>
      <c r="AG2">
        <v>1</v>
      </c>
      <c r="AH2" s="2">
        <v>133.03752899999998</v>
      </c>
    </row>
    <row r="3" spans="1:177" x14ac:dyDescent="0.2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3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990</v>
      </c>
      <c r="L3">
        <v>1</v>
      </c>
      <c r="M3" t="s">
        <v>1014</v>
      </c>
      <c r="N3">
        <v>10</v>
      </c>
      <c r="O3">
        <v>480</v>
      </c>
      <c r="P3">
        <v>3.1752091119266401</v>
      </c>
      <c r="Q3">
        <f t="shared" ref="Q3:Q66" si="4">(P3&gt;3)*1</f>
        <v>1</v>
      </c>
      <c r="R3">
        <v>1</v>
      </c>
      <c r="S3">
        <v>1</v>
      </c>
      <c r="T3" t="s">
        <v>1212</v>
      </c>
      <c r="U3">
        <v>4</v>
      </c>
      <c r="V3">
        <v>480</v>
      </c>
      <c r="W3">
        <v>3.39477131405578</v>
      </c>
      <c r="X3">
        <f t="shared" ref="X3:X66" si="5">(W3&gt;3)*1</f>
        <v>1</v>
      </c>
      <c r="Y3" s="26">
        <v>1</v>
      </c>
      <c r="Z3">
        <f t="shared" si="0"/>
        <v>1</v>
      </c>
      <c r="AA3">
        <f t="shared" si="1"/>
        <v>1</v>
      </c>
      <c r="AB3">
        <f t="shared" ref="AB3:AB33" si="6">IF((IF(V3&gt;240,1,0)+IF(O3&gt;240,1,0))&gt;0,1,0)</f>
        <v>1</v>
      </c>
      <c r="AC3">
        <f t="shared" si="2"/>
        <v>3.1752091119266401</v>
      </c>
      <c r="AD3">
        <f t="shared" si="3"/>
        <v>3.39477131405578</v>
      </c>
      <c r="AE3" s="7" t="s">
        <v>1175</v>
      </c>
      <c r="AF3" s="3">
        <v>147.053179</v>
      </c>
      <c r="AG3">
        <v>0</v>
      </c>
      <c r="AH3" s="3">
        <v>147.053179</v>
      </c>
    </row>
    <row r="4" spans="1:177" x14ac:dyDescent="0.2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3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990</v>
      </c>
      <c r="L4">
        <v>1</v>
      </c>
      <c r="M4" t="s">
        <v>897</v>
      </c>
      <c r="N4">
        <v>7</v>
      </c>
      <c r="O4">
        <v>480</v>
      </c>
      <c r="P4">
        <v>12.1855688047077</v>
      </c>
      <c r="Q4">
        <f t="shared" si="4"/>
        <v>1</v>
      </c>
      <c r="R4">
        <v>1</v>
      </c>
      <c r="S4">
        <v>1</v>
      </c>
      <c r="T4" t="s">
        <v>1213</v>
      </c>
      <c r="U4">
        <v>3</v>
      </c>
      <c r="V4">
        <v>3</v>
      </c>
      <c r="W4">
        <v>12.173776939593299</v>
      </c>
      <c r="X4">
        <f t="shared" si="5"/>
        <v>1</v>
      </c>
      <c r="Y4" s="26">
        <v>1</v>
      </c>
      <c r="Z4">
        <f t="shared" si="0"/>
        <v>1</v>
      </c>
      <c r="AA4">
        <f t="shared" si="1"/>
        <v>1</v>
      </c>
      <c r="AB4">
        <f t="shared" si="6"/>
        <v>1</v>
      </c>
      <c r="AC4">
        <f t="shared" si="2"/>
        <v>12.1855688047077</v>
      </c>
      <c r="AD4">
        <f t="shared" si="3"/>
        <v>12.173776939593299</v>
      </c>
      <c r="AE4" t="str">
        <f t="shared" ref="AE4:AE35" si="7">IF(AC4&gt;AD4,M4,T4)</f>
        <v>tyr-L[M+H]+</v>
      </c>
      <c r="AF4" s="3">
        <v>181.07391399999997</v>
      </c>
      <c r="AG4">
        <v>1</v>
      </c>
      <c r="AH4" s="3">
        <v>181.07391399999997</v>
      </c>
    </row>
    <row r="5" spans="1:177" x14ac:dyDescent="0.2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3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990</v>
      </c>
      <c r="L5">
        <v>1</v>
      </c>
      <c r="M5" t="s">
        <v>895</v>
      </c>
      <c r="N5">
        <v>9</v>
      </c>
      <c r="O5">
        <v>480</v>
      </c>
      <c r="P5">
        <v>12.512207392816601</v>
      </c>
      <c r="Q5">
        <f t="shared" si="4"/>
        <v>1</v>
      </c>
      <c r="R5">
        <v>1</v>
      </c>
      <c r="S5">
        <v>1</v>
      </c>
      <c r="T5" t="s">
        <v>1214</v>
      </c>
      <c r="U5">
        <v>1</v>
      </c>
      <c r="V5">
        <v>50</v>
      </c>
      <c r="W5">
        <v>12.2408344427187</v>
      </c>
      <c r="X5">
        <f t="shared" si="5"/>
        <v>1</v>
      </c>
      <c r="Y5" s="26">
        <v>1</v>
      </c>
      <c r="Z5">
        <f t="shared" si="0"/>
        <v>1</v>
      </c>
      <c r="AA5">
        <f t="shared" si="1"/>
        <v>1</v>
      </c>
      <c r="AB5">
        <f t="shared" si="6"/>
        <v>1</v>
      </c>
      <c r="AC5">
        <f t="shared" si="2"/>
        <v>12.512207392816601</v>
      </c>
      <c r="AD5">
        <f t="shared" si="3"/>
        <v>12.2408344427187</v>
      </c>
      <c r="AE5" t="str">
        <f t="shared" si="7"/>
        <v>phe-L[M+H]+</v>
      </c>
      <c r="AF5" s="3">
        <v>165.07899899999998</v>
      </c>
      <c r="AG5">
        <v>1</v>
      </c>
      <c r="AH5" s="3">
        <v>165.07899899999998</v>
      </c>
      <c r="AK5" s="1" t="s">
        <v>1142</v>
      </c>
      <c r="AL5" s="1">
        <f>VLOOKUP(AK5,$AE$2:$AG$161,3,FALSE)</f>
        <v>0</v>
      </c>
    </row>
    <row r="6" spans="1:177" x14ac:dyDescent="0.2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3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990</v>
      </c>
      <c r="L6">
        <v>1</v>
      </c>
      <c r="M6" t="s">
        <v>894</v>
      </c>
      <c r="N6">
        <v>9</v>
      </c>
      <c r="O6">
        <v>298</v>
      </c>
      <c r="P6">
        <v>12.568341868885501</v>
      </c>
      <c r="Q6">
        <f t="shared" si="4"/>
        <v>1</v>
      </c>
      <c r="R6">
        <v>1</v>
      </c>
      <c r="S6">
        <v>1</v>
      </c>
      <c r="T6" t="s">
        <v>1215</v>
      </c>
      <c r="U6">
        <v>3</v>
      </c>
      <c r="V6">
        <v>3</v>
      </c>
      <c r="W6">
        <v>12.561234225923901</v>
      </c>
      <c r="X6">
        <f t="shared" si="5"/>
        <v>1</v>
      </c>
      <c r="Y6" s="26">
        <v>1</v>
      </c>
      <c r="Z6">
        <f t="shared" si="0"/>
        <v>1</v>
      </c>
      <c r="AA6">
        <f t="shared" si="1"/>
        <v>1</v>
      </c>
      <c r="AB6">
        <f t="shared" si="6"/>
        <v>1</v>
      </c>
      <c r="AC6">
        <f t="shared" si="2"/>
        <v>12.568341868885501</v>
      </c>
      <c r="AD6">
        <f t="shared" si="3"/>
        <v>12.561234225923901</v>
      </c>
      <c r="AE6" t="str">
        <f t="shared" si="7"/>
        <v>trp-L[M+H]+</v>
      </c>
      <c r="AF6" s="3">
        <v>204.08989799999998</v>
      </c>
      <c r="AG6">
        <v>1</v>
      </c>
      <c r="AH6" s="3">
        <v>204.08989799999998</v>
      </c>
      <c r="AK6" s="1" t="s">
        <v>1148</v>
      </c>
      <c r="AL6" s="1">
        <f t="shared" ref="AL6:AL20" si="8">VLOOKUP(AK6,$AE$2:$AG$161,3,FALSE)</f>
        <v>0</v>
      </c>
    </row>
    <row r="7" spans="1:177" x14ac:dyDescent="0.2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3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990</v>
      </c>
      <c r="L7">
        <v>1</v>
      </c>
      <c r="M7" t="s">
        <v>887</v>
      </c>
      <c r="N7">
        <v>8</v>
      </c>
      <c r="O7">
        <v>480</v>
      </c>
      <c r="P7">
        <v>12.480538237029799</v>
      </c>
      <c r="Q7">
        <f t="shared" si="4"/>
        <v>1</v>
      </c>
      <c r="R7">
        <v>1</v>
      </c>
      <c r="S7">
        <v>1</v>
      </c>
      <c r="T7" t="s">
        <v>1216</v>
      </c>
      <c r="U7">
        <v>3</v>
      </c>
      <c r="V7">
        <v>3</v>
      </c>
      <c r="W7">
        <v>12.4233587122371</v>
      </c>
      <c r="X7">
        <f t="shared" si="5"/>
        <v>1</v>
      </c>
      <c r="Y7" s="26">
        <v>1</v>
      </c>
      <c r="Z7">
        <f t="shared" si="0"/>
        <v>1</v>
      </c>
      <c r="AA7">
        <f t="shared" si="1"/>
        <v>1</v>
      </c>
      <c r="AB7">
        <f t="shared" si="6"/>
        <v>1</v>
      </c>
      <c r="AC7">
        <f t="shared" si="2"/>
        <v>12.480538237029799</v>
      </c>
      <c r="AD7">
        <f t="shared" si="3"/>
        <v>12.4233587122371</v>
      </c>
      <c r="AE7" t="str">
        <f t="shared" si="7"/>
        <v>arg-L[M+H]+</v>
      </c>
      <c r="AF7" s="3">
        <v>174.11169599999999</v>
      </c>
      <c r="AG7">
        <v>1</v>
      </c>
      <c r="AH7" s="3">
        <v>174.11169599999999</v>
      </c>
      <c r="AK7" s="1" t="s">
        <v>1149</v>
      </c>
      <c r="AL7" s="1">
        <f t="shared" si="8"/>
        <v>0</v>
      </c>
    </row>
    <row r="8" spans="1:177" x14ac:dyDescent="0.2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3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990</v>
      </c>
      <c r="L8">
        <v>1</v>
      </c>
      <c r="M8" t="s">
        <v>1015</v>
      </c>
      <c r="N8">
        <v>6</v>
      </c>
      <c r="O8">
        <v>480</v>
      </c>
      <c r="P8">
        <v>12.5306006079143</v>
      </c>
      <c r="Q8">
        <f t="shared" si="4"/>
        <v>1</v>
      </c>
      <c r="R8">
        <v>1</v>
      </c>
      <c r="S8">
        <v>1</v>
      </c>
      <c r="T8" t="s">
        <v>919</v>
      </c>
      <c r="U8">
        <v>4</v>
      </c>
      <c r="V8">
        <v>3</v>
      </c>
      <c r="W8">
        <v>12.5352360853182</v>
      </c>
      <c r="X8">
        <f t="shared" si="5"/>
        <v>1</v>
      </c>
      <c r="Y8" s="26">
        <v>1</v>
      </c>
      <c r="Z8">
        <f t="shared" si="0"/>
        <v>1</v>
      </c>
      <c r="AA8">
        <f t="shared" si="1"/>
        <v>1</v>
      </c>
      <c r="AB8">
        <f t="shared" si="6"/>
        <v>1</v>
      </c>
      <c r="AC8">
        <f t="shared" si="2"/>
        <v>12.5306006079143</v>
      </c>
      <c r="AD8">
        <f t="shared" si="3"/>
        <v>12.5352360853182</v>
      </c>
      <c r="AE8" t="str">
        <f t="shared" si="7"/>
        <v>his-L[M-H]-</v>
      </c>
      <c r="AF8" s="3">
        <v>155.06949699999998</v>
      </c>
      <c r="AG8">
        <v>1</v>
      </c>
      <c r="AH8" s="3">
        <v>155.06949699999998</v>
      </c>
      <c r="AK8" s="1" t="s">
        <v>1151</v>
      </c>
      <c r="AL8" s="1">
        <f t="shared" si="8"/>
        <v>0</v>
      </c>
    </row>
    <row r="9" spans="1:177" x14ac:dyDescent="0.2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3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990</v>
      </c>
      <c r="L9">
        <v>1</v>
      </c>
      <c r="M9" t="s">
        <v>884</v>
      </c>
      <c r="N9">
        <v>11</v>
      </c>
      <c r="O9">
        <v>480</v>
      </c>
      <c r="P9">
        <v>11.8025269317999</v>
      </c>
      <c r="Q9">
        <f t="shared" si="4"/>
        <v>1</v>
      </c>
      <c r="R9">
        <v>1</v>
      </c>
      <c r="S9">
        <v>1</v>
      </c>
      <c r="T9" t="s">
        <v>1217</v>
      </c>
      <c r="U9">
        <v>2</v>
      </c>
      <c r="V9">
        <v>9</v>
      </c>
      <c r="W9">
        <v>10.132315755796901</v>
      </c>
      <c r="X9">
        <f t="shared" si="5"/>
        <v>1</v>
      </c>
      <c r="Y9" s="26">
        <v>1</v>
      </c>
      <c r="Z9">
        <f t="shared" si="0"/>
        <v>1</v>
      </c>
      <c r="AA9">
        <f t="shared" si="1"/>
        <v>1</v>
      </c>
      <c r="AB9">
        <f t="shared" si="6"/>
        <v>1</v>
      </c>
      <c r="AC9">
        <f t="shared" si="2"/>
        <v>11.8025269317999</v>
      </c>
      <c r="AD9">
        <f t="shared" si="3"/>
        <v>10.132315755796901</v>
      </c>
      <c r="AE9" t="str">
        <f t="shared" si="7"/>
        <v>lys-L[M+H]+</v>
      </c>
      <c r="AF9" s="3">
        <v>146.105548</v>
      </c>
      <c r="AG9">
        <v>1</v>
      </c>
      <c r="AH9" s="3">
        <v>146.105548</v>
      </c>
      <c r="AK9" s="1" t="s">
        <v>1153</v>
      </c>
      <c r="AL9" s="1">
        <f t="shared" si="8"/>
        <v>0</v>
      </c>
    </row>
    <row r="10" spans="1:177" x14ac:dyDescent="0.2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3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990</v>
      </c>
      <c r="L10">
        <v>1</v>
      </c>
      <c r="M10" t="s">
        <v>889</v>
      </c>
      <c r="N10">
        <v>7</v>
      </c>
      <c r="O10">
        <v>480</v>
      </c>
      <c r="P10">
        <v>7.4710538478511301</v>
      </c>
      <c r="Q10">
        <f t="shared" si="4"/>
        <v>1</v>
      </c>
      <c r="R10">
        <v>1</v>
      </c>
      <c r="S10">
        <v>1</v>
      </c>
      <c r="T10" t="s">
        <v>1218</v>
      </c>
      <c r="U10">
        <v>3</v>
      </c>
      <c r="V10">
        <v>480</v>
      </c>
      <c r="W10">
        <v>6.0476013264062001</v>
      </c>
      <c r="X10">
        <f t="shared" si="5"/>
        <v>1</v>
      </c>
      <c r="Y10" s="26">
        <v>1</v>
      </c>
      <c r="Z10">
        <f t="shared" si="0"/>
        <v>1</v>
      </c>
      <c r="AA10">
        <f t="shared" si="1"/>
        <v>1</v>
      </c>
      <c r="AB10">
        <f t="shared" si="6"/>
        <v>1</v>
      </c>
      <c r="AC10">
        <f t="shared" si="2"/>
        <v>7.4710538478511301</v>
      </c>
      <c r="AD10">
        <f t="shared" si="3"/>
        <v>6.0476013264062001</v>
      </c>
      <c r="AE10" t="str">
        <f t="shared" si="7"/>
        <v>gln-L[M+Na]+</v>
      </c>
      <c r="AF10" s="3">
        <v>146.06916299999997</v>
      </c>
      <c r="AG10">
        <v>1</v>
      </c>
      <c r="AH10" s="3">
        <v>146.06916299999997</v>
      </c>
      <c r="AK10" s="1" t="s">
        <v>1143</v>
      </c>
      <c r="AL10" s="1">
        <f t="shared" si="8"/>
        <v>0</v>
      </c>
    </row>
    <row r="11" spans="1:177" x14ac:dyDescent="0.2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3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990</v>
      </c>
      <c r="L11">
        <v>1</v>
      </c>
      <c r="M11" t="s">
        <v>1183</v>
      </c>
      <c r="N11">
        <v>8</v>
      </c>
      <c r="O11">
        <v>3</v>
      </c>
      <c r="P11">
        <v>11.6749053556102</v>
      </c>
      <c r="Q11">
        <f t="shared" si="4"/>
        <v>1</v>
      </c>
      <c r="R11">
        <v>1</v>
      </c>
      <c r="S11">
        <v>1</v>
      </c>
      <c r="T11" t="s">
        <v>1219</v>
      </c>
      <c r="U11">
        <v>3</v>
      </c>
      <c r="V11">
        <v>33</v>
      </c>
      <c r="W11">
        <v>10.397012514205899</v>
      </c>
      <c r="X11">
        <f t="shared" si="5"/>
        <v>1</v>
      </c>
      <c r="Y11" s="26">
        <v>1</v>
      </c>
      <c r="Z11">
        <f t="shared" si="0"/>
        <v>1</v>
      </c>
      <c r="AA11">
        <f t="shared" si="1"/>
        <v>1</v>
      </c>
      <c r="AB11">
        <f t="shared" si="6"/>
        <v>0</v>
      </c>
      <c r="AC11">
        <f t="shared" si="2"/>
        <v>11.6749053556102</v>
      </c>
      <c r="AD11">
        <f t="shared" si="3"/>
        <v>10.397012514205899</v>
      </c>
      <c r="AE11" t="str">
        <f t="shared" si="7"/>
        <v>asn-L[M+K]+</v>
      </c>
      <c r="AF11" s="3">
        <v>132.05351299999998</v>
      </c>
      <c r="AG11">
        <v>1</v>
      </c>
      <c r="AH11" s="3">
        <v>132.05351299999998</v>
      </c>
      <c r="AK11" s="1" t="s">
        <v>1144</v>
      </c>
      <c r="AL11" s="1" t="e">
        <f t="shared" si="8"/>
        <v>#N/A</v>
      </c>
    </row>
    <row r="12" spans="1:177" x14ac:dyDescent="0.2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3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990</v>
      </c>
      <c r="L12">
        <v>1</v>
      </c>
      <c r="M12" t="s">
        <v>1029</v>
      </c>
      <c r="N12">
        <v>7</v>
      </c>
      <c r="O12">
        <v>480</v>
      </c>
      <c r="P12">
        <v>11.101814894397901</v>
      </c>
      <c r="Q12">
        <f t="shared" si="4"/>
        <v>1</v>
      </c>
      <c r="R12">
        <v>1</v>
      </c>
      <c r="S12">
        <v>1</v>
      </c>
      <c r="T12" t="s">
        <v>890</v>
      </c>
      <c r="U12">
        <v>2</v>
      </c>
      <c r="V12">
        <v>3</v>
      </c>
      <c r="W12">
        <v>11.6710299026211</v>
      </c>
      <c r="X12">
        <f t="shared" si="5"/>
        <v>1</v>
      </c>
      <c r="Y12" s="26">
        <v>1</v>
      </c>
      <c r="Z12">
        <f t="shared" si="0"/>
        <v>1</v>
      </c>
      <c r="AA12">
        <f t="shared" si="1"/>
        <v>1</v>
      </c>
      <c r="AB12">
        <f t="shared" si="6"/>
        <v>1</v>
      </c>
      <c r="AC12">
        <f t="shared" si="2"/>
        <v>11.101814894397901</v>
      </c>
      <c r="AD12">
        <f t="shared" si="3"/>
        <v>11.6710299026211</v>
      </c>
      <c r="AE12" t="str">
        <f t="shared" si="7"/>
        <v>ser-L[M-H]-</v>
      </c>
      <c r="AF12" s="3">
        <v>105.042614</v>
      </c>
      <c r="AG12">
        <v>1</v>
      </c>
      <c r="AH12" s="3">
        <v>105.042614</v>
      </c>
      <c r="AK12" s="1" t="s">
        <v>1145</v>
      </c>
      <c r="AL12" s="1">
        <f t="shared" si="8"/>
        <v>0</v>
      </c>
    </row>
    <row r="13" spans="1:177" x14ac:dyDescent="0.2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3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990</v>
      </c>
      <c r="L13">
        <v>1</v>
      </c>
      <c r="M13" t="s">
        <v>1031</v>
      </c>
      <c r="N13">
        <v>6</v>
      </c>
      <c r="O13">
        <v>2</v>
      </c>
      <c r="P13">
        <v>9.0103614996333903</v>
      </c>
      <c r="Q13">
        <f t="shared" si="4"/>
        <v>1</v>
      </c>
      <c r="R13">
        <v>1</v>
      </c>
      <c r="S13">
        <v>1</v>
      </c>
      <c r="T13" t="s">
        <v>1220</v>
      </c>
      <c r="U13">
        <v>1</v>
      </c>
      <c r="V13">
        <v>477</v>
      </c>
      <c r="W13">
        <v>2.5937540013001601</v>
      </c>
      <c r="X13">
        <f t="shared" si="5"/>
        <v>0</v>
      </c>
      <c r="Y13" s="26">
        <v>1</v>
      </c>
      <c r="Z13">
        <f t="shared" si="0"/>
        <v>1</v>
      </c>
      <c r="AA13">
        <f t="shared" si="1"/>
        <v>1</v>
      </c>
      <c r="AB13">
        <f t="shared" si="6"/>
        <v>1</v>
      </c>
      <c r="AC13">
        <f t="shared" si="2"/>
        <v>9.0103614996333903</v>
      </c>
      <c r="AD13">
        <f t="shared" si="3"/>
        <v>0</v>
      </c>
      <c r="AE13" t="str">
        <f>IF(AC13&gt;AD13,M13,T13)</f>
        <v>thr-L[M+2Na-H]+</v>
      </c>
      <c r="AF13" s="3">
        <v>119.05826399999999</v>
      </c>
      <c r="AG13">
        <v>1</v>
      </c>
      <c r="AH13" s="3">
        <v>119.05826399999999</v>
      </c>
      <c r="AK13" s="1" t="s">
        <v>876</v>
      </c>
      <c r="AL13" s="1" t="e">
        <f t="shared" si="8"/>
        <v>#N/A</v>
      </c>
    </row>
    <row r="14" spans="1:177" x14ac:dyDescent="0.2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3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990</v>
      </c>
      <c r="L14">
        <v>1</v>
      </c>
      <c r="M14" t="s">
        <v>1184</v>
      </c>
      <c r="N14">
        <v>4</v>
      </c>
      <c r="O14">
        <v>1</v>
      </c>
      <c r="P14">
        <v>1.09446296665067</v>
      </c>
      <c r="Q14">
        <f t="shared" si="4"/>
        <v>0</v>
      </c>
      <c r="R14">
        <v>0</v>
      </c>
      <c r="S14">
        <v>1</v>
      </c>
      <c r="T14" t="s">
        <v>1221</v>
      </c>
      <c r="U14">
        <v>1</v>
      </c>
      <c r="V14">
        <v>3</v>
      </c>
      <c r="W14">
        <v>0.116889120345558</v>
      </c>
      <c r="X14">
        <f t="shared" si="5"/>
        <v>0</v>
      </c>
      <c r="Y14" s="26">
        <v>0</v>
      </c>
      <c r="Z14">
        <f t="shared" si="0"/>
        <v>1</v>
      </c>
      <c r="AA14">
        <f t="shared" si="1"/>
        <v>0</v>
      </c>
      <c r="AB14">
        <f t="shared" si="6"/>
        <v>0</v>
      </c>
      <c r="AC14">
        <f t="shared" si="2"/>
        <v>0</v>
      </c>
      <c r="AD14">
        <f t="shared" si="3"/>
        <v>0</v>
      </c>
      <c r="AE14" t="str">
        <f>IF(AC14&gt;AD14,M14,T14)</f>
        <v>cys-L[3M-H]-</v>
      </c>
      <c r="AF14" s="3">
        <v>121.01977100000001</v>
      </c>
      <c r="AG14">
        <v>1</v>
      </c>
      <c r="AH14" s="3">
        <v>121.01977100000001</v>
      </c>
      <c r="AI14" t="s">
        <v>1210</v>
      </c>
      <c r="AK14" s="1" t="s">
        <v>1146</v>
      </c>
      <c r="AL14" s="1" t="e">
        <f t="shared" si="8"/>
        <v>#N/A</v>
      </c>
    </row>
    <row r="15" spans="1:177" x14ac:dyDescent="0.2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3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990</v>
      </c>
      <c r="L15">
        <v>1</v>
      </c>
      <c r="M15" t="s">
        <v>880</v>
      </c>
      <c r="N15">
        <v>5</v>
      </c>
      <c r="O15">
        <v>480</v>
      </c>
      <c r="P15">
        <v>7.3159208125264703</v>
      </c>
      <c r="Q15">
        <f t="shared" si="4"/>
        <v>1</v>
      </c>
      <c r="R15">
        <v>1</v>
      </c>
      <c r="S15">
        <v>1</v>
      </c>
      <c r="T15" t="s">
        <v>1222</v>
      </c>
      <c r="U15">
        <v>2</v>
      </c>
      <c r="V15">
        <v>480</v>
      </c>
      <c r="W15">
        <v>5.9634256933668004</v>
      </c>
      <c r="X15">
        <f t="shared" si="5"/>
        <v>1</v>
      </c>
      <c r="Y15" s="26">
        <v>1</v>
      </c>
      <c r="Z15">
        <f t="shared" si="0"/>
        <v>1</v>
      </c>
      <c r="AA15">
        <f t="shared" si="1"/>
        <v>1</v>
      </c>
      <c r="AB15">
        <f t="shared" si="6"/>
        <v>1</v>
      </c>
      <c r="AC15">
        <f t="shared" si="2"/>
        <v>7.3159208125264703</v>
      </c>
      <c r="AD15">
        <f t="shared" si="3"/>
        <v>5.9634256933668004</v>
      </c>
      <c r="AE15" t="str">
        <f t="shared" si="7"/>
        <v>ala-L[M+H]+</v>
      </c>
      <c r="AF15" s="3">
        <v>89.047698999999994</v>
      </c>
      <c r="AG15">
        <v>1</v>
      </c>
      <c r="AH15" s="3">
        <v>89.047698999999994</v>
      </c>
      <c r="AK15" s="1" t="s">
        <v>1147</v>
      </c>
      <c r="AL15" s="1" t="e">
        <f t="shared" si="8"/>
        <v>#N/A</v>
      </c>
    </row>
    <row r="16" spans="1:177" x14ac:dyDescent="0.2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3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990</v>
      </c>
      <c r="L16">
        <v>1</v>
      </c>
      <c r="M16" t="s">
        <v>879</v>
      </c>
      <c r="N16">
        <v>5</v>
      </c>
      <c r="O16">
        <v>117</v>
      </c>
      <c r="P16">
        <v>11.647477706622199</v>
      </c>
      <c r="Q16">
        <f t="shared" si="4"/>
        <v>1</v>
      </c>
      <c r="R16">
        <v>1</v>
      </c>
      <c r="S16">
        <v>1</v>
      </c>
      <c r="T16" t="s">
        <v>1223</v>
      </c>
      <c r="U16">
        <v>2</v>
      </c>
      <c r="V16">
        <v>217</v>
      </c>
      <c r="W16">
        <v>5.6172513777961202</v>
      </c>
      <c r="X16">
        <f t="shared" si="5"/>
        <v>1</v>
      </c>
      <c r="Y16" s="26">
        <v>1</v>
      </c>
      <c r="Z16">
        <f t="shared" si="0"/>
        <v>1</v>
      </c>
      <c r="AA16">
        <f t="shared" si="1"/>
        <v>1</v>
      </c>
      <c r="AB16">
        <f t="shared" si="6"/>
        <v>0</v>
      </c>
      <c r="AC16">
        <f t="shared" si="2"/>
        <v>11.647477706622199</v>
      </c>
      <c r="AD16">
        <f t="shared" si="3"/>
        <v>5.6172513777961202</v>
      </c>
      <c r="AE16" t="str">
        <f t="shared" si="7"/>
        <v>gly[M+H]+</v>
      </c>
      <c r="AF16" s="3">
        <v>75.032049000000001</v>
      </c>
      <c r="AG16">
        <v>1</v>
      </c>
      <c r="AH16" s="3">
        <v>75.032049000000001</v>
      </c>
      <c r="AK16" s="1" t="s">
        <v>1172</v>
      </c>
      <c r="AL16" s="1">
        <f t="shared" si="8"/>
        <v>0</v>
      </c>
    </row>
    <row r="17" spans="1:38" x14ac:dyDescent="0.2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3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990</v>
      </c>
      <c r="L17">
        <v>1</v>
      </c>
      <c r="M17" t="s">
        <v>957</v>
      </c>
      <c r="N17">
        <v>6</v>
      </c>
      <c r="O17">
        <v>480</v>
      </c>
      <c r="P17">
        <v>9.8891911151002692</v>
      </c>
      <c r="Q17">
        <f t="shared" si="4"/>
        <v>1</v>
      </c>
      <c r="R17">
        <v>1</v>
      </c>
      <c r="S17">
        <v>1</v>
      </c>
      <c r="T17" t="s">
        <v>1224</v>
      </c>
      <c r="U17">
        <v>2</v>
      </c>
      <c r="V17">
        <v>349</v>
      </c>
      <c r="W17">
        <v>8.8551972471503895</v>
      </c>
      <c r="X17">
        <f t="shared" si="5"/>
        <v>1</v>
      </c>
      <c r="Y17" s="26">
        <v>1</v>
      </c>
      <c r="Z17">
        <f t="shared" si="0"/>
        <v>1</v>
      </c>
      <c r="AA17">
        <f t="shared" si="1"/>
        <v>1</v>
      </c>
      <c r="AB17">
        <f t="shared" si="6"/>
        <v>1</v>
      </c>
      <c r="AC17">
        <f t="shared" si="2"/>
        <v>9.8891911151002692</v>
      </c>
      <c r="AD17">
        <f t="shared" si="3"/>
        <v>8.8551972471503895</v>
      </c>
      <c r="AE17" t="str">
        <f t="shared" si="7"/>
        <v>ile-L[M+H]+</v>
      </c>
      <c r="AF17" s="3">
        <v>131.09464899999998</v>
      </c>
      <c r="AG17">
        <v>1</v>
      </c>
      <c r="AH17" s="3">
        <v>131.09464899999998</v>
      </c>
      <c r="AK17" s="1" t="s">
        <v>1150</v>
      </c>
      <c r="AL17" s="1" t="e">
        <f t="shared" si="8"/>
        <v>#N/A</v>
      </c>
    </row>
    <row r="18" spans="1:38" x14ac:dyDescent="0.2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3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990</v>
      </c>
      <c r="L18">
        <v>1</v>
      </c>
      <c r="M18" t="s">
        <v>915</v>
      </c>
      <c r="N18">
        <v>6</v>
      </c>
      <c r="O18">
        <v>480</v>
      </c>
      <c r="P18">
        <v>7.4853573165355396</v>
      </c>
      <c r="Q18">
        <f t="shared" si="4"/>
        <v>1</v>
      </c>
      <c r="R18">
        <v>1</v>
      </c>
      <c r="S18">
        <v>1</v>
      </c>
      <c r="T18" t="s">
        <v>1016</v>
      </c>
      <c r="U18">
        <v>2</v>
      </c>
      <c r="V18">
        <v>349</v>
      </c>
      <c r="W18">
        <v>7.7042328592793297</v>
      </c>
      <c r="X18">
        <f t="shared" si="5"/>
        <v>1</v>
      </c>
      <c r="Y18" s="26">
        <v>1</v>
      </c>
      <c r="Z18">
        <f t="shared" si="0"/>
        <v>1</v>
      </c>
      <c r="AA18">
        <f t="shared" si="1"/>
        <v>1</v>
      </c>
      <c r="AB18">
        <f t="shared" si="6"/>
        <v>1</v>
      </c>
      <c r="AC18">
        <f t="shared" si="2"/>
        <v>7.4853573165355396</v>
      </c>
      <c r="AD18">
        <f t="shared" si="3"/>
        <v>7.7042328592793297</v>
      </c>
      <c r="AE18" t="str">
        <f t="shared" si="7"/>
        <v>leu-L[M-H]-</v>
      </c>
      <c r="AF18" s="3">
        <v>131.09464899999998</v>
      </c>
      <c r="AG18">
        <v>1</v>
      </c>
      <c r="AH18" s="3">
        <v>131.09464899999998</v>
      </c>
      <c r="AK18" s="1" t="s">
        <v>1152</v>
      </c>
      <c r="AL18" s="1">
        <f t="shared" si="8"/>
        <v>0</v>
      </c>
    </row>
    <row r="19" spans="1:38" x14ac:dyDescent="0.2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3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990</v>
      </c>
      <c r="L19">
        <v>1</v>
      </c>
      <c r="M19" t="s">
        <v>1164</v>
      </c>
      <c r="N19">
        <v>8</v>
      </c>
      <c r="O19">
        <v>1</v>
      </c>
      <c r="P19">
        <v>11.874954880890099</v>
      </c>
      <c r="Q19">
        <f t="shared" si="4"/>
        <v>1</v>
      </c>
      <c r="R19">
        <v>1</v>
      </c>
      <c r="S19">
        <v>1</v>
      </c>
      <c r="T19" t="s">
        <v>891</v>
      </c>
      <c r="U19">
        <v>3</v>
      </c>
      <c r="V19">
        <v>3</v>
      </c>
      <c r="W19">
        <v>12.5450007841055</v>
      </c>
      <c r="X19">
        <f t="shared" si="5"/>
        <v>1</v>
      </c>
      <c r="Y19" s="26">
        <v>1</v>
      </c>
      <c r="Z19">
        <f t="shared" si="0"/>
        <v>1</v>
      </c>
      <c r="AA19">
        <f t="shared" si="1"/>
        <v>1</v>
      </c>
      <c r="AB19">
        <f t="shared" si="6"/>
        <v>0</v>
      </c>
      <c r="AC19">
        <f t="shared" si="2"/>
        <v>11.874954880890099</v>
      </c>
      <c r="AD19">
        <f t="shared" si="3"/>
        <v>12.5450007841055</v>
      </c>
      <c r="AE19" t="str">
        <f t="shared" si="7"/>
        <v>met-L[M-H]-</v>
      </c>
      <c r="AF19" s="3">
        <v>149.05107099999998</v>
      </c>
      <c r="AG19">
        <v>1</v>
      </c>
      <c r="AH19" s="3">
        <v>149.05107099999998</v>
      </c>
      <c r="AK19" s="1" t="s">
        <v>1155</v>
      </c>
      <c r="AL19" s="1" t="e">
        <f t="shared" si="8"/>
        <v>#N/A</v>
      </c>
    </row>
    <row r="20" spans="1:38" x14ac:dyDescent="0.2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3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990</v>
      </c>
      <c r="L20">
        <v>1</v>
      </c>
      <c r="M20" t="s">
        <v>924</v>
      </c>
      <c r="N20">
        <v>10</v>
      </c>
      <c r="O20">
        <v>480</v>
      </c>
      <c r="P20">
        <v>12.353412428000301</v>
      </c>
      <c r="Q20">
        <f t="shared" si="4"/>
        <v>1</v>
      </c>
      <c r="R20">
        <v>1</v>
      </c>
      <c r="S20">
        <v>1</v>
      </c>
      <c r="T20" t="s">
        <v>1225</v>
      </c>
      <c r="U20">
        <v>2</v>
      </c>
      <c r="V20">
        <v>25</v>
      </c>
      <c r="W20">
        <v>11.5529832872665</v>
      </c>
      <c r="X20">
        <f t="shared" si="5"/>
        <v>1</v>
      </c>
      <c r="Y20" s="26">
        <v>1</v>
      </c>
      <c r="Z20">
        <f t="shared" si="0"/>
        <v>1</v>
      </c>
      <c r="AA20">
        <f t="shared" si="1"/>
        <v>1</v>
      </c>
      <c r="AB20">
        <f t="shared" si="6"/>
        <v>1</v>
      </c>
      <c r="AC20">
        <f t="shared" si="2"/>
        <v>12.353412428000301</v>
      </c>
      <c r="AD20">
        <f t="shared" si="3"/>
        <v>11.5529832872665</v>
      </c>
      <c r="AE20" t="str">
        <f t="shared" si="7"/>
        <v>pro-L[M+H]+</v>
      </c>
      <c r="AF20" s="3">
        <v>115.063349</v>
      </c>
      <c r="AG20">
        <v>1</v>
      </c>
      <c r="AH20" s="3">
        <v>115.063349</v>
      </c>
      <c r="AK20" s="1" t="s">
        <v>1173</v>
      </c>
      <c r="AL20" s="1" t="e">
        <f t="shared" si="8"/>
        <v>#N/A</v>
      </c>
    </row>
    <row r="21" spans="1:38" x14ac:dyDescent="0.2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3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990</v>
      </c>
      <c r="L21">
        <v>1</v>
      </c>
      <c r="M21" t="s">
        <v>1036</v>
      </c>
      <c r="N21">
        <v>8</v>
      </c>
      <c r="O21">
        <v>480</v>
      </c>
      <c r="P21">
        <v>5.1281380988107799</v>
      </c>
      <c r="Q21">
        <f t="shared" si="4"/>
        <v>1</v>
      </c>
      <c r="R21">
        <v>1</v>
      </c>
      <c r="S21">
        <v>1</v>
      </c>
      <c r="T21" t="s">
        <v>931</v>
      </c>
      <c r="U21">
        <v>2</v>
      </c>
      <c r="V21">
        <v>480</v>
      </c>
      <c r="W21">
        <v>6.1089767175150396</v>
      </c>
      <c r="X21">
        <f t="shared" si="5"/>
        <v>1</v>
      </c>
      <c r="Y21" s="26">
        <v>1</v>
      </c>
      <c r="Z21">
        <f t="shared" si="0"/>
        <v>1</v>
      </c>
      <c r="AA21">
        <f t="shared" si="1"/>
        <v>1</v>
      </c>
      <c r="AB21">
        <f t="shared" si="6"/>
        <v>1</v>
      </c>
      <c r="AC21">
        <f t="shared" si="2"/>
        <v>5.1281380988107799</v>
      </c>
      <c r="AD21">
        <f t="shared" si="3"/>
        <v>6.1089767175150396</v>
      </c>
      <c r="AE21" t="str">
        <f t="shared" si="7"/>
        <v>val-L[M-H]-</v>
      </c>
      <c r="AF21" s="3">
        <v>117.078999</v>
      </c>
      <c r="AG21">
        <v>1</v>
      </c>
      <c r="AH21" s="3">
        <v>117.078999</v>
      </c>
    </row>
    <row r="22" spans="1:38" x14ac:dyDescent="0.2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3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990</v>
      </c>
      <c r="L22">
        <v>1</v>
      </c>
      <c r="M22" t="s">
        <v>979</v>
      </c>
      <c r="N22">
        <v>8</v>
      </c>
      <c r="O22">
        <v>235</v>
      </c>
      <c r="P22">
        <v>12.565637412322101</v>
      </c>
      <c r="Q22">
        <f t="shared" si="4"/>
        <v>1</v>
      </c>
      <c r="R22">
        <v>1</v>
      </c>
      <c r="S22">
        <v>1</v>
      </c>
      <c r="T22" t="s">
        <v>1226</v>
      </c>
      <c r="U22">
        <v>2</v>
      </c>
      <c r="V22">
        <v>480</v>
      </c>
      <c r="W22">
        <v>6.3933334648594196</v>
      </c>
      <c r="X22">
        <f t="shared" si="5"/>
        <v>1</v>
      </c>
      <c r="Y22" s="26">
        <v>1</v>
      </c>
      <c r="Z22">
        <f t="shared" si="0"/>
        <v>1</v>
      </c>
      <c r="AA22">
        <f t="shared" si="1"/>
        <v>1</v>
      </c>
      <c r="AB22">
        <f t="shared" si="6"/>
        <v>1</v>
      </c>
      <c r="AC22">
        <f t="shared" si="2"/>
        <v>12.565637412322101</v>
      </c>
      <c r="AD22">
        <f t="shared" si="3"/>
        <v>6.3933334648594196</v>
      </c>
      <c r="AE22" t="str">
        <f t="shared" si="7"/>
        <v>4hpro_LT[M+H]+</v>
      </c>
      <c r="AF22" s="3">
        <v>131.05826399999998</v>
      </c>
      <c r="AG22">
        <v>1</v>
      </c>
      <c r="AH22" s="3">
        <v>131.05826399999998</v>
      </c>
      <c r="AK22" s="7" t="s">
        <v>1176</v>
      </c>
      <c r="AL22" s="7" t="s">
        <v>1177</v>
      </c>
    </row>
    <row r="23" spans="1:38" x14ac:dyDescent="0.2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3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990</v>
      </c>
      <c r="L23">
        <v>1</v>
      </c>
      <c r="M23" t="s">
        <v>942</v>
      </c>
      <c r="N23">
        <v>6</v>
      </c>
      <c r="O23">
        <v>480</v>
      </c>
      <c r="P23">
        <v>11.393460261299801</v>
      </c>
      <c r="Q23">
        <f t="shared" si="4"/>
        <v>1</v>
      </c>
      <c r="R23">
        <v>1</v>
      </c>
      <c r="S23">
        <v>1</v>
      </c>
      <c r="T23" t="s">
        <v>1227</v>
      </c>
      <c r="U23">
        <v>1</v>
      </c>
      <c r="V23">
        <v>477</v>
      </c>
      <c r="W23">
        <v>8.2590065820610601</v>
      </c>
      <c r="X23">
        <f t="shared" si="5"/>
        <v>1</v>
      </c>
      <c r="Y23" s="26">
        <v>1</v>
      </c>
      <c r="Z23">
        <f t="shared" si="0"/>
        <v>1</v>
      </c>
      <c r="AA23">
        <f t="shared" si="1"/>
        <v>1</v>
      </c>
      <c r="AB23">
        <f t="shared" si="6"/>
        <v>1</v>
      </c>
      <c r="AC23">
        <f t="shared" si="2"/>
        <v>11.393460261299801</v>
      </c>
      <c r="AD23">
        <f t="shared" si="3"/>
        <v>8.2590065820610601</v>
      </c>
      <c r="AE23" t="str">
        <f t="shared" si="7"/>
        <v>hom-L[M+H]+</v>
      </c>
      <c r="AF23" s="3">
        <v>119.05826399999999</v>
      </c>
      <c r="AG23">
        <v>1</v>
      </c>
      <c r="AH23" s="3">
        <v>119.05826399999999</v>
      </c>
      <c r="AK23" s="7" t="s">
        <v>1178</v>
      </c>
      <c r="AL23" s="7" t="s">
        <v>1181</v>
      </c>
    </row>
    <row r="24" spans="1:38" x14ac:dyDescent="0.2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3">
        <v>1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990</v>
      </c>
      <c r="L24">
        <v>1</v>
      </c>
      <c r="M24" t="s">
        <v>1185</v>
      </c>
      <c r="N24">
        <v>10</v>
      </c>
      <c r="O24">
        <v>219</v>
      </c>
      <c r="P24">
        <v>2.7241020313489499</v>
      </c>
      <c r="Q24">
        <f t="shared" si="4"/>
        <v>0</v>
      </c>
      <c r="R24">
        <v>1</v>
      </c>
      <c r="S24">
        <v>1</v>
      </c>
      <c r="T24" t="s">
        <v>970</v>
      </c>
      <c r="U24">
        <v>7</v>
      </c>
      <c r="V24">
        <v>475</v>
      </c>
      <c r="W24">
        <v>6.2312117727255698</v>
      </c>
      <c r="X24">
        <f t="shared" si="5"/>
        <v>1</v>
      </c>
      <c r="Y24" s="26">
        <v>1</v>
      </c>
      <c r="Z24">
        <f t="shared" si="0"/>
        <v>1</v>
      </c>
      <c r="AA24">
        <f t="shared" si="1"/>
        <v>1</v>
      </c>
      <c r="AB24">
        <f t="shared" si="6"/>
        <v>1</v>
      </c>
      <c r="AC24">
        <f t="shared" si="2"/>
        <v>0</v>
      </c>
      <c r="AD24">
        <f t="shared" si="3"/>
        <v>6.2312117727255698</v>
      </c>
      <c r="AE24" t="str">
        <f t="shared" si="7"/>
        <v>3mop[M-H]-</v>
      </c>
      <c r="AF24" s="3">
        <v>130.06301499999998</v>
      </c>
      <c r="AG24">
        <v>1</v>
      </c>
      <c r="AH24" s="3">
        <v>130.06301499999998</v>
      </c>
    </row>
    <row r="25" spans="1:38" x14ac:dyDescent="0.2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3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990</v>
      </c>
      <c r="L25">
        <v>1</v>
      </c>
      <c r="M25" t="s">
        <v>1186</v>
      </c>
      <c r="N25">
        <v>10</v>
      </c>
      <c r="O25">
        <v>219</v>
      </c>
      <c r="P25">
        <v>1.2605239873204399</v>
      </c>
      <c r="Q25">
        <f t="shared" si="4"/>
        <v>0</v>
      </c>
      <c r="R25">
        <v>1</v>
      </c>
      <c r="S25">
        <v>1</v>
      </c>
      <c r="T25" t="s">
        <v>934</v>
      </c>
      <c r="U25">
        <v>7</v>
      </c>
      <c r="V25">
        <v>475</v>
      </c>
      <c r="W25">
        <v>10.650282786474399</v>
      </c>
      <c r="X25">
        <f t="shared" si="5"/>
        <v>1</v>
      </c>
      <c r="Y25" s="26">
        <v>1</v>
      </c>
      <c r="Z25">
        <f t="shared" si="0"/>
        <v>1</v>
      </c>
      <c r="AA25">
        <f t="shared" si="1"/>
        <v>1</v>
      </c>
      <c r="AB25">
        <f t="shared" si="6"/>
        <v>1</v>
      </c>
      <c r="AC25">
        <f t="shared" si="2"/>
        <v>0</v>
      </c>
      <c r="AD25">
        <f t="shared" si="3"/>
        <v>10.650282786474399</v>
      </c>
      <c r="AE25" t="str">
        <f t="shared" si="7"/>
        <v>4mop[M-H]-</v>
      </c>
      <c r="AF25" s="3">
        <v>130.06301499999998</v>
      </c>
      <c r="AG25">
        <v>1</v>
      </c>
      <c r="AH25" s="3">
        <v>130.06301499999998</v>
      </c>
    </row>
    <row r="26" spans="1:38" x14ac:dyDescent="0.2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3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990</v>
      </c>
      <c r="L26">
        <v>1</v>
      </c>
      <c r="M26" t="s">
        <v>1187</v>
      </c>
      <c r="N26">
        <v>3</v>
      </c>
      <c r="O26">
        <v>8</v>
      </c>
      <c r="P26">
        <v>-8.7741862892688802E-2</v>
      </c>
      <c r="Q26">
        <f t="shared" si="4"/>
        <v>0</v>
      </c>
      <c r="R26">
        <v>0</v>
      </c>
      <c r="S26">
        <v>1</v>
      </c>
      <c r="T26" t="s">
        <v>977</v>
      </c>
      <c r="U26">
        <v>2</v>
      </c>
      <c r="V26">
        <v>480</v>
      </c>
      <c r="W26">
        <v>12.5502248078476</v>
      </c>
      <c r="X26">
        <f t="shared" si="5"/>
        <v>1</v>
      </c>
      <c r="Y26" s="26">
        <v>1</v>
      </c>
      <c r="Z26">
        <f t="shared" si="0"/>
        <v>1</v>
      </c>
      <c r="AA26">
        <f t="shared" si="1"/>
        <v>1</v>
      </c>
      <c r="AB26">
        <f t="shared" si="6"/>
        <v>1</v>
      </c>
      <c r="AC26">
        <f t="shared" si="2"/>
        <v>0</v>
      </c>
      <c r="AD26">
        <f t="shared" si="3"/>
        <v>12.5502248078476</v>
      </c>
      <c r="AE26" t="str">
        <f t="shared" si="7"/>
        <v>3dhq[M-H]-</v>
      </c>
      <c r="AF26" s="3">
        <v>190.04775999999998</v>
      </c>
      <c r="AG26">
        <v>1</v>
      </c>
      <c r="AH26" s="3">
        <v>190.04775999999998</v>
      </c>
    </row>
    <row r="27" spans="1:38" x14ac:dyDescent="0.2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3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990</v>
      </c>
      <c r="L27">
        <v>1</v>
      </c>
      <c r="M27" t="s">
        <v>1130</v>
      </c>
      <c r="N27">
        <v>6</v>
      </c>
      <c r="O27">
        <v>65</v>
      </c>
      <c r="P27">
        <v>1.8809652653874001</v>
      </c>
      <c r="Q27">
        <f t="shared" si="4"/>
        <v>0</v>
      </c>
      <c r="R27">
        <v>1</v>
      </c>
      <c r="S27">
        <v>1</v>
      </c>
      <c r="T27" t="s">
        <v>981</v>
      </c>
      <c r="U27">
        <v>2</v>
      </c>
      <c r="V27">
        <v>480</v>
      </c>
      <c r="W27">
        <v>11.430616979547199</v>
      </c>
      <c r="X27">
        <f t="shared" si="5"/>
        <v>1</v>
      </c>
      <c r="Y27" s="26">
        <v>1</v>
      </c>
      <c r="Z27">
        <f t="shared" si="0"/>
        <v>1</v>
      </c>
      <c r="AA27">
        <f t="shared" si="1"/>
        <v>1</v>
      </c>
      <c r="AB27">
        <f t="shared" si="6"/>
        <v>1</v>
      </c>
      <c r="AC27">
        <f t="shared" si="2"/>
        <v>0</v>
      </c>
      <c r="AD27">
        <f t="shared" si="3"/>
        <v>11.430616979547199</v>
      </c>
      <c r="AE27" t="str">
        <f t="shared" si="7"/>
        <v>34hpp[M-H]-</v>
      </c>
      <c r="AF27" s="3">
        <v>180.04227999999998</v>
      </c>
      <c r="AG27">
        <v>1</v>
      </c>
      <c r="AH27" s="3">
        <v>180.04227999999998</v>
      </c>
    </row>
    <row r="28" spans="1:38" x14ac:dyDescent="0.2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3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990</v>
      </c>
      <c r="L28">
        <v>1</v>
      </c>
      <c r="M28" t="s">
        <v>986</v>
      </c>
      <c r="N28">
        <v>4</v>
      </c>
      <c r="O28">
        <v>3</v>
      </c>
      <c r="P28">
        <v>12.3068777338509</v>
      </c>
      <c r="Q28">
        <f t="shared" si="4"/>
        <v>1</v>
      </c>
      <c r="R28">
        <v>1</v>
      </c>
      <c r="S28">
        <v>1</v>
      </c>
      <c r="T28" t="s">
        <v>1228</v>
      </c>
      <c r="U28">
        <v>4</v>
      </c>
      <c r="V28">
        <v>60</v>
      </c>
      <c r="W28">
        <v>8.6419650559148398</v>
      </c>
      <c r="X28">
        <f t="shared" si="5"/>
        <v>1</v>
      </c>
      <c r="Y28" s="26">
        <v>1</v>
      </c>
      <c r="Z28">
        <f t="shared" si="0"/>
        <v>1</v>
      </c>
      <c r="AA28">
        <f t="shared" si="1"/>
        <v>1</v>
      </c>
      <c r="AB28">
        <f t="shared" si="6"/>
        <v>0</v>
      </c>
      <c r="AC28">
        <f t="shared" si="2"/>
        <v>12.3068777338509</v>
      </c>
      <c r="AD28">
        <f t="shared" si="3"/>
        <v>8.6419650559148398</v>
      </c>
      <c r="AE28" t="str">
        <f t="shared" si="7"/>
        <v>skm5p[M+Na]+</v>
      </c>
      <c r="AF28" s="3">
        <v>254.01917799999998</v>
      </c>
      <c r="AG28">
        <v>1</v>
      </c>
      <c r="AH28" s="3">
        <v>254.01917799999998</v>
      </c>
    </row>
    <row r="29" spans="1:38" x14ac:dyDescent="0.2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3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990</v>
      </c>
      <c r="L29">
        <v>1</v>
      </c>
      <c r="M29" t="s">
        <v>1006</v>
      </c>
      <c r="N29">
        <v>11</v>
      </c>
      <c r="O29">
        <v>1</v>
      </c>
      <c r="P29">
        <v>10.509237628521999</v>
      </c>
      <c r="Q29">
        <f t="shared" si="4"/>
        <v>1</v>
      </c>
      <c r="R29">
        <v>1</v>
      </c>
      <c r="S29">
        <v>1</v>
      </c>
      <c r="T29" t="s">
        <v>937</v>
      </c>
      <c r="U29">
        <v>5</v>
      </c>
      <c r="V29">
        <v>480</v>
      </c>
      <c r="W29">
        <v>12.5078306819776</v>
      </c>
      <c r="X29">
        <f t="shared" si="5"/>
        <v>1</v>
      </c>
      <c r="Y29" s="26">
        <v>1</v>
      </c>
      <c r="Z29">
        <f t="shared" si="0"/>
        <v>1</v>
      </c>
      <c r="AA29">
        <f t="shared" si="1"/>
        <v>1</v>
      </c>
      <c r="AB29">
        <f t="shared" si="6"/>
        <v>1</v>
      </c>
      <c r="AC29">
        <f t="shared" si="2"/>
        <v>10.509237628521999</v>
      </c>
      <c r="AD29">
        <f t="shared" si="3"/>
        <v>12.5078306819776</v>
      </c>
      <c r="AE29" t="str">
        <f t="shared" si="7"/>
        <v>chor[M-H2O-H]-</v>
      </c>
      <c r="AF29" s="3">
        <v>226.04775999999998</v>
      </c>
      <c r="AG29">
        <v>1</v>
      </c>
      <c r="AH29" s="3">
        <v>226.04775999999998</v>
      </c>
    </row>
    <row r="30" spans="1:38" x14ac:dyDescent="0.2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3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990</v>
      </c>
      <c r="L30">
        <v>1</v>
      </c>
      <c r="M30" t="s">
        <v>1188</v>
      </c>
      <c r="N30">
        <v>4</v>
      </c>
      <c r="O30">
        <v>3</v>
      </c>
      <c r="P30">
        <v>-7.6245740527626699E-2</v>
      </c>
      <c r="Q30">
        <f t="shared" si="4"/>
        <v>0</v>
      </c>
      <c r="R30">
        <v>0</v>
      </c>
      <c r="S30">
        <v>1</v>
      </c>
      <c r="T30" t="s">
        <v>904</v>
      </c>
      <c r="U30">
        <v>2</v>
      </c>
      <c r="V30">
        <v>3</v>
      </c>
      <c r="W30">
        <v>12.554389045714</v>
      </c>
      <c r="X30">
        <f t="shared" si="5"/>
        <v>1</v>
      </c>
      <c r="Y30" s="26">
        <v>1</v>
      </c>
      <c r="Z30">
        <f t="shared" si="0"/>
        <v>1</v>
      </c>
      <c r="AA30">
        <f t="shared" si="1"/>
        <v>1</v>
      </c>
      <c r="AB30">
        <f t="shared" si="6"/>
        <v>0</v>
      </c>
      <c r="AC30">
        <f t="shared" si="2"/>
        <v>0</v>
      </c>
      <c r="AD30">
        <f t="shared" si="3"/>
        <v>12.554389045714</v>
      </c>
      <c r="AE30" t="str">
        <f t="shared" si="7"/>
        <v>anth[M-H]-</v>
      </c>
      <c r="AF30" s="3">
        <v>137.04769899999999</v>
      </c>
      <c r="AG30">
        <v>1</v>
      </c>
      <c r="AH30" s="3">
        <v>137.04769899999999</v>
      </c>
    </row>
    <row r="31" spans="1:38" x14ac:dyDescent="0.2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3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990</v>
      </c>
      <c r="L31">
        <v>1</v>
      </c>
      <c r="M31" t="s">
        <v>1189</v>
      </c>
      <c r="N31">
        <v>6</v>
      </c>
      <c r="O31">
        <v>3</v>
      </c>
      <c r="P31">
        <v>0.10400836233416599</v>
      </c>
      <c r="Q31">
        <f t="shared" si="4"/>
        <v>0</v>
      </c>
      <c r="R31">
        <v>0</v>
      </c>
      <c r="S31">
        <v>1</v>
      </c>
      <c r="T31" t="s">
        <v>958</v>
      </c>
      <c r="U31">
        <v>3</v>
      </c>
      <c r="V31">
        <v>3</v>
      </c>
      <c r="W31">
        <v>12.3609313779224</v>
      </c>
      <c r="X31">
        <f t="shared" si="5"/>
        <v>1</v>
      </c>
      <c r="Y31" s="26">
        <v>1</v>
      </c>
      <c r="Z31">
        <f t="shared" si="0"/>
        <v>1</v>
      </c>
      <c r="AA31">
        <f t="shared" si="1"/>
        <v>1</v>
      </c>
      <c r="AB31">
        <f t="shared" si="6"/>
        <v>0</v>
      </c>
      <c r="AC31">
        <f t="shared" si="2"/>
        <v>0</v>
      </c>
      <c r="AD31">
        <f t="shared" si="3"/>
        <v>12.3609313779224</v>
      </c>
      <c r="AE31" t="str">
        <f t="shared" si="7"/>
        <v>indole[M-H]-</v>
      </c>
      <c r="AF31" s="3">
        <v>117.057869</v>
      </c>
      <c r="AG31">
        <v>1</v>
      </c>
      <c r="AH31" s="3">
        <v>117.057869</v>
      </c>
    </row>
    <row r="32" spans="1:38" x14ac:dyDescent="0.2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3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990</v>
      </c>
      <c r="L32">
        <v>1</v>
      </c>
      <c r="M32" t="s">
        <v>939</v>
      </c>
      <c r="N32">
        <v>11</v>
      </c>
      <c r="O32">
        <v>26</v>
      </c>
      <c r="P32">
        <v>12.4258047402434</v>
      </c>
      <c r="Q32">
        <f t="shared" si="4"/>
        <v>1</v>
      </c>
      <c r="R32">
        <v>1</v>
      </c>
      <c r="S32">
        <v>1</v>
      </c>
      <c r="T32" t="s">
        <v>1229</v>
      </c>
      <c r="U32">
        <v>5</v>
      </c>
      <c r="V32">
        <v>3</v>
      </c>
      <c r="W32">
        <v>11.41315007481</v>
      </c>
      <c r="X32">
        <f t="shared" si="5"/>
        <v>1</v>
      </c>
      <c r="Y32" s="26">
        <v>1</v>
      </c>
      <c r="Z32">
        <f t="shared" si="0"/>
        <v>1</v>
      </c>
      <c r="AA32">
        <f t="shared" si="1"/>
        <v>1</v>
      </c>
      <c r="AB32">
        <f t="shared" si="6"/>
        <v>0</v>
      </c>
      <c r="AC32">
        <f t="shared" si="2"/>
        <v>12.4258047402434</v>
      </c>
      <c r="AD32">
        <f t="shared" si="3"/>
        <v>11.41315007481</v>
      </c>
      <c r="AE32" t="str">
        <f t="shared" si="7"/>
        <v>pphn[M+K]+</v>
      </c>
      <c r="AF32" s="3">
        <v>226.04775999999998</v>
      </c>
      <c r="AG32">
        <v>1</v>
      </c>
      <c r="AH32" s="3">
        <v>226.04775999999998</v>
      </c>
    </row>
    <row r="33" spans="1:35" x14ac:dyDescent="0.2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3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990</v>
      </c>
      <c r="L33">
        <v>1</v>
      </c>
      <c r="M33" t="s">
        <v>1190</v>
      </c>
      <c r="N33">
        <v>5</v>
      </c>
      <c r="O33">
        <v>480</v>
      </c>
      <c r="P33">
        <v>0.109616466235561</v>
      </c>
      <c r="Q33">
        <f t="shared" si="4"/>
        <v>0</v>
      </c>
      <c r="R33">
        <v>1</v>
      </c>
      <c r="S33">
        <v>1</v>
      </c>
      <c r="T33" t="s">
        <v>985</v>
      </c>
      <c r="U33">
        <v>3</v>
      </c>
      <c r="V33">
        <v>466</v>
      </c>
      <c r="W33">
        <v>11.5739051464295</v>
      </c>
      <c r="X33">
        <f t="shared" si="5"/>
        <v>1</v>
      </c>
      <c r="Y33" s="26">
        <v>1</v>
      </c>
      <c r="Z33">
        <f t="shared" si="0"/>
        <v>1</v>
      </c>
      <c r="AA33">
        <f t="shared" si="1"/>
        <v>1</v>
      </c>
      <c r="AB33">
        <f t="shared" si="6"/>
        <v>1</v>
      </c>
      <c r="AC33">
        <f t="shared" si="2"/>
        <v>0</v>
      </c>
      <c r="AD33">
        <f t="shared" si="3"/>
        <v>11.5739051464295</v>
      </c>
      <c r="AE33" t="str">
        <f t="shared" si="7"/>
        <v>3dhsk[M-H]-</v>
      </c>
      <c r="AF33" s="3">
        <v>172.037195</v>
      </c>
      <c r="AG33">
        <v>1</v>
      </c>
      <c r="AH33" s="3">
        <v>172.037195</v>
      </c>
    </row>
    <row r="34" spans="1:35" x14ac:dyDescent="0.2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3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990</v>
      </c>
      <c r="L34">
        <v>1</v>
      </c>
      <c r="M34" t="s">
        <v>1131</v>
      </c>
      <c r="N34">
        <v>9</v>
      </c>
      <c r="O34">
        <v>476</v>
      </c>
      <c r="P34">
        <v>1.2285256215441001</v>
      </c>
      <c r="Q34">
        <f t="shared" si="4"/>
        <v>0</v>
      </c>
      <c r="R34">
        <v>1</v>
      </c>
      <c r="S34">
        <v>1</v>
      </c>
      <c r="T34" t="s">
        <v>1142</v>
      </c>
      <c r="U34">
        <v>6</v>
      </c>
      <c r="V34">
        <v>480</v>
      </c>
      <c r="W34">
        <v>1.8488584564930901</v>
      </c>
      <c r="X34">
        <f t="shared" si="5"/>
        <v>0</v>
      </c>
      <c r="Y34" s="26">
        <v>1</v>
      </c>
      <c r="Z34">
        <f t="shared" ref="Z34:Z65" si="9">(SUM(L34,S34)&gt;0)*1</f>
        <v>1</v>
      </c>
      <c r="AA34">
        <f t="shared" ref="AA34:AA65" si="10">(SUM(X34,Q34)&gt;0)*1</f>
        <v>0</v>
      </c>
      <c r="AB34">
        <f t="shared" ref="AB34:AB65" si="11">IF((IF(V34&gt;240,1,0)+IF(O34&gt;240,1,0))&gt;0,1,0)</f>
        <v>1</v>
      </c>
      <c r="AC34">
        <f t="shared" ref="AC34:AC65" si="12">IF((Q34*R34)&gt;0,P34,0)</f>
        <v>0</v>
      </c>
      <c r="AD34">
        <f t="shared" ref="AD34:AD65" si="13">IF((X34*Y34)&gt;0,W34,0)</f>
        <v>0</v>
      </c>
      <c r="AE34" s="1" t="str">
        <f t="shared" si="7"/>
        <v>3mob[M-H]-</v>
      </c>
      <c r="AF34" s="3">
        <v>116.047365</v>
      </c>
      <c r="AG34">
        <v>0</v>
      </c>
      <c r="AH34" s="3">
        <v>116.047365</v>
      </c>
    </row>
    <row r="35" spans="1:35" x14ac:dyDescent="0.2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3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990</v>
      </c>
      <c r="L35">
        <v>1</v>
      </c>
      <c r="M35" t="s">
        <v>949</v>
      </c>
      <c r="N35">
        <v>8</v>
      </c>
      <c r="O35">
        <v>480</v>
      </c>
      <c r="P35">
        <v>12.4278062775886</v>
      </c>
      <c r="Q35">
        <f t="shared" si="4"/>
        <v>1</v>
      </c>
      <c r="R35">
        <v>1</v>
      </c>
      <c r="S35">
        <v>1</v>
      </c>
      <c r="T35" t="s">
        <v>1230</v>
      </c>
      <c r="U35">
        <v>2</v>
      </c>
      <c r="V35">
        <v>1</v>
      </c>
      <c r="W35">
        <v>0.94954447078585802</v>
      </c>
      <c r="X35">
        <f t="shared" si="5"/>
        <v>0</v>
      </c>
      <c r="Y35" s="26">
        <v>0</v>
      </c>
      <c r="Z35">
        <f t="shared" si="9"/>
        <v>1</v>
      </c>
      <c r="AA35">
        <f t="shared" si="10"/>
        <v>1</v>
      </c>
      <c r="AB35">
        <f t="shared" si="11"/>
        <v>1</v>
      </c>
      <c r="AC35">
        <f t="shared" si="12"/>
        <v>12.4278062775886</v>
      </c>
      <c r="AD35">
        <f t="shared" si="13"/>
        <v>0</v>
      </c>
      <c r="AE35" t="str">
        <f t="shared" si="7"/>
        <v>4abut[M+H]+</v>
      </c>
      <c r="AF35" s="3">
        <v>103.063349</v>
      </c>
      <c r="AG35">
        <v>1</v>
      </c>
      <c r="AH35" s="3">
        <v>103.063349</v>
      </c>
    </row>
    <row r="36" spans="1:35" x14ac:dyDescent="0.2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3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990</v>
      </c>
      <c r="L36">
        <v>1</v>
      </c>
      <c r="M36" t="s">
        <v>947</v>
      </c>
      <c r="N36">
        <v>4</v>
      </c>
      <c r="O36">
        <v>480</v>
      </c>
      <c r="P36">
        <v>12.4822869028661</v>
      </c>
      <c r="Q36">
        <f t="shared" si="4"/>
        <v>1</v>
      </c>
      <c r="R36">
        <v>1</v>
      </c>
      <c r="S36">
        <v>0</v>
      </c>
      <c r="T36" t="s">
        <v>1141</v>
      </c>
      <c r="U36">
        <v>0</v>
      </c>
      <c r="V36">
        <v>0</v>
      </c>
      <c r="W36">
        <v>0</v>
      </c>
      <c r="X36">
        <f t="shared" si="5"/>
        <v>0</v>
      </c>
      <c r="Y36" s="26">
        <v>0</v>
      </c>
      <c r="Z36">
        <f t="shared" si="9"/>
        <v>1</v>
      </c>
      <c r="AA36">
        <f t="shared" si="10"/>
        <v>1</v>
      </c>
      <c r="AB36">
        <f t="shared" si="11"/>
        <v>1</v>
      </c>
      <c r="AC36">
        <f t="shared" si="12"/>
        <v>12.4822869028661</v>
      </c>
      <c r="AD36">
        <f t="shared" si="13"/>
        <v>0</v>
      </c>
      <c r="AE36" t="str">
        <f t="shared" ref="AE36:AE67" si="14">IF(AC36&gt;AD36,M36,T36)</f>
        <v>spmd[M+H]+</v>
      </c>
      <c r="AF36" s="3">
        <v>145.157917</v>
      </c>
      <c r="AG36">
        <v>1</v>
      </c>
      <c r="AH36" s="3">
        <v>145.157917</v>
      </c>
    </row>
    <row r="37" spans="1:35" x14ac:dyDescent="0.2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3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990</v>
      </c>
      <c r="L37">
        <v>1</v>
      </c>
      <c r="M37" t="s">
        <v>1191</v>
      </c>
      <c r="N37">
        <v>8</v>
      </c>
      <c r="O37">
        <v>480</v>
      </c>
      <c r="P37">
        <v>0.67346088898462197</v>
      </c>
      <c r="Q37">
        <f t="shared" si="4"/>
        <v>0</v>
      </c>
      <c r="R37">
        <v>1</v>
      </c>
      <c r="S37">
        <v>1</v>
      </c>
      <c r="T37" t="s">
        <v>1143</v>
      </c>
      <c r="U37">
        <v>8</v>
      </c>
      <c r="V37">
        <v>9</v>
      </c>
      <c r="W37">
        <v>-8.6289333097646206E-2</v>
      </c>
      <c r="X37">
        <f t="shared" si="5"/>
        <v>0</v>
      </c>
      <c r="Y37" s="26">
        <v>0</v>
      </c>
      <c r="Z37">
        <f t="shared" si="9"/>
        <v>1</v>
      </c>
      <c r="AA37">
        <f t="shared" si="10"/>
        <v>0</v>
      </c>
      <c r="AB37">
        <f t="shared" si="11"/>
        <v>1</v>
      </c>
      <c r="AC37">
        <f t="shared" si="12"/>
        <v>0</v>
      </c>
      <c r="AD37">
        <f t="shared" si="13"/>
        <v>0</v>
      </c>
      <c r="AE37" s="1" t="str">
        <f t="shared" si="14"/>
        <v>2obut[M+Na-2H]-</v>
      </c>
      <c r="AF37" s="3">
        <v>102.03171500000001</v>
      </c>
      <c r="AG37">
        <v>0</v>
      </c>
      <c r="AH37" s="3">
        <v>102.03171500000001</v>
      </c>
    </row>
    <row r="38" spans="1:35" x14ac:dyDescent="0.2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3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990</v>
      </c>
      <c r="L38">
        <v>1</v>
      </c>
      <c r="M38" t="s">
        <v>1192</v>
      </c>
      <c r="N38">
        <v>7</v>
      </c>
      <c r="O38">
        <v>480</v>
      </c>
      <c r="P38">
        <v>1.19126532815672</v>
      </c>
      <c r="Q38">
        <f t="shared" si="4"/>
        <v>0</v>
      </c>
      <c r="R38">
        <v>1</v>
      </c>
      <c r="S38">
        <v>1</v>
      </c>
      <c r="T38" t="s">
        <v>1231</v>
      </c>
      <c r="U38">
        <v>1</v>
      </c>
      <c r="V38">
        <v>3</v>
      </c>
      <c r="W38">
        <v>-0.58081655255145204</v>
      </c>
      <c r="X38">
        <f t="shared" si="5"/>
        <v>0</v>
      </c>
      <c r="Y38" s="26">
        <v>0</v>
      </c>
      <c r="Z38">
        <f t="shared" si="9"/>
        <v>1</v>
      </c>
      <c r="AA38">
        <f t="shared" si="10"/>
        <v>0</v>
      </c>
      <c r="AB38">
        <f t="shared" si="11"/>
        <v>1</v>
      </c>
      <c r="AC38">
        <f t="shared" si="12"/>
        <v>0</v>
      </c>
      <c r="AD38">
        <f t="shared" si="13"/>
        <v>0</v>
      </c>
      <c r="AE38" s="1" t="str">
        <f t="shared" si="14"/>
        <v>ptrc[M+Br]-</v>
      </c>
      <c r="AF38" s="3">
        <v>88.100068000000007</v>
      </c>
      <c r="AG38">
        <v>0</v>
      </c>
      <c r="AH38" s="3">
        <v>88.100068000000007</v>
      </c>
    </row>
    <row r="39" spans="1:35" x14ac:dyDescent="0.2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3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990</v>
      </c>
      <c r="L39">
        <v>1</v>
      </c>
      <c r="M39" t="s">
        <v>1022</v>
      </c>
      <c r="N39">
        <v>8</v>
      </c>
      <c r="O39">
        <v>3</v>
      </c>
      <c r="P39">
        <v>11.762114101920901</v>
      </c>
      <c r="Q39">
        <f t="shared" si="4"/>
        <v>1</v>
      </c>
      <c r="R39">
        <v>1</v>
      </c>
      <c r="S39">
        <v>1</v>
      </c>
      <c r="T39" t="s">
        <v>1232</v>
      </c>
      <c r="U39">
        <v>5</v>
      </c>
      <c r="V39">
        <v>3</v>
      </c>
      <c r="W39">
        <v>12.1847736528726</v>
      </c>
      <c r="X39">
        <f t="shared" si="5"/>
        <v>1</v>
      </c>
      <c r="Y39" s="26">
        <v>1</v>
      </c>
      <c r="Z39">
        <f t="shared" si="9"/>
        <v>1</v>
      </c>
      <c r="AA39">
        <f t="shared" si="10"/>
        <v>1</v>
      </c>
      <c r="AB39">
        <f t="shared" si="11"/>
        <v>0</v>
      </c>
      <c r="AC39">
        <f t="shared" si="12"/>
        <v>11.762114101920901</v>
      </c>
      <c r="AD39">
        <f t="shared" si="13"/>
        <v>12.1847736528726</v>
      </c>
      <c r="AE39" t="str">
        <f t="shared" si="14"/>
        <v>phpyr[2M-H]-</v>
      </c>
      <c r="AF39" s="3">
        <v>164.04736499999999</v>
      </c>
      <c r="AG39">
        <v>1</v>
      </c>
      <c r="AH39" s="3">
        <v>164.04736499999999</v>
      </c>
    </row>
    <row r="40" spans="1:35" x14ac:dyDescent="0.2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3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990</v>
      </c>
      <c r="L40">
        <v>1</v>
      </c>
      <c r="M40" t="s">
        <v>973</v>
      </c>
      <c r="N40">
        <v>5</v>
      </c>
      <c r="O40">
        <v>480</v>
      </c>
      <c r="P40">
        <v>12.5698376144653</v>
      </c>
      <c r="Q40">
        <f t="shared" si="4"/>
        <v>1</v>
      </c>
      <c r="R40">
        <v>1</v>
      </c>
      <c r="S40">
        <v>1</v>
      </c>
      <c r="T40" t="s">
        <v>1233</v>
      </c>
      <c r="U40">
        <v>3</v>
      </c>
      <c r="V40">
        <v>3</v>
      </c>
      <c r="W40">
        <v>12.5475846079402</v>
      </c>
      <c r="X40">
        <f t="shared" si="5"/>
        <v>1</v>
      </c>
      <c r="Y40" s="26">
        <v>1</v>
      </c>
      <c r="Z40">
        <f t="shared" si="9"/>
        <v>1</v>
      </c>
      <c r="AA40">
        <f t="shared" si="10"/>
        <v>1</v>
      </c>
      <c r="AB40">
        <f t="shared" si="11"/>
        <v>1</v>
      </c>
      <c r="AC40">
        <f t="shared" si="12"/>
        <v>12.5698376144653</v>
      </c>
      <c r="AD40">
        <f t="shared" si="13"/>
        <v>12.5475846079402</v>
      </c>
      <c r="AE40" t="str">
        <f t="shared" si="14"/>
        <v>histd[M+H]+</v>
      </c>
      <c r="AF40" s="3">
        <v>141.09023199999999</v>
      </c>
      <c r="AG40">
        <v>1</v>
      </c>
      <c r="AH40" s="3">
        <v>141.09023199999999</v>
      </c>
    </row>
    <row r="41" spans="1:35" x14ac:dyDescent="0.2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3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990</v>
      </c>
      <c r="L41">
        <v>1</v>
      </c>
      <c r="M41" t="s">
        <v>982</v>
      </c>
      <c r="N41">
        <v>8</v>
      </c>
      <c r="O41">
        <v>3</v>
      </c>
      <c r="P41">
        <v>12.4317657269913</v>
      </c>
      <c r="Q41">
        <f t="shared" si="4"/>
        <v>1</v>
      </c>
      <c r="R41">
        <v>1</v>
      </c>
      <c r="S41">
        <v>1</v>
      </c>
      <c r="T41" t="s">
        <v>1234</v>
      </c>
      <c r="U41">
        <v>1</v>
      </c>
      <c r="V41">
        <v>44</v>
      </c>
      <c r="W41">
        <v>6.9344095814298896</v>
      </c>
      <c r="X41">
        <f t="shared" si="5"/>
        <v>1</v>
      </c>
      <c r="Y41" s="26">
        <v>1</v>
      </c>
      <c r="Z41">
        <f t="shared" si="9"/>
        <v>1</v>
      </c>
      <c r="AA41">
        <f t="shared" si="10"/>
        <v>1</v>
      </c>
      <c r="AB41">
        <f t="shared" si="11"/>
        <v>0</v>
      </c>
      <c r="AC41">
        <f t="shared" si="12"/>
        <v>12.4317657269913</v>
      </c>
      <c r="AD41">
        <f t="shared" si="13"/>
        <v>6.9344095814298896</v>
      </c>
      <c r="AE41" t="str">
        <f t="shared" si="14"/>
        <v>orn[M+Na]+</v>
      </c>
      <c r="AF41" s="3">
        <v>132.08989799999998</v>
      </c>
      <c r="AG41">
        <v>1</v>
      </c>
      <c r="AH41" s="3">
        <v>132.08989799999998</v>
      </c>
    </row>
    <row r="42" spans="1:35" x14ac:dyDescent="0.2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3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990</v>
      </c>
      <c r="L42">
        <v>1</v>
      </c>
      <c r="M42" t="s">
        <v>1193</v>
      </c>
      <c r="N42">
        <v>8</v>
      </c>
      <c r="O42">
        <v>3</v>
      </c>
      <c r="P42">
        <v>12.3740205847369</v>
      </c>
      <c r="Q42">
        <f t="shared" si="4"/>
        <v>1</v>
      </c>
      <c r="R42">
        <v>1</v>
      </c>
      <c r="S42">
        <v>1</v>
      </c>
      <c r="T42" t="s">
        <v>1235</v>
      </c>
      <c r="U42">
        <v>4</v>
      </c>
      <c r="V42">
        <v>3</v>
      </c>
      <c r="W42">
        <v>12.4278417492181</v>
      </c>
      <c r="X42">
        <f t="shared" si="5"/>
        <v>1</v>
      </c>
      <c r="Y42" s="26">
        <v>1</v>
      </c>
      <c r="Z42">
        <f t="shared" si="9"/>
        <v>1</v>
      </c>
      <c r="AA42">
        <f t="shared" si="10"/>
        <v>1</v>
      </c>
      <c r="AB42">
        <f t="shared" si="11"/>
        <v>0</v>
      </c>
      <c r="AC42">
        <f t="shared" si="12"/>
        <v>12.3740205847369</v>
      </c>
      <c r="AD42">
        <f t="shared" si="13"/>
        <v>12.4278417492181</v>
      </c>
      <c r="AE42" t="str">
        <f t="shared" si="14"/>
        <v>26dap-LL[M-H]-</v>
      </c>
      <c r="AF42" s="3">
        <v>190.09537799999998</v>
      </c>
      <c r="AG42">
        <v>1</v>
      </c>
      <c r="AH42" s="3">
        <v>190.09537799999998</v>
      </c>
    </row>
    <row r="43" spans="1:35" x14ac:dyDescent="0.2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3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990</v>
      </c>
      <c r="L43">
        <v>1</v>
      </c>
      <c r="M43" t="s">
        <v>1194</v>
      </c>
      <c r="N43">
        <v>5</v>
      </c>
      <c r="O43">
        <v>1</v>
      </c>
      <c r="P43">
        <v>1.5046245870930399</v>
      </c>
      <c r="Q43">
        <f t="shared" si="4"/>
        <v>0</v>
      </c>
      <c r="R43">
        <v>0</v>
      </c>
      <c r="S43">
        <v>1</v>
      </c>
      <c r="T43" t="s">
        <v>961</v>
      </c>
      <c r="U43">
        <v>5</v>
      </c>
      <c r="V43">
        <v>480</v>
      </c>
      <c r="W43">
        <v>12.193413889869101</v>
      </c>
      <c r="X43">
        <f t="shared" si="5"/>
        <v>1</v>
      </c>
      <c r="Y43" s="26">
        <v>1</v>
      </c>
      <c r="Z43">
        <f t="shared" si="9"/>
        <v>1</v>
      </c>
      <c r="AA43">
        <f t="shared" si="10"/>
        <v>1</v>
      </c>
      <c r="AB43">
        <f t="shared" si="11"/>
        <v>1</v>
      </c>
      <c r="AC43">
        <f t="shared" si="12"/>
        <v>0</v>
      </c>
      <c r="AD43">
        <f t="shared" si="13"/>
        <v>12.193413889869101</v>
      </c>
      <c r="AE43" t="str">
        <f t="shared" si="14"/>
        <v>skm[M-H]-</v>
      </c>
      <c r="AF43" s="3">
        <v>174.05284499999999</v>
      </c>
      <c r="AG43">
        <v>1</v>
      </c>
      <c r="AH43" s="3">
        <v>174.05284499999999</v>
      </c>
    </row>
    <row r="44" spans="1:35" x14ac:dyDescent="0.2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3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991</v>
      </c>
      <c r="L44">
        <v>1</v>
      </c>
      <c r="M44" t="s">
        <v>1165</v>
      </c>
      <c r="N44">
        <v>2</v>
      </c>
      <c r="O44">
        <v>1</v>
      </c>
      <c r="P44">
        <v>12.1206499830121</v>
      </c>
      <c r="Q44">
        <f t="shared" si="4"/>
        <v>1</v>
      </c>
      <c r="R44">
        <v>1</v>
      </c>
      <c r="S44">
        <v>0</v>
      </c>
      <c r="T44" t="s">
        <v>1141</v>
      </c>
      <c r="U44">
        <v>0</v>
      </c>
      <c r="V44">
        <v>0</v>
      </c>
      <c r="W44">
        <v>0</v>
      </c>
      <c r="X44">
        <f t="shared" si="5"/>
        <v>0</v>
      </c>
      <c r="Y44" s="26">
        <v>0</v>
      </c>
      <c r="Z44">
        <f t="shared" si="9"/>
        <v>1</v>
      </c>
      <c r="AA44">
        <f t="shared" si="10"/>
        <v>1</v>
      </c>
      <c r="AB44">
        <f t="shared" si="11"/>
        <v>0</v>
      </c>
      <c r="AC44">
        <f t="shared" si="12"/>
        <v>12.1206499830121</v>
      </c>
      <c r="AD44">
        <f t="shared" si="13"/>
        <v>0</v>
      </c>
      <c r="AE44" t="str">
        <f t="shared" si="14"/>
        <v>cbp[M+Na]+</v>
      </c>
      <c r="AF44" s="3">
        <v>140.982732</v>
      </c>
      <c r="AG44">
        <v>1</v>
      </c>
      <c r="AH44" s="3">
        <v>140.982732</v>
      </c>
    </row>
    <row r="45" spans="1:35" x14ac:dyDescent="0.2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3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990</v>
      </c>
      <c r="L45">
        <v>1</v>
      </c>
      <c r="M45" t="s">
        <v>948</v>
      </c>
      <c r="N45">
        <v>8</v>
      </c>
      <c r="O45">
        <v>480</v>
      </c>
      <c r="P45">
        <v>12.5394209449797</v>
      </c>
      <c r="Q45">
        <f t="shared" si="4"/>
        <v>1</v>
      </c>
      <c r="R45">
        <v>1</v>
      </c>
      <c r="S45">
        <v>1</v>
      </c>
      <c r="T45" t="s">
        <v>1236</v>
      </c>
      <c r="U45">
        <v>3</v>
      </c>
      <c r="V45">
        <v>3</v>
      </c>
      <c r="W45">
        <v>12.2551254447052</v>
      </c>
      <c r="X45">
        <f t="shared" si="5"/>
        <v>1</v>
      </c>
      <c r="Y45" s="26">
        <v>1</v>
      </c>
      <c r="Z45">
        <f t="shared" si="9"/>
        <v>1</v>
      </c>
      <c r="AA45">
        <f t="shared" si="10"/>
        <v>1</v>
      </c>
      <c r="AB45">
        <f t="shared" si="11"/>
        <v>1</v>
      </c>
      <c r="AC45">
        <f t="shared" si="12"/>
        <v>12.5394209449797</v>
      </c>
      <c r="AD45">
        <f t="shared" si="13"/>
        <v>12.2551254447052</v>
      </c>
      <c r="AE45" t="str">
        <f t="shared" si="14"/>
        <v>citr-L[M+H]+</v>
      </c>
      <c r="AF45" s="3">
        <v>175.09571199999999</v>
      </c>
      <c r="AG45">
        <v>1</v>
      </c>
      <c r="AH45" s="3">
        <v>175.09571199999999</v>
      </c>
    </row>
    <row r="46" spans="1:35" x14ac:dyDescent="0.2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3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990</v>
      </c>
      <c r="L46">
        <v>1</v>
      </c>
      <c r="M46" t="s">
        <v>966</v>
      </c>
      <c r="N46">
        <v>10</v>
      </c>
      <c r="O46">
        <v>480</v>
      </c>
      <c r="P46">
        <v>12.074988103412</v>
      </c>
      <c r="Q46">
        <f t="shared" si="4"/>
        <v>1</v>
      </c>
      <c r="R46">
        <v>1</v>
      </c>
      <c r="S46">
        <v>1</v>
      </c>
      <c r="T46" t="s">
        <v>1237</v>
      </c>
      <c r="U46">
        <v>5</v>
      </c>
      <c r="V46">
        <v>480</v>
      </c>
      <c r="W46">
        <v>11.7887038127861</v>
      </c>
      <c r="X46">
        <f t="shared" si="5"/>
        <v>1</v>
      </c>
      <c r="Y46" s="26">
        <v>1</v>
      </c>
      <c r="Z46">
        <f t="shared" si="9"/>
        <v>1</v>
      </c>
      <c r="AA46">
        <f t="shared" si="10"/>
        <v>1</v>
      </c>
      <c r="AB46">
        <f t="shared" si="11"/>
        <v>1</v>
      </c>
      <c r="AC46">
        <f t="shared" si="12"/>
        <v>12.074988103412</v>
      </c>
      <c r="AD46">
        <f t="shared" si="13"/>
        <v>11.7887038127861</v>
      </c>
      <c r="AE46" t="str">
        <f t="shared" si="14"/>
        <v>acglu[M+K]+</v>
      </c>
      <c r="AF46" s="3">
        <v>189.06374399999999</v>
      </c>
      <c r="AG46">
        <v>1</v>
      </c>
      <c r="AH46" s="3">
        <v>189.06374399999999</v>
      </c>
    </row>
    <row r="47" spans="1:35" x14ac:dyDescent="0.2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3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990</v>
      </c>
      <c r="L47">
        <v>1</v>
      </c>
      <c r="M47" t="s">
        <v>1195</v>
      </c>
      <c r="N47">
        <v>6</v>
      </c>
      <c r="O47">
        <v>94</v>
      </c>
      <c r="P47">
        <v>0.25239560257104998</v>
      </c>
      <c r="Q47">
        <f t="shared" si="4"/>
        <v>0</v>
      </c>
      <c r="R47">
        <v>0</v>
      </c>
      <c r="S47">
        <v>1</v>
      </c>
      <c r="T47" t="s">
        <v>1238</v>
      </c>
      <c r="U47">
        <v>1</v>
      </c>
      <c r="V47">
        <v>480</v>
      </c>
      <c r="W47">
        <v>-0.83855073485178599</v>
      </c>
      <c r="X47">
        <f t="shared" si="5"/>
        <v>0</v>
      </c>
      <c r="Y47" s="26">
        <v>1</v>
      </c>
      <c r="Z47">
        <f t="shared" si="9"/>
        <v>1</v>
      </c>
      <c r="AA47">
        <f t="shared" si="10"/>
        <v>0</v>
      </c>
      <c r="AB47">
        <f t="shared" si="11"/>
        <v>1</v>
      </c>
      <c r="AC47">
        <f t="shared" si="12"/>
        <v>0</v>
      </c>
      <c r="AD47">
        <f t="shared" si="13"/>
        <v>0</v>
      </c>
      <c r="AE47" t="str">
        <f t="shared" si="14"/>
        <v>argsuc[2M-H]-</v>
      </c>
      <c r="AF47" s="3">
        <v>290.12265600000001</v>
      </c>
      <c r="AG47">
        <v>1</v>
      </c>
      <c r="AH47" s="3">
        <v>290.12265600000001</v>
      </c>
      <c r="AI47" t="s">
        <v>1210</v>
      </c>
    </row>
    <row r="48" spans="1:35" x14ac:dyDescent="0.25">
      <c r="A48">
        <v>47</v>
      </c>
      <c r="B48" s="3" t="s">
        <v>903</v>
      </c>
      <c r="C48" s="3" t="s">
        <v>279</v>
      </c>
      <c r="D48" s="3" t="s">
        <v>280</v>
      </c>
      <c r="E48" s="3">
        <v>501.32</v>
      </c>
      <c r="F48" s="3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991</v>
      </c>
      <c r="L48">
        <v>1</v>
      </c>
      <c r="M48" t="s">
        <v>871</v>
      </c>
      <c r="N48">
        <v>6</v>
      </c>
      <c r="O48">
        <v>480</v>
      </c>
      <c r="P48">
        <v>12.5514831258094</v>
      </c>
      <c r="Q48">
        <f t="shared" si="4"/>
        <v>1</v>
      </c>
      <c r="R48">
        <v>1</v>
      </c>
      <c r="S48">
        <v>1</v>
      </c>
      <c r="T48" t="s">
        <v>1239</v>
      </c>
      <c r="U48">
        <v>3</v>
      </c>
      <c r="V48">
        <v>5</v>
      </c>
      <c r="W48">
        <v>11.997797547604099</v>
      </c>
      <c r="X48">
        <f t="shared" si="5"/>
        <v>1</v>
      </c>
      <c r="Y48" s="26">
        <v>1</v>
      </c>
      <c r="Z48">
        <f t="shared" si="9"/>
        <v>1</v>
      </c>
      <c r="AA48">
        <f t="shared" si="10"/>
        <v>1</v>
      </c>
      <c r="AB48">
        <f t="shared" si="11"/>
        <v>1</v>
      </c>
      <c r="AC48">
        <f t="shared" si="12"/>
        <v>12.5514831258094</v>
      </c>
      <c r="AD48">
        <f t="shared" si="13"/>
        <v>11.997797547604099</v>
      </c>
      <c r="AE48" t="str">
        <f t="shared" si="14"/>
        <v>adp[M+H]+</v>
      </c>
      <c r="AF48" s="3">
        <v>427.02944099999996</v>
      </c>
      <c r="AG48">
        <v>1</v>
      </c>
      <c r="AH48" s="3">
        <v>427.02944099999996</v>
      </c>
    </row>
    <row r="49" spans="1:34" x14ac:dyDescent="0.25">
      <c r="A49">
        <v>48</v>
      </c>
      <c r="B49" s="3" t="s">
        <v>905</v>
      </c>
      <c r="C49" s="3" t="s">
        <v>284</v>
      </c>
      <c r="D49" s="3" t="s">
        <v>285</v>
      </c>
      <c r="E49" s="3">
        <v>443.2</v>
      </c>
      <c r="F49" s="3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991</v>
      </c>
      <c r="L49">
        <v>1</v>
      </c>
      <c r="M49" t="s">
        <v>877</v>
      </c>
      <c r="N49">
        <v>4</v>
      </c>
      <c r="O49">
        <v>5</v>
      </c>
      <c r="P49">
        <v>12.4096916692926</v>
      </c>
      <c r="Q49">
        <f t="shared" si="4"/>
        <v>1</v>
      </c>
      <c r="R49">
        <v>1</v>
      </c>
      <c r="S49">
        <v>1</v>
      </c>
      <c r="T49" t="s">
        <v>1240</v>
      </c>
      <c r="U49">
        <v>2</v>
      </c>
      <c r="V49">
        <v>6</v>
      </c>
      <c r="W49">
        <v>10.2709023719007</v>
      </c>
      <c r="X49">
        <f t="shared" si="5"/>
        <v>1</v>
      </c>
      <c r="Y49" s="26">
        <v>1</v>
      </c>
      <c r="Z49">
        <f t="shared" si="9"/>
        <v>1</v>
      </c>
      <c r="AA49">
        <f t="shared" si="10"/>
        <v>1</v>
      </c>
      <c r="AB49">
        <f t="shared" si="11"/>
        <v>0</v>
      </c>
      <c r="AC49">
        <f t="shared" si="12"/>
        <v>12.4096916692926</v>
      </c>
      <c r="AD49">
        <f t="shared" si="13"/>
        <v>10.2709023719007</v>
      </c>
      <c r="AE49" t="str">
        <f t="shared" si="14"/>
        <v>gdp[M+H]+</v>
      </c>
      <c r="AF49" s="3">
        <v>443.02435600000001</v>
      </c>
      <c r="AG49">
        <v>1</v>
      </c>
      <c r="AH49" s="3">
        <v>443.02435600000001</v>
      </c>
    </row>
    <row r="50" spans="1:34" x14ac:dyDescent="0.2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3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991</v>
      </c>
      <c r="L50">
        <v>1</v>
      </c>
      <c r="M50" t="s">
        <v>1032</v>
      </c>
      <c r="N50">
        <v>7</v>
      </c>
      <c r="O50">
        <v>480</v>
      </c>
      <c r="P50">
        <v>7.30722428342398</v>
      </c>
      <c r="Q50">
        <f t="shared" si="4"/>
        <v>1</v>
      </c>
      <c r="R50">
        <v>1</v>
      </c>
      <c r="S50">
        <v>1</v>
      </c>
      <c r="T50" t="s">
        <v>872</v>
      </c>
      <c r="U50">
        <v>3</v>
      </c>
      <c r="V50">
        <v>6</v>
      </c>
      <c r="W50">
        <v>11.9183000758589</v>
      </c>
      <c r="X50">
        <f t="shared" si="5"/>
        <v>1</v>
      </c>
      <c r="Y50" s="26">
        <v>1</v>
      </c>
      <c r="Z50">
        <f t="shared" si="9"/>
        <v>1</v>
      </c>
      <c r="AA50">
        <f t="shared" si="10"/>
        <v>1</v>
      </c>
      <c r="AB50">
        <f t="shared" si="11"/>
        <v>1</v>
      </c>
      <c r="AC50">
        <f t="shared" si="12"/>
        <v>7.30722428342398</v>
      </c>
      <c r="AD50">
        <f t="shared" si="13"/>
        <v>11.9183000758589</v>
      </c>
      <c r="AE50" t="str">
        <f t="shared" si="14"/>
        <v>udp[M-H]-</v>
      </c>
      <c r="AF50" s="3">
        <v>404.00222400000001</v>
      </c>
      <c r="AG50">
        <v>1</v>
      </c>
      <c r="AH50" s="3">
        <v>404.00222400000001</v>
      </c>
    </row>
    <row r="51" spans="1:34" x14ac:dyDescent="0.25">
      <c r="A51">
        <v>50</v>
      </c>
      <c r="B51" s="3" t="s">
        <v>908</v>
      </c>
      <c r="C51" s="3" t="s">
        <v>295</v>
      </c>
      <c r="D51" s="3" t="s">
        <v>296</v>
      </c>
      <c r="E51" s="3">
        <v>367.19</v>
      </c>
      <c r="F51" s="3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991</v>
      </c>
      <c r="L51">
        <v>1</v>
      </c>
      <c r="M51" t="s">
        <v>1005</v>
      </c>
      <c r="N51">
        <v>5</v>
      </c>
      <c r="O51">
        <v>3</v>
      </c>
      <c r="P51">
        <v>12.5128483203658</v>
      </c>
      <c r="Q51">
        <f t="shared" si="4"/>
        <v>1</v>
      </c>
      <c r="R51">
        <v>1</v>
      </c>
      <c r="S51">
        <v>1</v>
      </c>
      <c r="T51" t="s">
        <v>976</v>
      </c>
      <c r="U51">
        <v>4</v>
      </c>
      <c r="V51">
        <v>3</v>
      </c>
      <c r="W51">
        <v>12.562571018484499</v>
      </c>
      <c r="X51">
        <f t="shared" si="5"/>
        <v>1</v>
      </c>
      <c r="Y51" s="26">
        <v>1</v>
      </c>
      <c r="Z51">
        <f t="shared" si="9"/>
        <v>1</v>
      </c>
      <c r="AA51">
        <f t="shared" si="10"/>
        <v>1</v>
      </c>
      <c r="AB51">
        <f t="shared" si="11"/>
        <v>0</v>
      </c>
      <c r="AC51">
        <f t="shared" si="12"/>
        <v>12.5128483203658</v>
      </c>
      <c r="AD51">
        <f t="shared" si="13"/>
        <v>12.562571018484499</v>
      </c>
      <c r="AE51" t="str">
        <f t="shared" si="14"/>
        <v>35cgmp[M-H]-</v>
      </c>
      <c r="AF51" s="3">
        <v>345.04745800000001</v>
      </c>
      <c r="AG51">
        <v>1</v>
      </c>
      <c r="AH51" s="3">
        <v>345.04745800000001</v>
      </c>
    </row>
    <row r="52" spans="1:34" x14ac:dyDescent="0.25">
      <c r="A52">
        <v>51</v>
      </c>
      <c r="B52" s="3" t="s">
        <v>909</v>
      </c>
      <c r="C52" s="3" t="s">
        <v>300</v>
      </c>
      <c r="D52" s="3" t="s">
        <v>301</v>
      </c>
      <c r="E52" s="3">
        <v>329.21</v>
      </c>
      <c r="F52" s="3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991</v>
      </c>
      <c r="L52">
        <v>1</v>
      </c>
      <c r="M52" t="s">
        <v>965</v>
      </c>
      <c r="N52">
        <v>5</v>
      </c>
      <c r="O52">
        <v>3</v>
      </c>
      <c r="P52">
        <v>12.5700054933749</v>
      </c>
      <c r="Q52">
        <f t="shared" si="4"/>
        <v>1</v>
      </c>
      <c r="R52">
        <v>1</v>
      </c>
      <c r="S52">
        <v>1</v>
      </c>
      <c r="T52" t="s">
        <v>1241</v>
      </c>
      <c r="U52">
        <v>4</v>
      </c>
      <c r="V52">
        <v>3</v>
      </c>
      <c r="W52">
        <v>12.5573342368971</v>
      </c>
      <c r="X52">
        <f t="shared" si="5"/>
        <v>1</v>
      </c>
      <c r="Y52" s="26">
        <v>1</v>
      </c>
      <c r="Z52">
        <f t="shared" si="9"/>
        <v>1</v>
      </c>
      <c r="AA52">
        <f t="shared" si="10"/>
        <v>1</v>
      </c>
      <c r="AB52">
        <f t="shared" si="11"/>
        <v>0</v>
      </c>
      <c r="AC52">
        <f t="shared" si="12"/>
        <v>12.5700054933749</v>
      </c>
      <c r="AD52">
        <f t="shared" si="13"/>
        <v>12.5573342368971</v>
      </c>
      <c r="AE52" t="str">
        <f t="shared" si="14"/>
        <v>camp[M+H]+</v>
      </c>
      <c r="AF52" s="3">
        <v>329.05254300000001</v>
      </c>
      <c r="AG52">
        <v>1</v>
      </c>
      <c r="AH52" s="3">
        <v>329.05254300000001</v>
      </c>
    </row>
    <row r="53" spans="1:34" x14ac:dyDescent="0.25">
      <c r="A53">
        <v>52</v>
      </c>
      <c r="B53" s="3" t="s">
        <v>911</v>
      </c>
      <c r="C53" s="3" t="s">
        <v>305</v>
      </c>
      <c r="D53" s="3" t="s">
        <v>306</v>
      </c>
      <c r="E53" s="3">
        <v>391.18</v>
      </c>
      <c r="F53" s="3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991</v>
      </c>
      <c r="L53">
        <v>1</v>
      </c>
      <c r="M53" t="s">
        <v>875</v>
      </c>
      <c r="N53">
        <v>4</v>
      </c>
      <c r="O53">
        <v>480</v>
      </c>
      <c r="P53">
        <v>12.445710023938499</v>
      </c>
      <c r="Q53">
        <f t="shared" si="4"/>
        <v>1</v>
      </c>
      <c r="R53">
        <v>1</v>
      </c>
      <c r="S53">
        <v>1</v>
      </c>
      <c r="T53" t="s">
        <v>1242</v>
      </c>
      <c r="U53">
        <v>2</v>
      </c>
      <c r="V53">
        <v>4</v>
      </c>
      <c r="W53">
        <v>11.6769215952861</v>
      </c>
      <c r="X53">
        <f t="shared" si="5"/>
        <v>1</v>
      </c>
      <c r="Y53" s="26">
        <v>1</v>
      </c>
      <c r="Z53">
        <f t="shared" si="9"/>
        <v>1</v>
      </c>
      <c r="AA53">
        <f t="shared" si="10"/>
        <v>1</v>
      </c>
      <c r="AB53">
        <f t="shared" si="11"/>
        <v>1</v>
      </c>
      <c r="AC53">
        <f t="shared" si="12"/>
        <v>12.445710023938499</v>
      </c>
      <c r="AD53">
        <f t="shared" si="13"/>
        <v>11.6769215952861</v>
      </c>
      <c r="AE53" t="str">
        <f t="shared" si="14"/>
        <v>amp[M+H]+</v>
      </c>
      <c r="AF53" s="3">
        <v>347.063108</v>
      </c>
      <c r="AG53">
        <v>1</v>
      </c>
      <c r="AH53" s="3">
        <v>347.063108</v>
      </c>
    </row>
    <row r="54" spans="1:34" x14ac:dyDescent="0.25">
      <c r="A54">
        <v>53</v>
      </c>
      <c r="B54" s="3" t="s">
        <v>913</v>
      </c>
      <c r="C54" s="3" t="s">
        <v>310</v>
      </c>
      <c r="D54" s="3" t="s">
        <v>311</v>
      </c>
      <c r="E54" s="3">
        <v>407.18</v>
      </c>
      <c r="F54" s="3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991</v>
      </c>
      <c r="L54">
        <v>1</v>
      </c>
      <c r="M54" t="s">
        <v>922</v>
      </c>
      <c r="N54">
        <v>7</v>
      </c>
      <c r="O54">
        <v>3</v>
      </c>
      <c r="P54">
        <v>12.386200554446599</v>
      </c>
      <c r="Q54">
        <f t="shared" si="4"/>
        <v>1</v>
      </c>
      <c r="R54">
        <v>1</v>
      </c>
      <c r="S54">
        <v>1</v>
      </c>
      <c r="T54" t="s">
        <v>1243</v>
      </c>
      <c r="U54">
        <v>2</v>
      </c>
      <c r="V54">
        <v>3</v>
      </c>
      <c r="W54">
        <v>12.1439199348996</v>
      </c>
      <c r="X54">
        <f t="shared" si="5"/>
        <v>1</v>
      </c>
      <c r="Y54" s="26">
        <v>1</v>
      </c>
      <c r="Z54">
        <f t="shared" si="9"/>
        <v>1</v>
      </c>
      <c r="AA54">
        <f t="shared" si="10"/>
        <v>1</v>
      </c>
      <c r="AB54">
        <f t="shared" si="11"/>
        <v>0</v>
      </c>
      <c r="AC54">
        <f t="shared" si="12"/>
        <v>12.386200554446599</v>
      </c>
      <c r="AD54">
        <f t="shared" si="13"/>
        <v>12.1439199348996</v>
      </c>
      <c r="AE54" t="str">
        <f t="shared" si="14"/>
        <v>gmp[M+H]+</v>
      </c>
      <c r="AF54" s="3">
        <v>363.05802299999999</v>
      </c>
      <c r="AG54">
        <v>1</v>
      </c>
      <c r="AH54" s="3">
        <v>363.05802299999999</v>
      </c>
    </row>
    <row r="55" spans="1:34" x14ac:dyDescent="0.2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3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991</v>
      </c>
      <c r="L55">
        <v>1</v>
      </c>
      <c r="M55" t="s">
        <v>902</v>
      </c>
      <c r="N55">
        <v>6</v>
      </c>
      <c r="O55">
        <v>4</v>
      </c>
      <c r="P55">
        <v>12.549818233506601</v>
      </c>
      <c r="Q55">
        <f t="shared" si="4"/>
        <v>1</v>
      </c>
      <c r="R55">
        <v>1</v>
      </c>
      <c r="S55">
        <v>1</v>
      </c>
      <c r="T55" t="s">
        <v>1244</v>
      </c>
      <c r="U55">
        <v>3</v>
      </c>
      <c r="V55">
        <v>3</v>
      </c>
      <c r="W55">
        <v>12.533185031574501</v>
      </c>
      <c r="X55">
        <f t="shared" si="5"/>
        <v>1</v>
      </c>
      <c r="Y55" s="26">
        <v>1</v>
      </c>
      <c r="Z55">
        <f t="shared" si="9"/>
        <v>1</v>
      </c>
      <c r="AA55">
        <f t="shared" si="10"/>
        <v>1</v>
      </c>
      <c r="AB55">
        <f t="shared" si="11"/>
        <v>0</v>
      </c>
      <c r="AC55">
        <f t="shared" si="12"/>
        <v>12.549818233506601</v>
      </c>
      <c r="AD55">
        <f t="shared" si="13"/>
        <v>12.533185031574501</v>
      </c>
      <c r="AE55" t="str">
        <f t="shared" si="14"/>
        <v>ump[M+H]+</v>
      </c>
      <c r="AF55" s="3">
        <v>324.03589099999999</v>
      </c>
      <c r="AG55">
        <v>1</v>
      </c>
      <c r="AH55" s="3">
        <v>324.03589099999999</v>
      </c>
    </row>
    <row r="56" spans="1:34" x14ac:dyDescent="0.2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3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991</v>
      </c>
      <c r="L56">
        <v>1</v>
      </c>
      <c r="M56" t="s">
        <v>917</v>
      </c>
      <c r="N56">
        <v>5</v>
      </c>
      <c r="O56">
        <v>5</v>
      </c>
      <c r="P56">
        <v>12.5545358858762</v>
      </c>
      <c r="Q56">
        <f t="shared" si="4"/>
        <v>1</v>
      </c>
      <c r="R56">
        <v>1</v>
      </c>
      <c r="S56">
        <v>1</v>
      </c>
      <c r="T56" t="s">
        <v>1245</v>
      </c>
      <c r="U56">
        <v>3</v>
      </c>
      <c r="V56">
        <v>3</v>
      </c>
      <c r="W56">
        <v>12.549416240300999</v>
      </c>
      <c r="X56">
        <f t="shared" si="5"/>
        <v>1</v>
      </c>
      <c r="Y56" s="26">
        <v>1</v>
      </c>
      <c r="Z56">
        <f t="shared" si="9"/>
        <v>1</v>
      </c>
      <c r="AA56">
        <f t="shared" si="10"/>
        <v>1</v>
      </c>
      <c r="AB56">
        <f t="shared" si="11"/>
        <v>0</v>
      </c>
      <c r="AC56">
        <f t="shared" si="12"/>
        <v>12.5545358858762</v>
      </c>
      <c r="AD56">
        <f t="shared" si="13"/>
        <v>12.549416240300999</v>
      </c>
      <c r="AE56" t="str">
        <f t="shared" si="14"/>
        <v>imp[M+H]+</v>
      </c>
      <c r="AF56" s="3">
        <v>348.047124</v>
      </c>
      <c r="AG56">
        <v>1</v>
      </c>
      <c r="AH56" s="3">
        <v>348.047124</v>
      </c>
    </row>
    <row r="57" spans="1:34" x14ac:dyDescent="0.25">
      <c r="A57">
        <v>56</v>
      </c>
      <c r="B57" s="3" t="s">
        <v>916</v>
      </c>
      <c r="C57" s="3" t="s">
        <v>327</v>
      </c>
      <c r="D57" s="3" t="s">
        <v>328</v>
      </c>
      <c r="E57" s="3">
        <v>551.14</v>
      </c>
      <c r="F57" s="3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991</v>
      </c>
      <c r="L57">
        <v>1</v>
      </c>
      <c r="M57" t="s">
        <v>1003</v>
      </c>
      <c r="N57">
        <v>6</v>
      </c>
      <c r="O57">
        <v>480</v>
      </c>
      <c r="P57">
        <v>11.8421692310301</v>
      </c>
      <c r="Q57">
        <f t="shared" si="4"/>
        <v>1</v>
      </c>
      <c r="R57">
        <v>1</v>
      </c>
      <c r="S57">
        <v>1</v>
      </c>
      <c r="T57" t="s">
        <v>867</v>
      </c>
      <c r="U57">
        <v>3</v>
      </c>
      <c r="V57">
        <v>463</v>
      </c>
      <c r="W57">
        <v>11.8710965512188</v>
      </c>
      <c r="X57">
        <f t="shared" si="5"/>
        <v>1</v>
      </c>
      <c r="Y57" s="26">
        <v>1</v>
      </c>
      <c r="Z57">
        <f t="shared" si="9"/>
        <v>1</v>
      </c>
      <c r="AA57">
        <f t="shared" si="10"/>
        <v>1</v>
      </c>
      <c r="AB57">
        <f t="shared" si="11"/>
        <v>1</v>
      </c>
      <c r="AC57">
        <f t="shared" si="12"/>
        <v>11.8421692310301</v>
      </c>
      <c r="AD57">
        <f t="shared" si="13"/>
        <v>11.8710965512188</v>
      </c>
      <c r="AE57" t="str">
        <f t="shared" si="14"/>
        <v>atp[M-H]-</v>
      </c>
      <c r="AF57" s="3">
        <v>506.99577399999998</v>
      </c>
      <c r="AG57">
        <v>1</v>
      </c>
      <c r="AH57" s="3">
        <v>506.99577399999998</v>
      </c>
    </row>
    <row r="58" spans="1:34" x14ac:dyDescent="0.25">
      <c r="A58">
        <v>57</v>
      </c>
      <c r="B58" s="3" t="s">
        <v>918</v>
      </c>
      <c r="C58" s="3" t="s">
        <v>332</v>
      </c>
      <c r="D58" s="3" t="s">
        <v>333</v>
      </c>
      <c r="E58" s="3">
        <v>523.17999999999995</v>
      </c>
      <c r="F58" s="3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991</v>
      </c>
      <c r="L58">
        <v>1</v>
      </c>
      <c r="M58" t="s">
        <v>883</v>
      </c>
      <c r="N58">
        <v>7</v>
      </c>
      <c r="O58">
        <v>3</v>
      </c>
      <c r="P58">
        <v>12.5419519301596</v>
      </c>
      <c r="Q58">
        <f t="shared" si="4"/>
        <v>1</v>
      </c>
      <c r="R58">
        <v>1</v>
      </c>
      <c r="S58">
        <v>1</v>
      </c>
      <c r="T58" t="s">
        <v>1246</v>
      </c>
      <c r="U58">
        <v>3</v>
      </c>
      <c r="V58">
        <v>3</v>
      </c>
      <c r="W58">
        <v>12.4502702455838</v>
      </c>
      <c r="X58">
        <f t="shared" si="5"/>
        <v>1</v>
      </c>
      <c r="Y58" s="26">
        <v>1</v>
      </c>
      <c r="Z58">
        <f t="shared" si="9"/>
        <v>1</v>
      </c>
      <c r="AA58">
        <f t="shared" si="10"/>
        <v>1</v>
      </c>
      <c r="AB58">
        <f t="shared" si="11"/>
        <v>0</v>
      </c>
      <c r="AC58">
        <f t="shared" si="12"/>
        <v>12.5419519301596</v>
      </c>
      <c r="AD58">
        <f t="shared" si="13"/>
        <v>12.4502702455838</v>
      </c>
      <c r="AE58" t="str">
        <f t="shared" si="14"/>
        <v>gtp[M+H]+</v>
      </c>
      <c r="AF58" s="3">
        <v>522.99068899999997</v>
      </c>
      <c r="AG58">
        <v>1</v>
      </c>
      <c r="AH58" s="3">
        <v>522.99068899999997</v>
      </c>
    </row>
    <row r="59" spans="1:34" x14ac:dyDescent="0.2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3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991</v>
      </c>
      <c r="L59">
        <v>1</v>
      </c>
      <c r="M59" t="s">
        <v>1035</v>
      </c>
      <c r="N59">
        <v>6</v>
      </c>
      <c r="O59">
        <v>5</v>
      </c>
      <c r="P59">
        <v>11.9384896159258</v>
      </c>
      <c r="Q59">
        <f t="shared" si="4"/>
        <v>1</v>
      </c>
      <c r="R59">
        <v>1</v>
      </c>
      <c r="S59">
        <v>1</v>
      </c>
      <c r="T59" t="s">
        <v>893</v>
      </c>
      <c r="U59">
        <v>2</v>
      </c>
      <c r="V59">
        <v>472</v>
      </c>
      <c r="W59">
        <v>12.019884234270201</v>
      </c>
      <c r="X59">
        <f t="shared" si="5"/>
        <v>1</v>
      </c>
      <c r="Y59" s="26">
        <v>1</v>
      </c>
      <c r="Z59">
        <f t="shared" si="9"/>
        <v>1</v>
      </c>
      <c r="AA59">
        <f t="shared" si="10"/>
        <v>1</v>
      </c>
      <c r="AB59">
        <f t="shared" si="11"/>
        <v>1</v>
      </c>
      <c r="AC59">
        <f t="shared" si="12"/>
        <v>11.9384896159258</v>
      </c>
      <c r="AD59">
        <f t="shared" si="13"/>
        <v>12.019884234270201</v>
      </c>
      <c r="AE59" t="str">
        <f t="shared" si="14"/>
        <v>utp[M-H]-</v>
      </c>
      <c r="AF59" s="3">
        <v>483.96855699999998</v>
      </c>
      <c r="AG59">
        <v>1</v>
      </c>
      <c r="AH59" s="3">
        <v>483.96855699999998</v>
      </c>
    </row>
    <row r="60" spans="1:34" x14ac:dyDescent="0.25">
      <c r="A60">
        <v>59</v>
      </c>
      <c r="B60" s="3" t="s">
        <v>921</v>
      </c>
      <c r="C60" s="3" t="s">
        <v>343</v>
      </c>
      <c r="D60" s="3" t="s">
        <v>344</v>
      </c>
      <c r="E60" s="3">
        <v>367.16</v>
      </c>
      <c r="F60" s="3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991</v>
      </c>
      <c r="L60">
        <v>1</v>
      </c>
      <c r="M60" t="s">
        <v>885</v>
      </c>
      <c r="N60">
        <v>5</v>
      </c>
      <c r="O60">
        <v>395</v>
      </c>
      <c r="P60">
        <v>12.5117822385679</v>
      </c>
      <c r="Q60">
        <f t="shared" si="4"/>
        <v>1</v>
      </c>
      <c r="R60">
        <v>1</v>
      </c>
      <c r="S60">
        <v>1</v>
      </c>
      <c r="T60" t="s">
        <v>1247</v>
      </c>
      <c r="U60">
        <v>1</v>
      </c>
      <c r="V60">
        <v>6</v>
      </c>
      <c r="W60">
        <v>12.4791608466341</v>
      </c>
      <c r="X60">
        <f t="shared" si="5"/>
        <v>1</v>
      </c>
      <c r="Y60" s="26">
        <v>1</v>
      </c>
      <c r="Z60">
        <f t="shared" si="9"/>
        <v>1</v>
      </c>
      <c r="AA60">
        <f t="shared" si="10"/>
        <v>1</v>
      </c>
      <c r="AB60">
        <f t="shared" si="11"/>
        <v>1</v>
      </c>
      <c r="AC60">
        <f t="shared" si="12"/>
        <v>12.5117822385679</v>
      </c>
      <c r="AD60">
        <f t="shared" si="13"/>
        <v>12.4791608466341</v>
      </c>
      <c r="AE60" t="str">
        <f t="shared" si="14"/>
        <v>cmp[M+H]+</v>
      </c>
      <c r="AF60" s="3">
        <v>323.051875</v>
      </c>
      <c r="AG60">
        <v>1</v>
      </c>
      <c r="AH60" s="3">
        <v>323.051875</v>
      </c>
    </row>
    <row r="61" spans="1:34" x14ac:dyDescent="0.2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3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991</v>
      </c>
      <c r="L61">
        <v>1</v>
      </c>
      <c r="M61" t="s">
        <v>907</v>
      </c>
      <c r="N61">
        <v>4</v>
      </c>
      <c r="O61">
        <v>4</v>
      </c>
      <c r="P61">
        <v>12.502471987087</v>
      </c>
      <c r="Q61">
        <f t="shared" si="4"/>
        <v>1</v>
      </c>
      <c r="R61">
        <v>1</v>
      </c>
      <c r="S61">
        <v>1</v>
      </c>
      <c r="T61" t="s">
        <v>1248</v>
      </c>
      <c r="U61">
        <v>3</v>
      </c>
      <c r="V61">
        <v>3</v>
      </c>
      <c r="W61">
        <v>12.4332553958809</v>
      </c>
      <c r="X61">
        <f t="shared" si="5"/>
        <v>1</v>
      </c>
      <c r="Y61" s="26">
        <v>1</v>
      </c>
      <c r="Z61">
        <f t="shared" si="9"/>
        <v>1</v>
      </c>
      <c r="AA61">
        <f t="shared" si="10"/>
        <v>1</v>
      </c>
      <c r="AB61">
        <f t="shared" si="11"/>
        <v>0</v>
      </c>
      <c r="AC61">
        <f t="shared" si="12"/>
        <v>12.502471987087</v>
      </c>
      <c r="AD61">
        <f t="shared" si="13"/>
        <v>12.4332553958809</v>
      </c>
      <c r="AE61" t="str">
        <f t="shared" si="14"/>
        <v>cdp[M+H]+</v>
      </c>
      <c r="AF61" s="3">
        <v>403.01820799999996</v>
      </c>
      <c r="AG61">
        <v>1</v>
      </c>
      <c r="AH61" s="3">
        <v>403.01820799999996</v>
      </c>
    </row>
    <row r="62" spans="1:34" x14ac:dyDescent="0.2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3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991</v>
      </c>
      <c r="L62">
        <v>1</v>
      </c>
      <c r="M62" t="s">
        <v>1007</v>
      </c>
      <c r="N62">
        <v>4</v>
      </c>
      <c r="O62">
        <v>13</v>
      </c>
      <c r="P62">
        <v>10.799736642526399</v>
      </c>
      <c r="Q62">
        <f t="shared" si="4"/>
        <v>1</v>
      </c>
      <c r="R62">
        <v>1</v>
      </c>
      <c r="S62">
        <v>1</v>
      </c>
      <c r="T62" t="s">
        <v>888</v>
      </c>
      <c r="U62">
        <v>2</v>
      </c>
      <c r="V62">
        <v>116</v>
      </c>
      <c r="W62">
        <v>11.1321766590163</v>
      </c>
      <c r="X62">
        <f t="shared" si="5"/>
        <v>1</v>
      </c>
      <c r="Y62" s="26">
        <v>1</v>
      </c>
      <c r="Z62">
        <f t="shared" si="9"/>
        <v>1</v>
      </c>
      <c r="AA62">
        <f t="shared" si="10"/>
        <v>1</v>
      </c>
      <c r="AB62">
        <f t="shared" si="11"/>
        <v>0</v>
      </c>
      <c r="AC62">
        <f t="shared" si="12"/>
        <v>10.799736642526399</v>
      </c>
      <c r="AD62">
        <f t="shared" si="13"/>
        <v>11.1321766590163</v>
      </c>
      <c r="AE62" t="str">
        <f t="shared" si="14"/>
        <v>ctp[M-H]-</v>
      </c>
      <c r="AF62" s="3">
        <v>482.98454099999998</v>
      </c>
      <c r="AG62">
        <v>1</v>
      </c>
      <c r="AH62" s="3">
        <v>482.98454099999998</v>
      </c>
    </row>
    <row r="63" spans="1:34" x14ac:dyDescent="0.2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3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991</v>
      </c>
      <c r="L63">
        <v>1</v>
      </c>
      <c r="M63" t="s">
        <v>923</v>
      </c>
      <c r="N63">
        <v>10</v>
      </c>
      <c r="O63">
        <v>480</v>
      </c>
      <c r="P63">
        <v>12.569165517827299</v>
      </c>
      <c r="Q63">
        <f t="shared" si="4"/>
        <v>1</v>
      </c>
      <c r="R63">
        <v>1</v>
      </c>
      <c r="S63">
        <v>1</v>
      </c>
      <c r="T63" t="s">
        <v>1249</v>
      </c>
      <c r="U63">
        <v>5</v>
      </c>
      <c r="V63">
        <v>3</v>
      </c>
      <c r="W63">
        <v>12.5392306833664</v>
      </c>
      <c r="X63">
        <f t="shared" si="5"/>
        <v>1</v>
      </c>
      <c r="Y63" s="26">
        <v>1</v>
      </c>
      <c r="Z63">
        <f t="shared" si="9"/>
        <v>1</v>
      </c>
      <c r="AA63">
        <f t="shared" si="10"/>
        <v>1</v>
      </c>
      <c r="AB63">
        <f t="shared" si="11"/>
        <v>1</v>
      </c>
      <c r="AC63">
        <f t="shared" si="12"/>
        <v>12.569165517827299</v>
      </c>
      <c r="AD63">
        <f t="shared" si="13"/>
        <v>12.5392306833664</v>
      </c>
      <c r="AE63" t="str">
        <f t="shared" si="14"/>
        <v>ade[M+H]+</v>
      </c>
      <c r="AF63" s="3">
        <v>135.05451499999998</v>
      </c>
      <c r="AG63">
        <v>1</v>
      </c>
      <c r="AH63" s="3">
        <v>135.05451499999998</v>
      </c>
    </row>
    <row r="64" spans="1:34" x14ac:dyDescent="0.2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3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991</v>
      </c>
      <c r="L64">
        <v>1</v>
      </c>
      <c r="M64" t="s">
        <v>935</v>
      </c>
      <c r="N64">
        <v>9</v>
      </c>
      <c r="O64">
        <v>3</v>
      </c>
      <c r="P64">
        <v>12.569275470665</v>
      </c>
      <c r="Q64">
        <f t="shared" si="4"/>
        <v>1</v>
      </c>
      <c r="R64">
        <v>1</v>
      </c>
      <c r="S64">
        <v>1</v>
      </c>
      <c r="T64" t="s">
        <v>1250</v>
      </c>
      <c r="U64">
        <v>3</v>
      </c>
      <c r="V64">
        <v>4</v>
      </c>
      <c r="W64">
        <v>12.313087192872199</v>
      </c>
      <c r="X64">
        <f t="shared" si="5"/>
        <v>1</v>
      </c>
      <c r="Y64" s="26">
        <v>1</v>
      </c>
      <c r="Z64">
        <f t="shared" si="9"/>
        <v>1</v>
      </c>
      <c r="AA64">
        <f t="shared" si="10"/>
        <v>1</v>
      </c>
      <c r="AB64">
        <f t="shared" si="11"/>
        <v>0</v>
      </c>
      <c r="AC64">
        <f t="shared" si="12"/>
        <v>12.569275470665</v>
      </c>
      <c r="AD64">
        <f t="shared" si="13"/>
        <v>12.313087192872199</v>
      </c>
      <c r="AE64" t="str">
        <f t="shared" si="14"/>
        <v>gua[M+K]+</v>
      </c>
      <c r="AF64" s="3">
        <v>151.04942999999997</v>
      </c>
      <c r="AG64">
        <v>1</v>
      </c>
      <c r="AH64" s="3">
        <v>151.04942999999997</v>
      </c>
    </row>
    <row r="65" spans="1:35" x14ac:dyDescent="0.2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3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991</v>
      </c>
      <c r="L65">
        <v>1</v>
      </c>
      <c r="M65" t="s">
        <v>941</v>
      </c>
      <c r="N65">
        <v>7</v>
      </c>
      <c r="O65">
        <v>3</v>
      </c>
      <c r="P65">
        <v>12.5684909365816</v>
      </c>
      <c r="Q65">
        <f t="shared" si="4"/>
        <v>1</v>
      </c>
      <c r="R65">
        <v>1</v>
      </c>
      <c r="S65">
        <v>1</v>
      </c>
      <c r="T65" t="s">
        <v>1251</v>
      </c>
      <c r="U65">
        <v>5</v>
      </c>
      <c r="V65">
        <v>6</v>
      </c>
      <c r="W65">
        <v>3.1248407266760498</v>
      </c>
      <c r="X65">
        <f t="shared" si="5"/>
        <v>1</v>
      </c>
      <c r="Y65" s="26">
        <v>1</v>
      </c>
      <c r="Z65">
        <f t="shared" si="9"/>
        <v>1</v>
      </c>
      <c r="AA65">
        <f t="shared" si="10"/>
        <v>1</v>
      </c>
      <c r="AB65">
        <f t="shared" si="11"/>
        <v>0</v>
      </c>
      <c r="AC65">
        <f t="shared" si="12"/>
        <v>12.5684909365816</v>
      </c>
      <c r="AD65">
        <f t="shared" si="13"/>
        <v>3.1248407266760498</v>
      </c>
      <c r="AE65" t="str">
        <f t="shared" si="14"/>
        <v>hxan[M+K]+</v>
      </c>
      <c r="AF65" s="3">
        <v>136.03853099999998</v>
      </c>
      <c r="AG65">
        <v>1</v>
      </c>
      <c r="AH65" s="3">
        <v>136.03853099999998</v>
      </c>
    </row>
    <row r="66" spans="1:35" x14ac:dyDescent="0.2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3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991</v>
      </c>
      <c r="L66">
        <v>1</v>
      </c>
      <c r="M66" t="s">
        <v>1037</v>
      </c>
      <c r="N66">
        <v>6</v>
      </c>
      <c r="O66">
        <v>3</v>
      </c>
      <c r="P66">
        <v>12.3048740889116</v>
      </c>
      <c r="Q66">
        <f t="shared" si="4"/>
        <v>1</v>
      </c>
      <c r="R66">
        <v>1</v>
      </c>
      <c r="S66">
        <v>1</v>
      </c>
      <c r="T66" t="s">
        <v>955</v>
      </c>
      <c r="U66">
        <v>5</v>
      </c>
      <c r="V66">
        <v>3</v>
      </c>
      <c r="W66">
        <v>12.568293322325299</v>
      </c>
      <c r="X66">
        <f t="shared" si="5"/>
        <v>1</v>
      </c>
      <c r="Y66" s="26">
        <v>1</v>
      </c>
      <c r="Z66">
        <f t="shared" ref="Z66:Z97" si="15">(SUM(L66,S66)&gt;0)*1</f>
        <v>1</v>
      </c>
      <c r="AA66">
        <f t="shared" ref="AA66:AA97" si="16">(SUM(X66,Q66)&gt;0)*1</f>
        <v>1</v>
      </c>
      <c r="AB66">
        <f t="shared" ref="AB66:AB97" si="17">IF((IF(V66&gt;240,1,0)+IF(O66&gt;240,1,0))&gt;0,1,0)</f>
        <v>0</v>
      </c>
      <c r="AC66">
        <f t="shared" ref="AC66:AC97" si="18">IF((Q66*R66)&gt;0,P66,0)</f>
        <v>12.3048740889116</v>
      </c>
      <c r="AD66">
        <f t="shared" ref="AD66:AD97" si="19">IF((X66*Y66)&gt;0,W66,0)</f>
        <v>12.568293322325299</v>
      </c>
      <c r="AE66" t="str">
        <f t="shared" si="14"/>
        <v>xan[M-H]-</v>
      </c>
      <c r="AF66" s="3">
        <v>152.033446</v>
      </c>
      <c r="AG66">
        <v>1</v>
      </c>
      <c r="AH66" s="3">
        <v>152.033446</v>
      </c>
    </row>
    <row r="67" spans="1:35" x14ac:dyDescent="0.2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3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991</v>
      </c>
      <c r="L67">
        <v>1</v>
      </c>
      <c r="M67" t="s">
        <v>943</v>
      </c>
      <c r="N67">
        <v>8</v>
      </c>
      <c r="O67">
        <v>3</v>
      </c>
      <c r="P67">
        <v>12.569816959153799</v>
      </c>
      <c r="Q67">
        <f t="shared" ref="Q67:Q130" si="20">(P67&gt;3)*1</f>
        <v>1</v>
      </c>
      <c r="R67">
        <v>1</v>
      </c>
      <c r="S67">
        <v>1</v>
      </c>
      <c r="T67" t="s">
        <v>1252</v>
      </c>
      <c r="U67">
        <v>4</v>
      </c>
      <c r="V67">
        <v>3</v>
      </c>
      <c r="W67">
        <v>12.543717543515699</v>
      </c>
      <c r="X67">
        <f t="shared" ref="X67:X130" si="21">(W67&gt;3)*1</f>
        <v>1</v>
      </c>
      <c r="Y67" s="26">
        <v>1</v>
      </c>
      <c r="Z67">
        <f t="shared" si="15"/>
        <v>1</v>
      </c>
      <c r="AA67">
        <f t="shared" si="16"/>
        <v>1</v>
      </c>
      <c r="AB67">
        <f t="shared" si="17"/>
        <v>0</v>
      </c>
      <c r="AC67">
        <f t="shared" si="18"/>
        <v>12.569816959153799</v>
      </c>
      <c r="AD67">
        <f t="shared" si="19"/>
        <v>12.543717543515699</v>
      </c>
      <c r="AE67" t="str">
        <f t="shared" si="14"/>
        <v>ins[M+K]+</v>
      </c>
      <c r="AF67" s="3">
        <v>268.08079099999998</v>
      </c>
      <c r="AG67">
        <v>1</v>
      </c>
      <c r="AH67" s="3">
        <v>268.08079099999998</v>
      </c>
    </row>
    <row r="68" spans="1:35" x14ac:dyDescent="0.2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3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991</v>
      </c>
      <c r="L68">
        <v>1</v>
      </c>
      <c r="M68" t="s">
        <v>956</v>
      </c>
      <c r="N68">
        <v>7</v>
      </c>
      <c r="O68">
        <v>3</v>
      </c>
      <c r="P68">
        <v>12.5520008455349</v>
      </c>
      <c r="Q68">
        <f t="shared" si="20"/>
        <v>1</v>
      </c>
      <c r="R68">
        <v>1</v>
      </c>
      <c r="S68">
        <v>1</v>
      </c>
      <c r="T68" t="s">
        <v>1253</v>
      </c>
      <c r="U68">
        <v>2</v>
      </c>
      <c r="V68">
        <v>3</v>
      </c>
      <c r="W68">
        <v>12.4255549357896</v>
      </c>
      <c r="X68">
        <f t="shared" si="21"/>
        <v>1</v>
      </c>
      <c r="Y68" s="26">
        <v>1</v>
      </c>
      <c r="Z68">
        <f t="shared" si="15"/>
        <v>1</v>
      </c>
      <c r="AA68">
        <f t="shared" si="16"/>
        <v>1</v>
      </c>
      <c r="AB68">
        <f t="shared" si="17"/>
        <v>0</v>
      </c>
      <c r="AC68">
        <f t="shared" si="18"/>
        <v>12.5520008455349</v>
      </c>
      <c r="AD68">
        <f t="shared" si="19"/>
        <v>12.4255549357896</v>
      </c>
      <c r="AE68" t="str">
        <f t="shared" ref="AE68:AE99" si="22">IF(AC68&gt;AD68,M68,T68)</f>
        <v>gsn[M+K]+</v>
      </c>
      <c r="AF68" s="3">
        <v>283.09168999999997</v>
      </c>
      <c r="AG68">
        <v>1</v>
      </c>
      <c r="AH68" s="3">
        <v>283.09168999999997</v>
      </c>
    </row>
    <row r="69" spans="1:35" x14ac:dyDescent="0.2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3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991</v>
      </c>
      <c r="L69">
        <v>1</v>
      </c>
      <c r="M69" t="s">
        <v>1115</v>
      </c>
      <c r="N69">
        <v>3</v>
      </c>
      <c r="O69">
        <v>6</v>
      </c>
      <c r="P69">
        <v>0.318340490666005</v>
      </c>
      <c r="Q69">
        <f t="shared" si="20"/>
        <v>0</v>
      </c>
      <c r="R69">
        <v>0</v>
      </c>
      <c r="S69">
        <v>1</v>
      </c>
      <c r="T69" t="s">
        <v>1145</v>
      </c>
      <c r="U69">
        <v>6</v>
      </c>
      <c r="V69">
        <v>3</v>
      </c>
      <c r="W69">
        <v>-5.0556193090473198E-2</v>
      </c>
      <c r="X69">
        <f t="shared" si="21"/>
        <v>0</v>
      </c>
      <c r="Y69" s="26">
        <v>0</v>
      </c>
      <c r="Z69">
        <f t="shared" si="15"/>
        <v>1</v>
      </c>
      <c r="AA69">
        <f t="shared" si="16"/>
        <v>0</v>
      </c>
      <c r="AB69">
        <f t="shared" si="17"/>
        <v>0</v>
      </c>
      <c r="AC69">
        <f t="shared" si="18"/>
        <v>0</v>
      </c>
      <c r="AD69">
        <f t="shared" si="19"/>
        <v>0</v>
      </c>
      <c r="AE69" s="1" t="str">
        <f t="shared" si="22"/>
        <v>ura[M+Hac-H]-</v>
      </c>
      <c r="AF69" s="3">
        <v>112.027298</v>
      </c>
      <c r="AG69">
        <v>0</v>
      </c>
      <c r="AH69" s="3">
        <v>112.027298</v>
      </c>
    </row>
    <row r="70" spans="1:35" x14ac:dyDescent="0.2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3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991</v>
      </c>
      <c r="L70">
        <v>1</v>
      </c>
      <c r="M70" t="s">
        <v>1034</v>
      </c>
      <c r="N70">
        <v>9</v>
      </c>
      <c r="O70">
        <v>6</v>
      </c>
      <c r="P70">
        <v>10.7717218119052</v>
      </c>
      <c r="Q70">
        <f t="shared" si="20"/>
        <v>1</v>
      </c>
      <c r="R70">
        <v>1</v>
      </c>
      <c r="S70">
        <v>1</v>
      </c>
      <c r="T70" t="s">
        <v>1254</v>
      </c>
      <c r="U70">
        <v>5</v>
      </c>
      <c r="V70">
        <v>480</v>
      </c>
      <c r="W70">
        <v>6.72581003481669</v>
      </c>
      <c r="X70">
        <f t="shared" si="21"/>
        <v>1</v>
      </c>
      <c r="Y70" s="26">
        <v>1</v>
      </c>
      <c r="Z70">
        <f t="shared" si="15"/>
        <v>1</v>
      </c>
      <c r="AA70">
        <f t="shared" si="16"/>
        <v>1</v>
      </c>
      <c r="AB70">
        <f t="shared" si="17"/>
        <v>1</v>
      </c>
      <c r="AC70">
        <f t="shared" si="18"/>
        <v>10.7717218119052</v>
      </c>
      <c r="AD70">
        <f t="shared" si="19"/>
        <v>6.72581003481669</v>
      </c>
      <c r="AE70" t="str">
        <f t="shared" si="22"/>
        <v>uri[M+H]+</v>
      </c>
      <c r="AF70" s="3">
        <v>244.069558</v>
      </c>
      <c r="AG70">
        <v>1</v>
      </c>
      <c r="AH70" s="3">
        <v>244.069558</v>
      </c>
    </row>
    <row r="71" spans="1:35" x14ac:dyDescent="0.2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3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991</v>
      </c>
      <c r="L71">
        <v>1</v>
      </c>
      <c r="M71" t="s">
        <v>959</v>
      </c>
      <c r="N71">
        <v>9</v>
      </c>
      <c r="O71">
        <v>3</v>
      </c>
      <c r="P71">
        <v>12.5697004912717</v>
      </c>
      <c r="Q71">
        <f t="shared" si="20"/>
        <v>1</v>
      </c>
      <c r="R71">
        <v>1</v>
      </c>
      <c r="S71">
        <v>1</v>
      </c>
      <c r="T71" t="s">
        <v>1255</v>
      </c>
      <c r="U71">
        <v>2</v>
      </c>
      <c r="V71">
        <v>3</v>
      </c>
      <c r="W71">
        <v>12.5182269465215</v>
      </c>
      <c r="X71">
        <f t="shared" si="21"/>
        <v>1</v>
      </c>
      <c r="Y71" s="26">
        <v>1</v>
      </c>
      <c r="Z71">
        <f t="shared" si="15"/>
        <v>1</v>
      </c>
      <c r="AA71">
        <f t="shared" si="16"/>
        <v>1</v>
      </c>
      <c r="AB71">
        <f t="shared" si="17"/>
        <v>0</v>
      </c>
      <c r="AC71">
        <f t="shared" si="18"/>
        <v>12.5697004912717</v>
      </c>
      <c r="AD71">
        <f t="shared" si="19"/>
        <v>12.5182269465215</v>
      </c>
      <c r="AE71" t="str">
        <f t="shared" si="22"/>
        <v>cytd[M+K]+</v>
      </c>
      <c r="AF71" s="3">
        <v>243.08554199999998</v>
      </c>
      <c r="AG71">
        <v>1</v>
      </c>
      <c r="AH71" s="3">
        <v>243.08554199999998</v>
      </c>
    </row>
    <row r="72" spans="1:35" x14ac:dyDescent="0.2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3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991</v>
      </c>
      <c r="L72">
        <v>1</v>
      </c>
      <c r="M72" t="s">
        <v>954</v>
      </c>
      <c r="N72">
        <v>8</v>
      </c>
      <c r="O72">
        <v>3</v>
      </c>
      <c r="P72">
        <v>12.569945768647599</v>
      </c>
      <c r="Q72">
        <f t="shared" si="20"/>
        <v>1</v>
      </c>
      <c r="R72">
        <v>1</v>
      </c>
      <c r="S72">
        <v>1</v>
      </c>
      <c r="T72" t="s">
        <v>1256</v>
      </c>
      <c r="U72">
        <v>2</v>
      </c>
      <c r="V72">
        <v>6</v>
      </c>
      <c r="W72">
        <v>10.0736661166186</v>
      </c>
      <c r="X72">
        <f t="shared" si="21"/>
        <v>1</v>
      </c>
      <c r="Y72" s="26">
        <v>1</v>
      </c>
      <c r="Z72">
        <f t="shared" si="15"/>
        <v>1</v>
      </c>
      <c r="AA72">
        <f t="shared" si="16"/>
        <v>1</v>
      </c>
      <c r="AB72">
        <f t="shared" si="17"/>
        <v>0</v>
      </c>
      <c r="AC72">
        <f t="shared" si="18"/>
        <v>12.569945768647599</v>
      </c>
      <c r="AD72">
        <f t="shared" si="19"/>
        <v>10.0736661166186</v>
      </c>
      <c r="AE72" t="str">
        <f t="shared" si="22"/>
        <v>csn[M+K]+</v>
      </c>
      <c r="AF72" s="3">
        <v>111.043282</v>
      </c>
      <c r="AG72">
        <v>1</v>
      </c>
      <c r="AH72" s="3">
        <v>111.043282</v>
      </c>
    </row>
    <row r="73" spans="1:35" x14ac:dyDescent="0.2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3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991</v>
      </c>
      <c r="L73">
        <v>1</v>
      </c>
      <c r="M73" t="s">
        <v>1196</v>
      </c>
      <c r="N73">
        <v>5</v>
      </c>
      <c r="O73">
        <v>43</v>
      </c>
      <c r="P73">
        <v>0.47879236991819102</v>
      </c>
      <c r="Q73">
        <f t="shared" si="20"/>
        <v>0</v>
      </c>
      <c r="R73">
        <v>0</v>
      </c>
      <c r="S73">
        <v>1</v>
      </c>
      <c r="T73" t="s">
        <v>944</v>
      </c>
      <c r="U73">
        <v>3</v>
      </c>
      <c r="V73">
        <v>480</v>
      </c>
      <c r="W73">
        <v>4.1082358149165001</v>
      </c>
      <c r="X73">
        <f t="shared" si="21"/>
        <v>1</v>
      </c>
      <c r="Y73" s="26">
        <v>1</v>
      </c>
      <c r="Z73">
        <f t="shared" si="15"/>
        <v>1</v>
      </c>
      <c r="AA73">
        <f t="shared" si="16"/>
        <v>1</v>
      </c>
      <c r="AB73">
        <f t="shared" si="17"/>
        <v>1</v>
      </c>
      <c r="AC73">
        <f t="shared" si="18"/>
        <v>0</v>
      </c>
      <c r="AD73">
        <f t="shared" si="19"/>
        <v>4.1082358149165001</v>
      </c>
      <c r="AE73" t="str">
        <f t="shared" si="22"/>
        <v>orot[M-H]-</v>
      </c>
      <c r="AF73" s="3">
        <v>156.01712799999999</v>
      </c>
      <c r="AG73">
        <v>1</v>
      </c>
      <c r="AH73" s="3">
        <v>156.01712799999999</v>
      </c>
    </row>
    <row r="74" spans="1:35" x14ac:dyDescent="0.2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3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991</v>
      </c>
      <c r="L74">
        <v>1</v>
      </c>
      <c r="M74" t="s">
        <v>1132</v>
      </c>
      <c r="N74">
        <v>6</v>
      </c>
      <c r="O74">
        <v>46</v>
      </c>
      <c r="P74">
        <v>0.34751965100455101</v>
      </c>
      <c r="Q74">
        <f t="shared" si="20"/>
        <v>0</v>
      </c>
      <c r="R74">
        <v>0</v>
      </c>
      <c r="S74">
        <v>1</v>
      </c>
      <c r="T74" t="s">
        <v>950</v>
      </c>
      <c r="U74">
        <v>4</v>
      </c>
      <c r="V74">
        <v>480</v>
      </c>
      <c r="W74">
        <v>10.590675260027201</v>
      </c>
      <c r="X74">
        <f t="shared" si="21"/>
        <v>1</v>
      </c>
      <c r="Y74" s="26">
        <v>1</v>
      </c>
      <c r="Z74">
        <f t="shared" si="15"/>
        <v>1</v>
      </c>
      <c r="AA74">
        <f t="shared" si="16"/>
        <v>1</v>
      </c>
      <c r="AB74">
        <f t="shared" si="17"/>
        <v>1</v>
      </c>
      <c r="AC74">
        <f t="shared" si="18"/>
        <v>0</v>
      </c>
      <c r="AD74">
        <f t="shared" si="19"/>
        <v>10.590675260027201</v>
      </c>
      <c r="AE74" t="str">
        <f t="shared" si="22"/>
        <v>dhor-S[M-H]-</v>
      </c>
      <c r="AF74" s="3">
        <v>158.03277799999998</v>
      </c>
      <c r="AG74">
        <v>1</v>
      </c>
      <c r="AH74" s="3">
        <v>158.03277799999998</v>
      </c>
    </row>
    <row r="75" spans="1:35" x14ac:dyDescent="0.2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3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991</v>
      </c>
      <c r="L75">
        <v>1</v>
      </c>
      <c r="M75" t="s">
        <v>910</v>
      </c>
      <c r="N75">
        <v>6</v>
      </c>
      <c r="O75">
        <v>3</v>
      </c>
      <c r="P75">
        <v>11.797995872804099</v>
      </c>
      <c r="Q75">
        <f t="shared" si="20"/>
        <v>1</v>
      </c>
      <c r="R75">
        <v>1</v>
      </c>
      <c r="S75">
        <v>1</v>
      </c>
      <c r="T75" t="s">
        <v>1257</v>
      </c>
      <c r="U75">
        <v>2</v>
      </c>
      <c r="V75">
        <v>3</v>
      </c>
      <c r="W75">
        <v>11.3790848685779</v>
      </c>
      <c r="X75">
        <f t="shared" si="21"/>
        <v>1</v>
      </c>
      <c r="Y75" s="26">
        <v>1</v>
      </c>
      <c r="Z75">
        <f t="shared" si="15"/>
        <v>1</v>
      </c>
      <c r="AA75">
        <f t="shared" si="16"/>
        <v>1</v>
      </c>
      <c r="AB75">
        <f t="shared" si="17"/>
        <v>0</v>
      </c>
      <c r="AC75">
        <f t="shared" si="18"/>
        <v>11.797995872804099</v>
      </c>
      <c r="AD75">
        <f t="shared" si="19"/>
        <v>11.3790848685779</v>
      </c>
      <c r="AE75" t="str">
        <f t="shared" si="22"/>
        <v>prpp[M+Na]+</v>
      </c>
      <c r="AF75" s="3">
        <v>389.95184399999999</v>
      </c>
      <c r="AG75">
        <v>1</v>
      </c>
      <c r="AH75" s="3">
        <v>389.95184399999999</v>
      </c>
    </row>
    <row r="76" spans="1:35" x14ac:dyDescent="0.2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3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992</v>
      </c>
      <c r="L76">
        <v>1</v>
      </c>
      <c r="M76" t="s">
        <v>1010</v>
      </c>
      <c r="N76">
        <v>7</v>
      </c>
      <c r="O76">
        <v>480</v>
      </c>
      <c r="P76">
        <v>8.8824664607245207</v>
      </c>
      <c r="Q76">
        <f t="shared" si="20"/>
        <v>1</v>
      </c>
      <c r="R76">
        <v>1</v>
      </c>
      <c r="S76">
        <v>1</v>
      </c>
      <c r="T76" t="s">
        <v>953</v>
      </c>
      <c r="U76">
        <v>5</v>
      </c>
      <c r="V76">
        <v>480</v>
      </c>
      <c r="W76">
        <v>10.1229667005269</v>
      </c>
      <c r="X76">
        <f t="shared" si="21"/>
        <v>1</v>
      </c>
      <c r="Y76" s="26">
        <v>1</v>
      </c>
      <c r="Z76">
        <f t="shared" si="15"/>
        <v>1</v>
      </c>
      <c r="AA76">
        <f t="shared" si="16"/>
        <v>1</v>
      </c>
      <c r="AB76">
        <f t="shared" si="17"/>
        <v>1</v>
      </c>
      <c r="AC76">
        <f t="shared" si="18"/>
        <v>8.8824664607245207</v>
      </c>
      <c r="AD76">
        <f t="shared" si="19"/>
        <v>10.1229667005269</v>
      </c>
      <c r="AE76" t="str">
        <f t="shared" si="22"/>
        <v>fdp[M-H]-</v>
      </c>
      <c r="AF76" s="3">
        <v>339.99607599999996</v>
      </c>
      <c r="AG76">
        <v>1</v>
      </c>
      <c r="AH76" s="3">
        <v>339.99607599999996</v>
      </c>
    </row>
    <row r="77" spans="1:35" x14ac:dyDescent="0.2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3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992</v>
      </c>
      <c r="L77">
        <v>1</v>
      </c>
      <c r="M77" t="s">
        <v>906</v>
      </c>
      <c r="N77">
        <v>7</v>
      </c>
      <c r="O77">
        <v>3</v>
      </c>
      <c r="P77">
        <v>11.341444554975</v>
      </c>
      <c r="Q77">
        <f t="shared" si="20"/>
        <v>1</v>
      </c>
      <c r="R77">
        <v>1</v>
      </c>
      <c r="S77">
        <v>1</v>
      </c>
      <c r="T77" t="s">
        <v>1258</v>
      </c>
      <c r="U77">
        <v>8</v>
      </c>
      <c r="V77">
        <v>480</v>
      </c>
      <c r="W77">
        <v>5.1388020313863896</v>
      </c>
      <c r="X77">
        <f t="shared" si="21"/>
        <v>1</v>
      </c>
      <c r="Y77" s="26">
        <v>1</v>
      </c>
      <c r="Z77">
        <f t="shared" si="15"/>
        <v>1</v>
      </c>
      <c r="AA77">
        <f t="shared" si="16"/>
        <v>1</v>
      </c>
      <c r="AB77">
        <f t="shared" si="17"/>
        <v>1</v>
      </c>
      <c r="AC77">
        <f t="shared" si="18"/>
        <v>11.341444554975</v>
      </c>
      <c r="AD77">
        <f t="shared" si="19"/>
        <v>5.1388020313863896</v>
      </c>
      <c r="AE77" t="str">
        <f t="shared" si="22"/>
        <v>dhap[M+H]+</v>
      </c>
      <c r="AF77" s="3">
        <v>169.99804799999998</v>
      </c>
      <c r="AG77">
        <v>1</v>
      </c>
      <c r="AH77" s="3">
        <v>169.99804799999998</v>
      </c>
    </row>
    <row r="78" spans="1:35" x14ac:dyDescent="0.2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3">
        <v>1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992</v>
      </c>
      <c r="L78">
        <v>1</v>
      </c>
      <c r="M78" t="s">
        <v>1118</v>
      </c>
      <c r="N78">
        <v>7</v>
      </c>
      <c r="O78">
        <v>3</v>
      </c>
      <c r="P78">
        <v>0.59427806887780699</v>
      </c>
      <c r="Q78">
        <f t="shared" si="20"/>
        <v>0</v>
      </c>
      <c r="R78">
        <v>0</v>
      </c>
      <c r="S78">
        <v>1</v>
      </c>
      <c r="T78" t="s">
        <v>967</v>
      </c>
      <c r="U78">
        <v>8</v>
      </c>
      <c r="V78">
        <v>1</v>
      </c>
      <c r="W78">
        <v>4.0398152859976797</v>
      </c>
      <c r="X78">
        <f t="shared" si="21"/>
        <v>1</v>
      </c>
      <c r="Y78" s="26">
        <v>0</v>
      </c>
      <c r="Z78">
        <f t="shared" si="15"/>
        <v>1</v>
      </c>
      <c r="AA78">
        <f t="shared" si="16"/>
        <v>1</v>
      </c>
      <c r="AB78">
        <f t="shared" si="17"/>
        <v>0</v>
      </c>
      <c r="AC78">
        <f>IF((Q78*R78)&gt;0,P78,0)</f>
        <v>0</v>
      </c>
      <c r="AD78">
        <f>IF((X78*Y78)&gt;0,W78,0)</f>
        <v>0</v>
      </c>
      <c r="AE78" s="7" t="str">
        <f t="shared" si="22"/>
        <v>g3p[2M+FA-H]-</v>
      </c>
      <c r="AF78" s="3">
        <v>169.99804799999998</v>
      </c>
      <c r="AG78">
        <v>0</v>
      </c>
      <c r="AH78" s="3">
        <v>169.99804799999998</v>
      </c>
      <c r="AI78" t="s">
        <v>1210</v>
      </c>
    </row>
    <row r="79" spans="1:35" x14ac:dyDescent="0.2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3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992</v>
      </c>
      <c r="L79">
        <v>1</v>
      </c>
      <c r="M79" t="s">
        <v>892</v>
      </c>
      <c r="N79">
        <v>5</v>
      </c>
      <c r="O79">
        <v>3</v>
      </c>
      <c r="P79">
        <v>12.4600738340816</v>
      </c>
      <c r="Q79">
        <f t="shared" si="20"/>
        <v>1</v>
      </c>
      <c r="R79">
        <v>1</v>
      </c>
      <c r="S79">
        <v>1</v>
      </c>
      <c r="T79" t="s">
        <v>1259</v>
      </c>
      <c r="U79">
        <v>2</v>
      </c>
      <c r="V79">
        <v>3</v>
      </c>
      <c r="W79">
        <v>12.3855855995814</v>
      </c>
      <c r="X79">
        <f t="shared" si="21"/>
        <v>1</v>
      </c>
      <c r="Y79" s="26">
        <v>1</v>
      </c>
      <c r="Z79">
        <f t="shared" si="15"/>
        <v>1</v>
      </c>
      <c r="AA79">
        <f t="shared" si="16"/>
        <v>1</v>
      </c>
      <c r="AB79">
        <f t="shared" si="17"/>
        <v>0</v>
      </c>
      <c r="AC79">
        <f t="shared" si="18"/>
        <v>12.4600738340816</v>
      </c>
      <c r="AD79">
        <f t="shared" si="19"/>
        <v>12.3855855995814</v>
      </c>
      <c r="AE79" t="str">
        <f t="shared" si="22"/>
        <v>pep[M+H]+</v>
      </c>
      <c r="AF79" s="3">
        <v>167.98239799999999</v>
      </c>
      <c r="AG79">
        <v>1</v>
      </c>
      <c r="AH79" s="3">
        <v>167.98239799999999</v>
      </c>
    </row>
    <row r="80" spans="1:35" x14ac:dyDescent="0.2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3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992</v>
      </c>
      <c r="L80">
        <v>1</v>
      </c>
      <c r="M80" t="s">
        <v>932</v>
      </c>
      <c r="N80">
        <v>10</v>
      </c>
      <c r="O80">
        <v>415</v>
      </c>
      <c r="P80">
        <v>10.1354246925747</v>
      </c>
      <c r="Q80">
        <f t="shared" si="20"/>
        <v>1</v>
      </c>
      <c r="R80">
        <v>1</v>
      </c>
      <c r="S80">
        <v>1</v>
      </c>
      <c r="T80" t="s">
        <v>1260</v>
      </c>
      <c r="U80">
        <v>5</v>
      </c>
      <c r="V80">
        <v>449</v>
      </c>
      <c r="W80">
        <v>7.4222548144238898</v>
      </c>
      <c r="X80">
        <f t="shared" si="21"/>
        <v>1</v>
      </c>
      <c r="Y80" s="26">
        <v>1</v>
      </c>
      <c r="Z80">
        <f t="shared" si="15"/>
        <v>1</v>
      </c>
      <c r="AA80">
        <f t="shared" si="16"/>
        <v>1</v>
      </c>
      <c r="AB80">
        <f t="shared" si="17"/>
        <v>1</v>
      </c>
      <c r="AC80">
        <f t="shared" si="18"/>
        <v>10.1354246925747</v>
      </c>
      <c r="AD80">
        <f t="shared" si="19"/>
        <v>7.4222548144238898</v>
      </c>
      <c r="AE80" t="str">
        <f t="shared" si="22"/>
        <v>3pg[M+H]+</v>
      </c>
      <c r="AF80" s="3">
        <v>185.99296299999997</v>
      </c>
      <c r="AG80">
        <v>1</v>
      </c>
      <c r="AH80" s="3">
        <v>185.99296299999997</v>
      </c>
    </row>
    <row r="81" spans="1:34" x14ac:dyDescent="0.2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3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992</v>
      </c>
      <c r="L81">
        <v>1</v>
      </c>
      <c r="M81" t="s">
        <v>980</v>
      </c>
      <c r="N81">
        <v>3</v>
      </c>
      <c r="O81">
        <v>3</v>
      </c>
      <c r="P81">
        <v>11.850895853619701</v>
      </c>
      <c r="Q81">
        <f t="shared" si="20"/>
        <v>1</v>
      </c>
      <c r="R81">
        <v>1</v>
      </c>
      <c r="S81">
        <v>1</v>
      </c>
      <c r="T81" t="s">
        <v>1261</v>
      </c>
      <c r="U81">
        <v>1</v>
      </c>
      <c r="V81">
        <v>3</v>
      </c>
      <c r="W81">
        <v>10.306657087435701</v>
      </c>
      <c r="X81">
        <f t="shared" si="21"/>
        <v>1</v>
      </c>
      <c r="Y81" s="26">
        <v>1</v>
      </c>
      <c r="Z81">
        <f t="shared" si="15"/>
        <v>1</v>
      </c>
      <c r="AA81">
        <f t="shared" si="16"/>
        <v>1</v>
      </c>
      <c r="AB81">
        <f t="shared" si="17"/>
        <v>0</v>
      </c>
      <c r="AC81">
        <f t="shared" si="18"/>
        <v>11.850895853619701</v>
      </c>
      <c r="AD81">
        <f t="shared" si="19"/>
        <v>10.306657087435701</v>
      </c>
      <c r="AE81" t="str">
        <f t="shared" si="22"/>
        <v>23dpg[M+Na]+</v>
      </c>
      <c r="AF81" s="3">
        <v>265.95929599999999</v>
      </c>
      <c r="AG81">
        <v>1</v>
      </c>
      <c r="AH81" s="3">
        <v>265.95929599999999</v>
      </c>
    </row>
    <row r="82" spans="1:34" x14ac:dyDescent="0.2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3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992</v>
      </c>
      <c r="L82">
        <v>1</v>
      </c>
      <c r="M82" t="s">
        <v>1133</v>
      </c>
      <c r="N82">
        <v>5</v>
      </c>
      <c r="O82">
        <v>480</v>
      </c>
      <c r="P82">
        <v>0.61302663517793199</v>
      </c>
      <c r="Q82">
        <f t="shared" si="20"/>
        <v>0</v>
      </c>
      <c r="R82">
        <v>1</v>
      </c>
      <c r="S82">
        <v>1</v>
      </c>
      <c r="T82" t="s">
        <v>1262</v>
      </c>
      <c r="U82">
        <v>4</v>
      </c>
      <c r="V82">
        <v>480</v>
      </c>
      <c r="W82">
        <v>1.5318416592903299</v>
      </c>
      <c r="X82">
        <f t="shared" si="21"/>
        <v>0</v>
      </c>
      <c r="Y82" s="26">
        <v>1</v>
      </c>
      <c r="Z82">
        <f t="shared" si="15"/>
        <v>1</v>
      </c>
      <c r="AA82">
        <f t="shared" si="16"/>
        <v>0</v>
      </c>
      <c r="AB82">
        <f t="shared" si="17"/>
        <v>1</v>
      </c>
      <c r="AC82">
        <f t="shared" si="18"/>
        <v>0</v>
      </c>
      <c r="AD82">
        <f t="shared" si="19"/>
        <v>0</v>
      </c>
      <c r="AE82" s="1" t="str">
        <f t="shared" si="22"/>
        <v>pyr[M-H2O-H]-</v>
      </c>
      <c r="AF82" s="3">
        <v>88.016064999999998</v>
      </c>
      <c r="AG82">
        <v>0</v>
      </c>
      <c r="AH82" s="3">
        <v>88.016064999999998</v>
      </c>
    </row>
    <row r="83" spans="1:34" x14ac:dyDescent="0.2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3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992</v>
      </c>
      <c r="L83">
        <v>1</v>
      </c>
      <c r="M83" t="s">
        <v>1008</v>
      </c>
      <c r="N83">
        <v>4</v>
      </c>
      <c r="O83">
        <v>480</v>
      </c>
      <c r="P83">
        <v>4.6870221426778196</v>
      </c>
      <c r="Q83">
        <f t="shared" si="20"/>
        <v>1</v>
      </c>
      <c r="R83">
        <v>1</v>
      </c>
      <c r="S83">
        <v>1</v>
      </c>
      <c r="T83" t="s">
        <v>1009</v>
      </c>
      <c r="U83">
        <v>3</v>
      </c>
      <c r="V83">
        <v>480</v>
      </c>
      <c r="W83">
        <v>5.8209218986442499</v>
      </c>
      <c r="X83">
        <f t="shared" si="21"/>
        <v>1</v>
      </c>
      <c r="Y83" s="26">
        <v>1</v>
      </c>
      <c r="Z83">
        <f t="shared" si="15"/>
        <v>1</v>
      </c>
      <c r="AA83">
        <f t="shared" si="16"/>
        <v>1</v>
      </c>
      <c r="AB83">
        <f t="shared" si="17"/>
        <v>1</v>
      </c>
      <c r="AC83">
        <f t="shared" si="18"/>
        <v>4.6870221426778196</v>
      </c>
      <c r="AD83">
        <f t="shared" si="19"/>
        <v>5.8209218986442499</v>
      </c>
      <c r="AE83" t="str">
        <f t="shared" si="22"/>
        <v>f6p[M-H]-</v>
      </c>
      <c r="AF83" s="3">
        <v>260.029743</v>
      </c>
      <c r="AG83">
        <v>1</v>
      </c>
      <c r="AH83" s="3">
        <v>260.029743</v>
      </c>
    </row>
    <row r="84" spans="1:34" x14ac:dyDescent="0.2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3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992</v>
      </c>
      <c r="L84">
        <v>1</v>
      </c>
      <c r="M84" t="s">
        <v>1012</v>
      </c>
      <c r="N84">
        <v>4</v>
      </c>
      <c r="O84">
        <v>133</v>
      </c>
      <c r="P84">
        <v>4.1659081052761699</v>
      </c>
      <c r="Q84">
        <f t="shared" si="20"/>
        <v>1</v>
      </c>
      <c r="R84">
        <v>1</v>
      </c>
      <c r="S84">
        <v>1</v>
      </c>
      <c r="T84" t="s">
        <v>1263</v>
      </c>
      <c r="U84">
        <v>3</v>
      </c>
      <c r="V84">
        <v>480</v>
      </c>
      <c r="W84">
        <v>4.0423326679809302</v>
      </c>
      <c r="X84">
        <f t="shared" si="21"/>
        <v>1</v>
      </c>
      <c r="Y84" s="26">
        <v>1</v>
      </c>
      <c r="Z84">
        <f t="shared" si="15"/>
        <v>1</v>
      </c>
      <c r="AA84">
        <f t="shared" si="16"/>
        <v>1</v>
      </c>
      <c r="AB84">
        <f t="shared" si="17"/>
        <v>1</v>
      </c>
      <c r="AC84">
        <f t="shared" si="18"/>
        <v>4.1659081052761699</v>
      </c>
      <c r="AD84">
        <f t="shared" si="19"/>
        <v>4.0423326679809302</v>
      </c>
      <c r="AE84" t="str">
        <f t="shared" si="22"/>
        <v>g1p[M+2Na-H]+</v>
      </c>
      <c r="AF84" s="3">
        <v>260.029743</v>
      </c>
      <c r="AG84">
        <v>1</v>
      </c>
      <c r="AH84" s="3">
        <v>260.029743</v>
      </c>
    </row>
    <row r="85" spans="1:34" x14ac:dyDescent="0.2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3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992</v>
      </c>
      <c r="L85">
        <v>1</v>
      </c>
      <c r="M85" t="s">
        <v>1013</v>
      </c>
      <c r="N85">
        <v>4</v>
      </c>
      <c r="O85">
        <v>49</v>
      </c>
      <c r="P85">
        <v>5.8125239277480203</v>
      </c>
      <c r="Q85">
        <f t="shared" si="20"/>
        <v>1</v>
      </c>
      <c r="R85">
        <v>1</v>
      </c>
      <c r="S85">
        <v>1</v>
      </c>
      <c r="T85" t="s">
        <v>1264</v>
      </c>
      <c r="U85">
        <v>3</v>
      </c>
      <c r="V85">
        <v>480</v>
      </c>
      <c r="W85">
        <v>3.4488472522549301</v>
      </c>
      <c r="X85">
        <f t="shared" si="21"/>
        <v>1</v>
      </c>
      <c r="Y85" s="26">
        <v>1</v>
      </c>
      <c r="Z85">
        <f t="shared" si="15"/>
        <v>1</v>
      </c>
      <c r="AA85">
        <f t="shared" si="16"/>
        <v>1</v>
      </c>
      <c r="AB85">
        <f t="shared" si="17"/>
        <v>1</v>
      </c>
      <c r="AC85">
        <f t="shared" si="18"/>
        <v>5.8125239277480203</v>
      </c>
      <c r="AD85">
        <f t="shared" si="19"/>
        <v>3.4488472522549301</v>
      </c>
      <c r="AE85" t="str">
        <f t="shared" si="22"/>
        <v>g6p[M+NH4]+</v>
      </c>
      <c r="AF85" s="3">
        <v>260.029743</v>
      </c>
      <c r="AG85">
        <v>1</v>
      </c>
      <c r="AH85" s="3">
        <v>260.029743</v>
      </c>
    </row>
    <row r="86" spans="1:34" x14ac:dyDescent="0.2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3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992</v>
      </c>
      <c r="L86">
        <v>1</v>
      </c>
      <c r="M86" t="s">
        <v>952</v>
      </c>
      <c r="N86">
        <v>3</v>
      </c>
      <c r="O86">
        <v>3</v>
      </c>
      <c r="P86">
        <v>12.317681196855901</v>
      </c>
      <c r="Q86">
        <f t="shared" si="20"/>
        <v>1</v>
      </c>
      <c r="R86">
        <v>1</v>
      </c>
      <c r="S86">
        <v>1</v>
      </c>
      <c r="T86" t="s">
        <v>1265</v>
      </c>
      <c r="U86">
        <v>3</v>
      </c>
      <c r="V86">
        <v>4</v>
      </c>
      <c r="W86">
        <v>12.217278339353101</v>
      </c>
      <c r="X86">
        <f t="shared" si="21"/>
        <v>1</v>
      </c>
      <c r="Y86" s="26">
        <v>1</v>
      </c>
      <c r="Z86">
        <f t="shared" si="15"/>
        <v>1</v>
      </c>
      <c r="AA86">
        <f t="shared" si="16"/>
        <v>1</v>
      </c>
      <c r="AB86">
        <f t="shared" si="17"/>
        <v>0</v>
      </c>
      <c r="AC86">
        <f t="shared" si="18"/>
        <v>12.317681196855901</v>
      </c>
      <c r="AD86">
        <f t="shared" si="19"/>
        <v>12.217278339353101</v>
      </c>
      <c r="AE86" t="str">
        <f t="shared" si="22"/>
        <v>gam6p[M+Na]+</v>
      </c>
      <c r="AF86" s="3">
        <v>259.045727</v>
      </c>
      <c r="AG86">
        <v>1</v>
      </c>
      <c r="AH86" s="3">
        <v>259.045727</v>
      </c>
    </row>
    <row r="87" spans="1:34" x14ac:dyDescent="0.2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3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992</v>
      </c>
      <c r="L87">
        <v>1</v>
      </c>
      <c r="M87" t="s">
        <v>920</v>
      </c>
      <c r="N87">
        <v>8</v>
      </c>
      <c r="O87">
        <v>3</v>
      </c>
      <c r="P87">
        <v>12.562030935579701</v>
      </c>
      <c r="Q87">
        <f t="shared" si="20"/>
        <v>1</v>
      </c>
      <c r="R87">
        <v>1</v>
      </c>
      <c r="S87">
        <v>1</v>
      </c>
      <c r="T87" t="s">
        <v>1266</v>
      </c>
      <c r="U87">
        <v>4</v>
      </c>
      <c r="V87">
        <v>3</v>
      </c>
      <c r="W87">
        <v>12.557272336672501</v>
      </c>
      <c r="X87">
        <f t="shared" si="21"/>
        <v>1</v>
      </c>
      <c r="Y87" s="26">
        <v>1</v>
      </c>
      <c r="Z87">
        <f t="shared" si="15"/>
        <v>1</v>
      </c>
      <c r="AA87">
        <f t="shared" si="16"/>
        <v>1</v>
      </c>
      <c r="AB87">
        <f t="shared" si="17"/>
        <v>0</v>
      </c>
      <c r="AC87">
        <f t="shared" si="18"/>
        <v>12.562030935579701</v>
      </c>
      <c r="AD87">
        <f t="shared" si="19"/>
        <v>12.557272336672501</v>
      </c>
      <c r="AE87" t="str">
        <f t="shared" si="22"/>
        <v>acgam[M+H]+</v>
      </c>
      <c r="AF87" s="3">
        <v>221.08995899999999</v>
      </c>
      <c r="AG87">
        <v>1</v>
      </c>
      <c r="AH87" s="3">
        <v>221.08995899999999</v>
      </c>
    </row>
    <row r="88" spans="1:34" x14ac:dyDescent="0.2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3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992</v>
      </c>
      <c r="L88">
        <v>1</v>
      </c>
      <c r="M88" t="s">
        <v>882</v>
      </c>
      <c r="N88">
        <v>5</v>
      </c>
      <c r="O88">
        <v>480</v>
      </c>
      <c r="P88">
        <v>12.1582216472901</v>
      </c>
      <c r="Q88">
        <f t="shared" si="20"/>
        <v>1</v>
      </c>
      <c r="R88">
        <v>1</v>
      </c>
      <c r="S88">
        <v>1</v>
      </c>
      <c r="T88" t="s">
        <v>1033</v>
      </c>
      <c r="U88">
        <v>3</v>
      </c>
      <c r="V88">
        <v>480</v>
      </c>
      <c r="W88">
        <v>10.642854786616001</v>
      </c>
      <c r="X88">
        <f t="shared" si="21"/>
        <v>1</v>
      </c>
      <c r="Y88" s="26">
        <v>1</v>
      </c>
      <c r="Z88">
        <f t="shared" si="15"/>
        <v>1</v>
      </c>
      <c r="AA88">
        <f t="shared" si="16"/>
        <v>1</v>
      </c>
      <c r="AB88">
        <f t="shared" si="17"/>
        <v>1</v>
      </c>
      <c r="AC88">
        <f t="shared" si="18"/>
        <v>12.1582216472901</v>
      </c>
      <c r="AD88">
        <f t="shared" si="19"/>
        <v>10.642854786616001</v>
      </c>
      <c r="AE88" t="str">
        <f t="shared" si="22"/>
        <v>uacgam[M+H]+</v>
      </c>
      <c r="AF88" s="3">
        <v>607.08159799999999</v>
      </c>
      <c r="AG88">
        <v>1</v>
      </c>
      <c r="AH88" s="3">
        <v>607.08159799999999</v>
      </c>
    </row>
    <row r="89" spans="1:34" x14ac:dyDescent="0.2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3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992</v>
      </c>
      <c r="L89">
        <v>1</v>
      </c>
      <c r="M89" t="s">
        <v>1197</v>
      </c>
      <c r="N89">
        <v>1</v>
      </c>
      <c r="O89">
        <v>3</v>
      </c>
      <c r="P89">
        <v>-7.8409202468917596E-2</v>
      </c>
      <c r="Q89">
        <f t="shared" si="20"/>
        <v>0</v>
      </c>
      <c r="R89">
        <v>0</v>
      </c>
      <c r="S89">
        <v>1</v>
      </c>
      <c r="T89" t="s">
        <v>1267</v>
      </c>
      <c r="U89">
        <v>7</v>
      </c>
      <c r="V89">
        <v>69</v>
      </c>
      <c r="W89">
        <v>4.41934171136361</v>
      </c>
      <c r="X89">
        <f t="shared" si="21"/>
        <v>1</v>
      </c>
      <c r="Y89" s="26">
        <v>1</v>
      </c>
      <c r="Z89">
        <f t="shared" si="15"/>
        <v>1</v>
      </c>
      <c r="AA89">
        <f t="shared" si="16"/>
        <v>1</v>
      </c>
      <c r="AB89">
        <f t="shared" si="17"/>
        <v>0</v>
      </c>
      <c r="AC89">
        <f t="shared" si="18"/>
        <v>0</v>
      </c>
      <c r="AD89">
        <f t="shared" si="19"/>
        <v>4.41934171136361</v>
      </c>
      <c r="AE89" t="str">
        <f t="shared" si="22"/>
        <v>e4p[M-H]-</v>
      </c>
      <c r="AF89" s="3">
        <v>200.008613</v>
      </c>
      <c r="AG89">
        <v>1</v>
      </c>
      <c r="AH89" s="3">
        <v>200.008613</v>
      </c>
    </row>
    <row r="90" spans="1:34" x14ac:dyDescent="0.2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3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992</v>
      </c>
      <c r="L90">
        <v>1</v>
      </c>
      <c r="M90" t="s">
        <v>1025</v>
      </c>
      <c r="N90">
        <v>6</v>
      </c>
      <c r="O90">
        <v>11</v>
      </c>
      <c r="P90">
        <v>5.8693608614093904</v>
      </c>
      <c r="Q90">
        <f t="shared" si="20"/>
        <v>1</v>
      </c>
      <c r="R90">
        <v>1</v>
      </c>
      <c r="S90">
        <v>1</v>
      </c>
      <c r="T90" t="s">
        <v>1268</v>
      </c>
      <c r="U90">
        <v>4</v>
      </c>
      <c r="V90">
        <v>471</v>
      </c>
      <c r="W90">
        <v>5.3082931424298199</v>
      </c>
      <c r="X90">
        <f t="shared" si="21"/>
        <v>1</v>
      </c>
      <c r="Y90" s="26">
        <v>1</v>
      </c>
      <c r="Z90">
        <f t="shared" si="15"/>
        <v>1</v>
      </c>
      <c r="AA90">
        <f t="shared" si="16"/>
        <v>1</v>
      </c>
      <c r="AB90">
        <f t="shared" si="17"/>
        <v>1</v>
      </c>
      <c r="AC90">
        <f t="shared" si="18"/>
        <v>5.8693608614093904</v>
      </c>
      <c r="AD90">
        <f t="shared" si="19"/>
        <v>5.3082931424298199</v>
      </c>
      <c r="AE90" t="str">
        <f t="shared" si="22"/>
        <v>r1p[M+2Na-H]+</v>
      </c>
      <c r="AF90" s="3">
        <v>230.01917799999998</v>
      </c>
      <c r="AG90">
        <v>1</v>
      </c>
      <c r="AH90" s="3">
        <v>230.01917799999998</v>
      </c>
    </row>
    <row r="91" spans="1:34" x14ac:dyDescent="0.2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3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992</v>
      </c>
      <c r="L91">
        <v>1</v>
      </c>
      <c r="M91" t="s">
        <v>1026</v>
      </c>
      <c r="N91">
        <v>6</v>
      </c>
      <c r="O91">
        <v>252</v>
      </c>
      <c r="P91">
        <v>6.1069780284616897</v>
      </c>
      <c r="Q91">
        <f t="shared" si="20"/>
        <v>1</v>
      </c>
      <c r="R91">
        <v>1</v>
      </c>
      <c r="S91">
        <v>1</v>
      </c>
      <c r="T91" t="s">
        <v>1269</v>
      </c>
      <c r="U91">
        <v>4</v>
      </c>
      <c r="V91">
        <v>471</v>
      </c>
      <c r="W91">
        <v>5.6557531218035004</v>
      </c>
      <c r="X91">
        <f t="shared" si="21"/>
        <v>1</v>
      </c>
      <c r="Y91" s="26">
        <v>1</v>
      </c>
      <c r="Z91">
        <f t="shared" si="15"/>
        <v>1</v>
      </c>
      <c r="AA91">
        <f t="shared" si="16"/>
        <v>1</v>
      </c>
      <c r="AB91">
        <f t="shared" si="17"/>
        <v>1</v>
      </c>
      <c r="AC91">
        <f t="shared" si="18"/>
        <v>6.1069780284616897</v>
      </c>
      <c r="AD91">
        <f t="shared" si="19"/>
        <v>5.6557531218035004</v>
      </c>
      <c r="AE91" t="str">
        <f t="shared" si="22"/>
        <v>r5p[M+Na]+</v>
      </c>
      <c r="AF91" s="3">
        <v>230.01917799999998</v>
      </c>
      <c r="AG91">
        <v>1</v>
      </c>
      <c r="AH91" s="3">
        <v>230.01917799999998</v>
      </c>
    </row>
    <row r="92" spans="1:34" x14ac:dyDescent="0.2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3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992</v>
      </c>
      <c r="L92">
        <v>1</v>
      </c>
      <c r="M92" t="s">
        <v>1027</v>
      </c>
      <c r="N92">
        <v>6</v>
      </c>
      <c r="O92">
        <v>252</v>
      </c>
      <c r="P92">
        <v>5.6541379111223602</v>
      </c>
      <c r="Q92">
        <f t="shared" si="20"/>
        <v>1</v>
      </c>
      <c r="R92">
        <v>1</v>
      </c>
      <c r="S92">
        <v>1</v>
      </c>
      <c r="T92" t="s">
        <v>1270</v>
      </c>
      <c r="U92">
        <v>4</v>
      </c>
      <c r="V92">
        <v>471</v>
      </c>
      <c r="W92">
        <v>5.3500000660422904</v>
      </c>
      <c r="X92">
        <f t="shared" si="21"/>
        <v>1</v>
      </c>
      <c r="Y92" s="26">
        <v>1</v>
      </c>
      <c r="Z92">
        <f t="shared" si="15"/>
        <v>1</v>
      </c>
      <c r="AA92">
        <f t="shared" si="16"/>
        <v>1</v>
      </c>
      <c r="AB92">
        <f t="shared" si="17"/>
        <v>1</v>
      </c>
      <c r="AC92">
        <f t="shared" si="18"/>
        <v>5.6541379111223602</v>
      </c>
      <c r="AD92">
        <f t="shared" si="19"/>
        <v>5.3500000660422904</v>
      </c>
      <c r="AE92" t="str">
        <f t="shared" si="22"/>
        <v>ru5p-D[M+Na]+</v>
      </c>
      <c r="AF92" s="3">
        <v>230.01917799999998</v>
      </c>
      <c r="AG92">
        <v>1</v>
      </c>
      <c r="AH92" s="3">
        <v>230.01917799999998</v>
      </c>
    </row>
    <row r="93" spans="1:34" x14ac:dyDescent="0.2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3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992</v>
      </c>
      <c r="L93">
        <v>1</v>
      </c>
      <c r="M93" t="s">
        <v>1000</v>
      </c>
      <c r="N93">
        <v>4</v>
      </c>
      <c r="O93">
        <v>3</v>
      </c>
      <c r="P93">
        <v>11.491352365928799</v>
      </c>
      <c r="Q93">
        <f t="shared" si="20"/>
        <v>1</v>
      </c>
      <c r="R93">
        <v>1</v>
      </c>
      <c r="S93">
        <v>1</v>
      </c>
      <c r="T93" t="s">
        <v>951</v>
      </c>
      <c r="U93">
        <v>2</v>
      </c>
      <c r="V93">
        <v>3</v>
      </c>
      <c r="W93">
        <v>11.755039769245201</v>
      </c>
      <c r="X93">
        <f t="shared" si="21"/>
        <v>1</v>
      </c>
      <c r="Y93" s="26">
        <v>1</v>
      </c>
      <c r="Z93">
        <f t="shared" si="15"/>
        <v>1</v>
      </c>
      <c r="AA93">
        <f t="shared" si="16"/>
        <v>1</v>
      </c>
      <c r="AB93">
        <f t="shared" si="17"/>
        <v>0</v>
      </c>
      <c r="AC93">
        <f t="shared" si="18"/>
        <v>11.491352365928799</v>
      </c>
      <c r="AD93">
        <f t="shared" si="19"/>
        <v>11.755039769245201</v>
      </c>
      <c r="AE93" t="str">
        <f t="shared" si="22"/>
        <v>6pgc[M-H]-</v>
      </c>
      <c r="AF93" s="3">
        <v>276.02465799999999</v>
      </c>
      <c r="AG93">
        <v>1</v>
      </c>
      <c r="AH93" s="3">
        <v>276.02465799999999</v>
      </c>
    </row>
    <row r="94" spans="1:34" x14ac:dyDescent="0.2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3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992</v>
      </c>
      <c r="L94">
        <v>1</v>
      </c>
      <c r="M94" t="s">
        <v>1028</v>
      </c>
      <c r="N94">
        <v>7</v>
      </c>
      <c r="O94">
        <v>34</v>
      </c>
      <c r="P94">
        <v>11.4582700423961</v>
      </c>
      <c r="Q94">
        <f t="shared" si="20"/>
        <v>1</v>
      </c>
      <c r="R94">
        <v>1</v>
      </c>
      <c r="S94">
        <v>1</v>
      </c>
      <c r="T94" t="s">
        <v>989</v>
      </c>
      <c r="U94">
        <v>1</v>
      </c>
      <c r="V94">
        <v>54</v>
      </c>
      <c r="W94">
        <v>11.630756444560699</v>
      </c>
      <c r="X94">
        <f t="shared" si="21"/>
        <v>1</v>
      </c>
      <c r="Y94" s="26">
        <v>1</v>
      </c>
      <c r="Z94">
        <f t="shared" si="15"/>
        <v>1</v>
      </c>
      <c r="AA94">
        <f t="shared" si="16"/>
        <v>1</v>
      </c>
      <c r="AB94">
        <f t="shared" si="17"/>
        <v>0</v>
      </c>
      <c r="AC94">
        <f t="shared" si="18"/>
        <v>11.4582700423961</v>
      </c>
      <c r="AD94">
        <f t="shared" si="19"/>
        <v>11.630756444560699</v>
      </c>
      <c r="AE94" t="str">
        <f t="shared" si="22"/>
        <v>s7p[M-H]-</v>
      </c>
      <c r="AF94" s="3">
        <v>290.04030799999998</v>
      </c>
      <c r="AG94">
        <v>1</v>
      </c>
      <c r="AH94" s="3">
        <v>290.04030799999998</v>
      </c>
    </row>
    <row r="95" spans="1:34" x14ac:dyDescent="0.2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3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992</v>
      </c>
      <c r="L95">
        <v>1</v>
      </c>
      <c r="M95" t="s">
        <v>898</v>
      </c>
      <c r="N95">
        <v>3</v>
      </c>
      <c r="O95">
        <v>44</v>
      </c>
      <c r="P95">
        <v>5.5345426315167598</v>
      </c>
      <c r="Q95">
        <f t="shared" si="20"/>
        <v>1</v>
      </c>
      <c r="R95">
        <v>0</v>
      </c>
      <c r="S95">
        <v>1</v>
      </c>
      <c r="T95" t="s">
        <v>1030</v>
      </c>
      <c r="U95">
        <v>1</v>
      </c>
      <c r="V95">
        <v>1</v>
      </c>
      <c r="W95">
        <v>4.4050822506685696</v>
      </c>
      <c r="X95">
        <f t="shared" si="21"/>
        <v>1</v>
      </c>
      <c r="Y95" s="26">
        <v>1</v>
      </c>
      <c r="Z95">
        <f t="shared" si="15"/>
        <v>1</v>
      </c>
      <c r="AA95">
        <f t="shared" si="16"/>
        <v>1</v>
      </c>
      <c r="AB95">
        <f t="shared" si="17"/>
        <v>0</v>
      </c>
      <c r="AC95">
        <f t="shared" si="18"/>
        <v>0</v>
      </c>
      <c r="AD95">
        <f t="shared" si="19"/>
        <v>4.4050822506685696</v>
      </c>
      <c r="AE95" t="str">
        <f t="shared" si="22"/>
        <v>succoa[M-H]-</v>
      </c>
      <c r="AF95" s="3">
        <v>867.13128399999994</v>
      </c>
      <c r="AG95">
        <v>1</v>
      </c>
      <c r="AH95" s="3">
        <v>867.13128399999994</v>
      </c>
    </row>
    <row r="96" spans="1:34" x14ac:dyDescent="0.2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3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992</v>
      </c>
      <c r="L96">
        <v>1</v>
      </c>
      <c r="M96" t="s">
        <v>1001</v>
      </c>
      <c r="N96">
        <v>5</v>
      </c>
      <c r="O96">
        <v>480</v>
      </c>
      <c r="P96">
        <v>9.4994499488952098</v>
      </c>
      <c r="Q96">
        <f t="shared" si="20"/>
        <v>1</v>
      </c>
      <c r="R96">
        <v>1</v>
      </c>
      <c r="S96">
        <v>1</v>
      </c>
      <c r="T96" t="s">
        <v>1271</v>
      </c>
      <c r="U96">
        <v>4</v>
      </c>
      <c r="V96">
        <v>81</v>
      </c>
      <c r="W96">
        <v>8.3779506351781698</v>
      </c>
      <c r="X96">
        <f t="shared" si="21"/>
        <v>1</v>
      </c>
      <c r="Y96" s="26">
        <v>0</v>
      </c>
      <c r="Z96">
        <f t="shared" si="15"/>
        <v>1</v>
      </c>
      <c r="AA96">
        <f t="shared" si="16"/>
        <v>1</v>
      </c>
      <c r="AB96">
        <f t="shared" si="17"/>
        <v>1</v>
      </c>
      <c r="AC96">
        <f t="shared" si="18"/>
        <v>9.4994499488952098</v>
      </c>
      <c r="AD96">
        <f t="shared" si="19"/>
        <v>0</v>
      </c>
      <c r="AE96" t="str">
        <f t="shared" si="22"/>
        <v>accoa[M+H]+</v>
      </c>
      <c r="AF96" s="3">
        <v>809.12580400000002</v>
      </c>
      <c r="AG96">
        <v>1</v>
      </c>
      <c r="AH96" s="3">
        <v>809.12580400000002</v>
      </c>
    </row>
    <row r="97" spans="1:35" x14ac:dyDescent="0.2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3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992</v>
      </c>
      <c r="L97">
        <v>1</v>
      </c>
      <c r="M97" t="s">
        <v>929</v>
      </c>
      <c r="N97">
        <v>8</v>
      </c>
      <c r="O97">
        <v>455</v>
      </c>
      <c r="P97">
        <v>4.0710400955936397</v>
      </c>
      <c r="Q97">
        <f t="shared" si="20"/>
        <v>1</v>
      </c>
      <c r="R97">
        <v>1</v>
      </c>
      <c r="S97">
        <v>1</v>
      </c>
      <c r="T97" t="s">
        <v>1272</v>
      </c>
      <c r="U97">
        <v>4</v>
      </c>
      <c r="V97">
        <v>228</v>
      </c>
      <c r="W97">
        <v>1.0259843711927501</v>
      </c>
      <c r="X97">
        <f t="shared" si="21"/>
        <v>0</v>
      </c>
      <c r="Y97" s="26">
        <v>1</v>
      </c>
      <c r="Z97">
        <f t="shared" si="15"/>
        <v>1</v>
      </c>
      <c r="AA97">
        <f t="shared" si="16"/>
        <v>1</v>
      </c>
      <c r="AB97">
        <f t="shared" si="17"/>
        <v>1</v>
      </c>
      <c r="AC97">
        <f t="shared" si="18"/>
        <v>4.0710400955936397</v>
      </c>
      <c r="AD97">
        <f t="shared" si="19"/>
        <v>0</v>
      </c>
      <c r="AE97" t="str">
        <f t="shared" si="22"/>
        <v>cit[M+NH4]+</v>
      </c>
      <c r="AF97" s="3">
        <v>192.02702499999998</v>
      </c>
      <c r="AG97">
        <v>1</v>
      </c>
      <c r="AH97" s="3">
        <v>192.02702499999998</v>
      </c>
    </row>
    <row r="98" spans="1:35" x14ac:dyDescent="0.2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3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992</v>
      </c>
      <c r="L98">
        <v>1</v>
      </c>
      <c r="M98" t="s">
        <v>1166</v>
      </c>
      <c r="N98">
        <v>8</v>
      </c>
      <c r="O98">
        <v>480</v>
      </c>
      <c r="P98">
        <v>0.83547158263818599</v>
      </c>
      <c r="Q98">
        <f t="shared" si="20"/>
        <v>0</v>
      </c>
      <c r="R98">
        <v>1</v>
      </c>
      <c r="S98">
        <v>1</v>
      </c>
      <c r="T98" t="s">
        <v>1273</v>
      </c>
      <c r="U98">
        <v>4</v>
      </c>
      <c r="V98">
        <v>228</v>
      </c>
      <c r="W98">
        <v>0.85623714499664705</v>
      </c>
      <c r="X98">
        <f t="shared" si="21"/>
        <v>0</v>
      </c>
      <c r="Y98" s="26">
        <v>1</v>
      </c>
      <c r="Z98">
        <f t="shared" ref="Z98:Z129" si="23">(SUM(L98,S98)&gt;0)*1</f>
        <v>1</v>
      </c>
      <c r="AA98">
        <f t="shared" ref="AA98:AA129" si="24">(SUM(X98,Q98)&gt;0)*1</f>
        <v>0</v>
      </c>
      <c r="AB98">
        <f t="shared" ref="AB98:AB129" si="25">IF((IF(V98&gt;240,1,0)+IF(O98&gt;240,1,0))&gt;0,1,0)</f>
        <v>1</v>
      </c>
      <c r="AC98">
        <f t="shared" ref="AC98:AC129" si="26">IF((Q98*R98)&gt;0,P98,0)</f>
        <v>0</v>
      </c>
      <c r="AD98">
        <f t="shared" ref="AD98:AD129" si="27">IF((X98*Y98)&gt;0,W98,0)</f>
        <v>0</v>
      </c>
      <c r="AE98" s="1" t="str">
        <f t="shared" si="22"/>
        <v>icit[M+Na-2H]-</v>
      </c>
      <c r="AF98" s="3">
        <v>192.02702499999998</v>
      </c>
      <c r="AG98">
        <v>0</v>
      </c>
      <c r="AH98" s="3">
        <v>192.02702499999998</v>
      </c>
      <c r="AI98" t="s">
        <v>1210</v>
      </c>
    </row>
    <row r="99" spans="1:35" x14ac:dyDescent="0.2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3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992</v>
      </c>
      <c r="L99">
        <v>1</v>
      </c>
      <c r="M99" t="s">
        <v>914</v>
      </c>
      <c r="N99">
        <v>5</v>
      </c>
      <c r="O99">
        <v>4</v>
      </c>
      <c r="P99">
        <v>5.1559892118118702</v>
      </c>
      <c r="Q99">
        <f t="shared" si="20"/>
        <v>1</v>
      </c>
      <c r="R99">
        <v>1</v>
      </c>
      <c r="S99">
        <v>1</v>
      </c>
      <c r="T99" t="s">
        <v>1274</v>
      </c>
      <c r="U99">
        <v>6</v>
      </c>
      <c r="V99">
        <v>480</v>
      </c>
      <c r="W99">
        <v>0.59506462294233398</v>
      </c>
      <c r="X99">
        <f t="shared" si="21"/>
        <v>0</v>
      </c>
      <c r="Y99" s="26">
        <v>1</v>
      </c>
      <c r="Z99">
        <f t="shared" si="23"/>
        <v>1</v>
      </c>
      <c r="AA99">
        <f t="shared" si="24"/>
        <v>1</v>
      </c>
      <c r="AB99">
        <f t="shared" si="25"/>
        <v>1</v>
      </c>
      <c r="AC99">
        <f t="shared" si="26"/>
        <v>5.1559892118118702</v>
      </c>
      <c r="AD99">
        <f t="shared" si="27"/>
        <v>0</v>
      </c>
      <c r="AE99" t="str">
        <f t="shared" si="22"/>
        <v>fum[M+CH3OH+H]+</v>
      </c>
      <c r="AF99" s="3">
        <v>116.01098</v>
      </c>
      <c r="AG99">
        <v>1</v>
      </c>
      <c r="AH99" s="3">
        <v>116.01098</v>
      </c>
    </row>
    <row r="100" spans="1:35" x14ac:dyDescent="0.2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3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992</v>
      </c>
      <c r="L100">
        <v>1</v>
      </c>
      <c r="M100" t="s">
        <v>1017</v>
      </c>
      <c r="N100">
        <v>5</v>
      </c>
      <c r="O100">
        <v>5</v>
      </c>
      <c r="P100">
        <v>8.9514028496044507</v>
      </c>
      <c r="Q100">
        <f t="shared" si="20"/>
        <v>1</v>
      </c>
      <c r="R100">
        <v>1</v>
      </c>
      <c r="S100">
        <v>1</v>
      </c>
      <c r="T100" t="s">
        <v>925</v>
      </c>
      <c r="U100">
        <v>5</v>
      </c>
      <c r="V100">
        <v>480</v>
      </c>
      <c r="W100">
        <v>11.259562765023</v>
      </c>
      <c r="X100">
        <f t="shared" si="21"/>
        <v>1</v>
      </c>
      <c r="Y100" s="26">
        <v>1</v>
      </c>
      <c r="Z100">
        <f t="shared" si="23"/>
        <v>1</v>
      </c>
      <c r="AA100">
        <f t="shared" si="24"/>
        <v>1</v>
      </c>
      <c r="AB100">
        <f t="shared" si="25"/>
        <v>1</v>
      </c>
      <c r="AC100">
        <f t="shared" si="26"/>
        <v>8.9514028496044507</v>
      </c>
      <c r="AD100">
        <f t="shared" si="27"/>
        <v>11.259562765023</v>
      </c>
      <c r="AE100" t="str">
        <f t="shared" ref="AE100:AE131" si="28">IF(AC100&gt;AD100,M100,T100)</f>
        <v>mal-L[M-H]-</v>
      </c>
      <c r="AF100" s="3">
        <v>134.02154499999997</v>
      </c>
      <c r="AG100">
        <v>1</v>
      </c>
      <c r="AH100" s="3">
        <v>134.02154499999997</v>
      </c>
    </row>
    <row r="101" spans="1:35" x14ac:dyDescent="0.2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3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992</v>
      </c>
      <c r="L101">
        <v>1</v>
      </c>
      <c r="M101" t="s">
        <v>1134</v>
      </c>
      <c r="N101">
        <v>5</v>
      </c>
      <c r="O101">
        <v>386</v>
      </c>
      <c r="P101">
        <v>1.54282120066913</v>
      </c>
      <c r="Q101">
        <f t="shared" si="20"/>
        <v>0</v>
      </c>
      <c r="R101">
        <v>1</v>
      </c>
      <c r="S101">
        <v>1</v>
      </c>
      <c r="T101" t="s">
        <v>881</v>
      </c>
      <c r="U101">
        <v>8</v>
      </c>
      <c r="V101">
        <v>477</v>
      </c>
      <c r="W101">
        <v>6.9841321265205298</v>
      </c>
      <c r="X101">
        <f t="shared" si="21"/>
        <v>1</v>
      </c>
      <c r="Y101" s="26">
        <v>1</v>
      </c>
      <c r="Z101">
        <f t="shared" si="23"/>
        <v>1</v>
      </c>
      <c r="AA101">
        <f t="shared" si="24"/>
        <v>1</v>
      </c>
      <c r="AB101">
        <f t="shared" si="25"/>
        <v>1</v>
      </c>
      <c r="AC101">
        <f t="shared" si="26"/>
        <v>0</v>
      </c>
      <c r="AD101">
        <f t="shared" si="27"/>
        <v>6.9841321265205298</v>
      </c>
      <c r="AE101" t="str">
        <f t="shared" si="28"/>
        <v>succ[M-H]-</v>
      </c>
      <c r="AF101" s="3">
        <v>118.02663</v>
      </c>
      <c r="AG101">
        <v>1</v>
      </c>
      <c r="AH101" s="3">
        <v>118.02663</v>
      </c>
    </row>
    <row r="102" spans="1:35" x14ac:dyDescent="0.2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3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992</v>
      </c>
      <c r="L102">
        <v>1</v>
      </c>
      <c r="M102" t="s">
        <v>1198</v>
      </c>
      <c r="N102">
        <v>2</v>
      </c>
      <c r="O102">
        <v>480</v>
      </c>
      <c r="P102">
        <v>-0.32408264755072103</v>
      </c>
      <c r="Q102">
        <f t="shared" si="20"/>
        <v>0</v>
      </c>
      <c r="R102">
        <v>1</v>
      </c>
      <c r="S102">
        <v>1</v>
      </c>
      <c r="T102" t="s">
        <v>1275</v>
      </c>
      <c r="U102">
        <v>5</v>
      </c>
      <c r="V102">
        <v>480</v>
      </c>
      <c r="W102">
        <v>0.75766085143617401</v>
      </c>
      <c r="X102">
        <f t="shared" si="21"/>
        <v>0</v>
      </c>
      <c r="Y102" s="26">
        <v>1</v>
      </c>
      <c r="Z102">
        <f t="shared" si="23"/>
        <v>1</v>
      </c>
      <c r="AA102">
        <f t="shared" si="24"/>
        <v>0</v>
      </c>
      <c r="AB102">
        <f t="shared" si="25"/>
        <v>1</v>
      </c>
      <c r="AC102">
        <f t="shared" si="26"/>
        <v>0</v>
      </c>
      <c r="AD102">
        <f t="shared" si="27"/>
        <v>0</v>
      </c>
      <c r="AE102" s="1" t="str">
        <f t="shared" si="28"/>
        <v>akg[M-H]-</v>
      </c>
      <c r="AF102" s="3">
        <v>146.02154499999997</v>
      </c>
      <c r="AG102">
        <v>0</v>
      </c>
      <c r="AH102" s="3">
        <v>146.02154499999997</v>
      </c>
    </row>
    <row r="103" spans="1:35" x14ac:dyDescent="0.2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3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992</v>
      </c>
      <c r="L103">
        <v>1</v>
      </c>
      <c r="M103" t="s">
        <v>1135</v>
      </c>
      <c r="N103">
        <v>2</v>
      </c>
      <c r="O103">
        <v>3</v>
      </c>
      <c r="P103">
        <v>-6.2287464471453197E-2</v>
      </c>
      <c r="Q103">
        <f t="shared" si="20"/>
        <v>0</v>
      </c>
      <c r="R103">
        <v>0</v>
      </c>
      <c r="S103">
        <v>1</v>
      </c>
      <c r="T103" t="s">
        <v>878</v>
      </c>
      <c r="U103">
        <v>7</v>
      </c>
      <c r="V103">
        <v>2</v>
      </c>
      <c r="W103">
        <v>11.0226358489557</v>
      </c>
      <c r="X103">
        <f t="shared" si="21"/>
        <v>1</v>
      </c>
      <c r="Y103" s="26">
        <v>1</v>
      </c>
      <c r="Z103">
        <f t="shared" si="23"/>
        <v>1</v>
      </c>
      <c r="AA103">
        <f t="shared" si="24"/>
        <v>1</v>
      </c>
      <c r="AB103">
        <f t="shared" si="25"/>
        <v>0</v>
      </c>
      <c r="AC103">
        <f t="shared" si="26"/>
        <v>0</v>
      </c>
      <c r="AD103">
        <f t="shared" si="27"/>
        <v>11.0226358489557</v>
      </c>
      <c r="AE103" t="str">
        <f t="shared" si="28"/>
        <v>oaa[M-H]-</v>
      </c>
      <c r="AF103" s="3">
        <v>132.00589499999998</v>
      </c>
      <c r="AG103">
        <v>1</v>
      </c>
      <c r="AH103" s="3">
        <v>132.00589499999998</v>
      </c>
    </row>
    <row r="104" spans="1:35" x14ac:dyDescent="0.2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3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992</v>
      </c>
      <c r="L104">
        <v>1</v>
      </c>
      <c r="M104" t="s">
        <v>1199</v>
      </c>
      <c r="N104">
        <v>2</v>
      </c>
      <c r="O104">
        <v>395</v>
      </c>
      <c r="P104">
        <v>1.0406115643229701</v>
      </c>
      <c r="Q104">
        <f t="shared" si="20"/>
        <v>0</v>
      </c>
      <c r="R104">
        <v>1</v>
      </c>
      <c r="S104">
        <v>1</v>
      </c>
      <c r="T104" t="s">
        <v>1148</v>
      </c>
      <c r="U104">
        <v>3</v>
      </c>
      <c r="V104">
        <v>480</v>
      </c>
      <c r="W104">
        <v>0.65359362038250002</v>
      </c>
      <c r="X104">
        <f t="shared" si="21"/>
        <v>0</v>
      </c>
      <c r="Y104" s="26">
        <v>1</v>
      </c>
      <c r="Z104">
        <f t="shared" si="23"/>
        <v>1</v>
      </c>
      <c r="AA104">
        <f t="shared" si="24"/>
        <v>0</v>
      </c>
      <c r="AB104">
        <f t="shared" si="25"/>
        <v>1</v>
      </c>
      <c r="AC104">
        <f t="shared" si="26"/>
        <v>0</v>
      </c>
      <c r="AD104">
        <f t="shared" si="27"/>
        <v>0</v>
      </c>
      <c r="AE104" s="1" t="str">
        <f t="shared" si="28"/>
        <v>glx[M-H]-</v>
      </c>
      <c r="AF104" s="3">
        <v>74.000415000000004</v>
      </c>
      <c r="AG104">
        <v>0</v>
      </c>
      <c r="AH104" s="3">
        <v>74.000415000000004</v>
      </c>
    </row>
    <row r="105" spans="1:35" x14ac:dyDescent="0.2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3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993</v>
      </c>
      <c r="L105">
        <v>1</v>
      </c>
      <c r="M105" t="s">
        <v>974</v>
      </c>
      <c r="N105">
        <v>7</v>
      </c>
      <c r="O105">
        <v>479</v>
      </c>
      <c r="P105">
        <v>12.5681235694916</v>
      </c>
      <c r="Q105">
        <f t="shared" si="20"/>
        <v>1</v>
      </c>
      <c r="R105">
        <v>1</v>
      </c>
      <c r="S105">
        <v>1</v>
      </c>
      <c r="T105" t="s">
        <v>1276</v>
      </c>
      <c r="U105">
        <v>4</v>
      </c>
      <c r="V105">
        <v>89</v>
      </c>
      <c r="W105">
        <v>12.558491228170199</v>
      </c>
      <c r="X105">
        <f t="shared" si="21"/>
        <v>1</v>
      </c>
      <c r="Y105" s="26">
        <v>1</v>
      </c>
      <c r="Z105">
        <f t="shared" si="23"/>
        <v>1</v>
      </c>
      <c r="AA105">
        <f t="shared" si="24"/>
        <v>1</v>
      </c>
      <c r="AB105">
        <f t="shared" si="25"/>
        <v>1</v>
      </c>
      <c r="AC105">
        <f t="shared" si="26"/>
        <v>12.5681235694916</v>
      </c>
      <c r="AD105">
        <f t="shared" si="27"/>
        <v>12.558491228170199</v>
      </c>
      <c r="AE105" t="str">
        <f t="shared" si="28"/>
        <v>pnto-R[M+Na]+</v>
      </c>
      <c r="AF105" s="3">
        <v>219.110694</v>
      </c>
      <c r="AG105">
        <v>1</v>
      </c>
      <c r="AH105" s="3">
        <v>219.110694</v>
      </c>
    </row>
    <row r="106" spans="1:35" x14ac:dyDescent="0.2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3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993</v>
      </c>
      <c r="L106">
        <v>1</v>
      </c>
      <c r="M106" t="s">
        <v>975</v>
      </c>
      <c r="N106">
        <v>6</v>
      </c>
      <c r="O106">
        <v>3</v>
      </c>
      <c r="P106">
        <v>12.5598399962138</v>
      </c>
      <c r="Q106">
        <f t="shared" si="20"/>
        <v>1</v>
      </c>
      <c r="R106">
        <v>1</v>
      </c>
      <c r="S106">
        <v>1</v>
      </c>
      <c r="T106" t="s">
        <v>1277</v>
      </c>
      <c r="U106">
        <v>2</v>
      </c>
      <c r="V106">
        <v>3</v>
      </c>
      <c r="W106">
        <v>12.357117320810399</v>
      </c>
      <c r="X106">
        <f t="shared" si="21"/>
        <v>1</v>
      </c>
      <c r="Y106" s="26">
        <v>1</v>
      </c>
      <c r="Z106">
        <f t="shared" si="23"/>
        <v>1</v>
      </c>
      <c r="AA106">
        <f t="shared" si="24"/>
        <v>1</v>
      </c>
      <c r="AB106">
        <f t="shared" si="25"/>
        <v>0</v>
      </c>
      <c r="AC106">
        <f t="shared" si="26"/>
        <v>12.5598399962138</v>
      </c>
      <c r="AD106">
        <f t="shared" si="27"/>
        <v>12.357117320810399</v>
      </c>
      <c r="AE106" t="str">
        <f t="shared" si="28"/>
        <v>dpcoa[M+H]+</v>
      </c>
      <c r="AF106" s="3">
        <v>687.14890600000001</v>
      </c>
      <c r="AG106">
        <v>1</v>
      </c>
      <c r="AH106" s="3">
        <v>687.14890600000001</v>
      </c>
    </row>
    <row r="107" spans="1:35" x14ac:dyDescent="0.2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3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993</v>
      </c>
      <c r="L107">
        <v>1</v>
      </c>
      <c r="M107" t="s">
        <v>1023</v>
      </c>
      <c r="N107">
        <v>4</v>
      </c>
      <c r="O107">
        <v>3</v>
      </c>
      <c r="P107">
        <v>12.450909022053599</v>
      </c>
      <c r="Q107">
        <f t="shared" si="20"/>
        <v>1</v>
      </c>
      <c r="R107">
        <v>1</v>
      </c>
      <c r="S107">
        <v>1</v>
      </c>
      <c r="T107" t="s">
        <v>1278</v>
      </c>
      <c r="U107">
        <v>2</v>
      </c>
      <c r="V107">
        <v>442</v>
      </c>
      <c r="W107">
        <v>12.2928825540245</v>
      </c>
      <c r="X107">
        <f t="shared" si="21"/>
        <v>1</v>
      </c>
      <c r="Y107" s="26">
        <v>1</v>
      </c>
      <c r="Z107">
        <f t="shared" si="23"/>
        <v>1</v>
      </c>
      <c r="AA107">
        <f t="shared" si="24"/>
        <v>1</v>
      </c>
      <c r="AB107">
        <f t="shared" si="25"/>
        <v>1</v>
      </c>
      <c r="AC107">
        <f t="shared" si="26"/>
        <v>12.450909022053599</v>
      </c>
      <c r="AD107">
        <f t="shared" si="27"/>
        <v>12.2928825540245</v>
      </c>
      <c r="AE107" t="str">
        <f t="shared" si="28"/>
        <v>quln[M+H]+</v>
      </c>
      <c r="AF107" s="3">
        <v>167.02187899999998</v>
      </c>
      <c r="AG107">
        <v>1</v>
      </c>
      <c r="AH107" s="3">
        <v>167.02187899999998</v>
      </c>
    </row>
    <row r="108" spans="1:35" x14ac:dyDescent="0.2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3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993</v>
      </c>
      <c r="L108">
        <v>1</v>
      </c>
      <c r="M108" t="s">
        <v>938</v>
      </c>
      <c r="N108">
        <v>6</v>
      </c>
      <c r="O108">
        <v>9</v>
      </c>
      <c r="P108">
        <v>12.4681414953314</v>
      </c>
      <c r="Q108">
        <f t="shared" si="20"/>
        <v>1</v>
      </c>
      <c r="R108">
        <v>1</v>
      </c>
      <c r="S108">
        <v>1</v>
      </c>
      <c r="T108" t="s">
        <v>1279</v>
      </c>
      <c r="U108">
        <v>3</v>
      </c>
      <c r="V108">
        <v>6</v>
      </c>
      <c r="W108">
        <v>1.96899253235323</v>
      </c>
      <c r="X108">
        <f t="shared" si="21"/>
        <v>0</v>
      </c>
      <c r="Y108" s="26">
        <v>1</v>
      </c>
      <c r="Z108">
        <f t="shared" si="23"/>
        <v>1</v>
      </c>
      <c r="AA108">
        <f t="shared" si="24"/>
        <v>1</v>
      </c>
      <c r="AB108">
        <f t="shared" si="25"/>
        <v>0</v>
      </c>
      <c r="AC108">
        <f t="shared" si="26"/>
        <v>12.4681414953314</v>
      </c>
      <c r="AD108">
        <f t="shared" si="27"/>
        <v>0</v>
      </c>
      <c r="AE108" t="str">
        <f t="shared" si="28"/>
        <v>nac[M+H]+</v>
      </c>
      <c r="AF108" s="3">
        <v>123.032049</v>
      </c>
      <c r="AG108">
        <v>1</v>
      </c>
      <c r="AH108" s="3">
        <v>123.032049</v>
      </c>
    </row>
    <row r="109" spans="1:35" x14ac:dyDescent="0.2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3">
        <v>92.5</v>
      </c>
      <c r="G109" s="3" t="s">
        <v>1124</v>
      </c>
      <c r="H109" s="3" t="s">
        <v>631</v>
      </c>
      <c r="I109" s="3" t="s">
        <v>632</v>
      </c>
      <c r="J109">
        <v>744.05947800000001</v>
      </c>
      <c r="K109" s="8" t="s">
        <v>993</v>
      </c>
      <c r="L109">
        <v>1</v>
      </c>
      <c r="M109" t="s">
        <v>999</v>
      </c>
      <c r="N109">
        <v>5</v>
      </c>
      <c r="O109">
        <v>3</v>
      </c>
      <c r="P109">
        <v>12.557704528808699</v>
      </c>
      <c r="Q109">
        <f t="shared" si="20"/>
        <v>1</v>
      </c>
      <c r="R109">
        <v>1</v>
      </c>
      <c r="S109">
        <v>1</v>
      </c>
      <c r="T109" t="s">
        <v>1280</v>
      </c>
      <c r="U109">
        <v>3</v>
      </c>
      <c r="V109">
        <v>3</v>
      </c>
      <c r="W109">
        <v>12.1165784528289</v>
      </c>
      <c r="X109">
        <f t="shared" si="21"/>
        <v>1</v>
      </c>
      <c r="Y109" s="26">
        <v>1</v>
      </c>
      <c r="Z109">
        <f t="shared" si="23"/>
        <v>1</v>
      </c>
      <c r="AA109">
        <f t="shared" si="24"/>
        <v>1</v>
      </c>
      <c r="AB109">
        <f t="shared" si="25"/>
        <v>0</v>
      </c>
      <c r="AC109">
        <f t="shared" si="26"/>
        <v>12.557704528808699</v>
      </c>
      <c r="AD109">
        <f t="shared" si="27"/>
        <v>12.1165784528289</v>
      </c>
      <c r="AE109" t="str">
        <f t="shared" si="28"/>
        <v>NAAD[M+H]+</v>
      </c>
      <c r="AF109">
        <v>744.05947800000001</v>
      </c>
      <c r="AG109">
        <v>1</v>
      </c>
      <c r="AH109">
        <v>744.05947800000001</v>
      </c>
    </row>
    <row r="110" spans="1:35" x14ac:dyDescent="0.2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3">
        <v>98</v>
      </c>
      <c r="G110" s="3" t="s">
        <v>1125</v>
      </c>
      <c r="H110" s="3" t="s">
        <v>636</v>
      </c>
      <c r="I110" s="3" t="s">
        <v>637</v>
      </c>
      <c r="J110">
        <v>743.07546200000002</v>
      </c>
      <c r="K110" s="8" t="s">
        <v>993</v>
      </c>
      <c r="L110">
        <v>1</v>
      </c>
      <c r="M110" t="s">
        <v>870</v>
      </c>
      <c r="N110">
        <v>4</v>
      </c>
      <c r="O110">
        <v>296</v>
      </c>
      <c r="P110">
        <v>12.427597715551</v>
      </c>
      <c r="Q110">
        <f t="shared" si="20"/>
        <v>1</v>
      </c>
      <c r="R110">
        <v>1</v>
      </c>
      <c r="S110">
        <v>1</v>
      </c>
      <c r="T110" t="s">
        <v>1020</v>
      </c>
      <c r="U110">
        <v>2</v>
      </c>
      <c r="V110">
        <v>3</v>
      </c>
      <c r="W110">
        <v>12.186105967412001</v>
      </c>
      <c r="X110">
        <f t="shared" si="21"/>
        <v>1</v>
      </c>
      <c r="Y110" s="26">
        <v>1</v>
      </c>
      <c r="Z110">
        <f t="shared" si="23"/>
        <v>1</v>
      </c>
      <c r="AA110">
        <f t="shared" si="24"/>
        <v>1</v>
      </c>
      <c r="AB110">
        <f t="shared" si="25"/>
        <v>1</v>
      </c>
      <c r="AC110">
        <f t="shared" si="26"/>
        <v>12.427597715551</v>
      </c>
      <c r="AD110">
        <f t="shared" si="27"/>
        <v>12.186105967412001</v>
      </c>
      <c r="AE110" t="str">
        <f t="shared" si="28"/>
        <v>nadp[M+H]+</v>
      </c>
      <c r="AF110">
        <v>743.07546200000002</v>
      </c>
      <c r="AG110">
        <v>1</v>
      </c>
      <c r="AH110">
        <v>743.07546200000002</v>
      </c>
    </row>
    <row r="111" spans="1:35" x14ac:dyDescent="0.2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3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993</v>
      </c>
      <c r="L111">
        <v>1</v>
      </c>
      <c r="M111" t="s">
        <v>869</v>
      </c>
      <c r="N111">
        <v>5</v>
      </c>
      <c r="O111">
        <v>67</v>
      </c>
      <c r="P111">
        <v>12.537950288302101</v>
      </c>
      <c r="Q111">
        <f t="shared" si="20"/>
        <v>1</v>
      </c>
      <c r="R111">
        <v>0</v>
      </c>
      <c r="S111">
        <v>1</v>
      </c>
      <c r="T111" t="s">
        <v>1021</v>
      </c>
      <c r="U111">
        <v>3</v>
      </c>
      <c r="V111">
        <v>3</v>
      </c>
      <c r="W111">
        <v>12.350908175582701</v>
      </c>
      <c r="X111">
        <f t="shared" si="21"/>
        <v>1</v>
      </c>
      <c r="Y111" s="26">
        <v>1</v>
      </c>
      <c r="Z111">
        <f t="shared" si="23"/>
        <v>1</v>
      </c>
      <c r="AA111">
        <f t="shared" si="24"/>
        <v>1</v>
      </c>
      <c r="AB111">
        <f t="shared" si="25"/>
        <v>0</v>
      </c>
      <c r="AC111">
        <f t="shared" si="26"/>
        <v>0</v>
      </c>
      <c r="AD111">
        <f t="shared" si="27"/>
        <v>12.350908175582701</v>
      </c>
      <c r="AE111" t="str">
        <f t="shared" si="28"/>
        <v>nadph[M-H]-</v>
      </c>
      <c r="AF111" s="3">
        <v>745.09113200000002</v>
      </c>
      <c r="AG111">
        <v>1</v>
      </c>
      <c r="AH111" s="3">
        <v>745.09113200000002</v>
      </c>
    </row>
    <row r="112" spans="1:35" x14ac:dyDescent="0.2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3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993</v>
      </c>
      <c r="L112">
        <v>1</v>
      </c>
      <c r="M112" t="s">
        <v>868</v>
      </c>
      <c r="N112">
        <v>4</v>
      </c>
      <c r="O112">
        <v>3</v>
      </c>
      <c r="P112">
        <v>12.5144845091877</v>
      </c>
      <c r="Q112">
        <f t="shared" si="20"/>
        <v>1</v>
      </c>
      <c r="R112">
        <v>1</v>
      </c>
      <c r="S112">
        <v>1</v>
      </c>
      <c r="T112" t="s">
        <v>1281</v>
      </c>
      <c r="U112">
        <v>1</v>
      </c>
      <c r="V112">
        <v>3</v>
      </c>
      <c r="W112">
        <v>11.355653599226001</v>
      </c>
      <c r="X112">
        <f t="shared" si="21"/>
        <v>1</v>
      </c>
      <c r="Y112" s="26">
        <v>1</v>
      </c>
      <c r="Z112">
        <f t="shared" si="23"/>
        <v>1</v>
      </c>
      <c r="AA112">
        <f t="shared" si="24"/>
        <v>1</v>
      </c>
      <c r="AB112">
        <f t="shared" si="25"/>
        <v>0</v>
      </c>
      <c r="AC112">
        <f t="shared" si="26"/>
        <v>12.5144845091877</v>
      </c>
      <c r="AD112">
        <f t="shared" si="27"/>
        <v>11.355653599226001</v>
      </c>
      <c r="AE112" t="str">
        <f t="shared" si="28"/>
        <v>nadh[M+H]+</v>
      </c>
      <c r="AF112" s="3">
        <v>665.12479899999994</v>
      </c>
      <c r="AG112">
        <v>1</v>
      </c>
      <c r="AH112" s="3">
        <v>665.12479899999994</v>
      </c>
    </row>
    <row r="113" spans="1:34" x14ac:dyDescent="0.2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3">
        <v>98</v>
      </c>
      <c r="G113" s="3" t="s">
        <v>1123</v>
      </c>
      <c r="H113" s="3" t="s">
        <v>653</v>
      </c>
      <c r="I113" s="3" t="s">
        <v>654</v>
      </c>
      <c r="J113">
        <v>663.10912900000005</v>
      </c>
      <c r="K113" s="8" t="s">
        <v>993</v>
      </c>
      <c r="L113">
        <v>1</v>
      </c>
      <c r="M113" t="s">
        <v>997</v>
      </c>
      <c r="N113">
        <v>5</v>
      </c>
      <c r="O113">
        <v>480</v>
      </c>
      <c r="P113">
        <v>10.9218618257025</v>
      </c>
      <c r="Q113">
        <f t="shared" si="20"/>
        <v>1</v>
      </c>
      <c r="R113">
        <v>1</v>
      </c>
      <c r="S113">
        <v>1</v>
      </c>
      <c r="T113" t="s">
        <v>1282</v>
      </c>
      <c r="U113">
        <v>2</v>
      </c>
      <c r="V113">
        <v>480</v>
      </c>
      <c r="W113">
        <v>10.0355147304388</v>
      </c>
      <c r="X113">
        <f t="shared" si="21"/>
        <v>1</v>
      </c>
      <c r="Y113" s="26">
        <v>1</v>
      </c>
      <c r="Z113">
        <f t="shared" si="23"/>
        <v>1</v>
      </c>
      <c r="AA113">
        <f t="shared" si="24"/>
        <v>1</v>
      </c>
      <c r="AB113">
        <f t="shared" si="25"/>
        <v>1</v>
      </c>
      <c r="AC113">
        <f t="shared" si="26"/>
        <v>10.9218618257025</v>
      </c>
      <c r="AD113">
        <f t="shared" si="27"/>
        <v>10.0355147304388</v>
      </c>
      <c r="AE113" t="str">
        <f t="shared" si="28"/>
        <v>nad[M+H]+</v>
      </c>
      <c r="AF113">
        <v>663.10912900000005</v>
      </c>
      <c r="AG113">
        <v>1</v>
      </c>
      <c r="AH113">
        <v>663.10912900000005</v>
      </c>
    </row>
    <row r="114" spans="1:34" x14ac:dyDescent="0.2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3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994</v>
      </c>
      <c r="L114">
        <v>1</v>
      </c>
      <c r="M114" t="s">
        <v>1200</v>
      </c>
      <c r="N114">
        <v>7</v>
      </c>
      <c r="O114">
        <v>480</v>
      </c>
      <c r="P114">
        <v>1.4623593316958401</v>
      </c>
      <c r="Q114">
        <f t="shared" si="20"/>
        <v>0</v>
      </c>
      <c r="R114">
        <v>1</v>
      </c>
      <c r="S114">
        <v>1</v>
      </c>
      <c r="T114" t="s">
        <v>1172</v>
      </c>
      <c r="U114">
        <v>4</v>
      </c>
      <c r="V114">
        <v>480</v>
      </c>
      <c r="W114">
        <v>0.96344132785085101</v>
      </c>
      <c r="X114">
        <f t="shared" si="21"/>
        <v>0</v>
      </c>
      <c r="Y114" s="26">
        <v>1</v>
      </c>
      <c r="Z114">
        <f t="shared" si="23"/>
        <v>1</v>
      </c>
      <c r="AA114">
        <f t="shared" si="24"/>
        <v>0</v>
      </c>
      <c r="AB114">
        <f t="shared" si="25"/>
        <v>1</v>
      </c>
      <c r="AC114">
        <f t="shared" si="26"/>
        <v>0</v>
      </c>
      <c r="AD114">
        <f t="shared" si="27"/>
        <v>0</v>
      </c>
      <c r="AE114" s="1" t="str">
        <f t="shared" si="28"/>
        <v>gthrd[M+Na-2H]-</v>
      </c>
      <c r="AF114" s="3">
        <v>307.08382899999998</v>
      </c>
      <c r="AG114">
        <v>0</v>
      </c>
      <c r="AH114" s="3">
        <v>307.08382899999998</v>
      </c>
    </row>
    <row r="115" spans="1:34" x14ac:dyDescent="0.2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3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994</v>
      </c>
      <c r="L115">
        <v>1</v>
      </c>
      <c r="M115" t="s">
        <v>1201</v>
      </c>
      <c r="N115">
        <v>4</v>
      </c>
      <c r="O115">
        <v>18</v>
      </c>
      <c r="P115">
        <v>10.612502499605799</v>
      </c>
      <c r="Q115">
        <f t="shared" si="20"/>
        <v>1</v>
      </c>
      <c r="R115">
        <v>1</v>
      </c>
      <c r="S115">
        <v>1</v>
      </c>
      <c r="T115" t="s">
        <v>1283</v>
      </c>
      <c r="U115">
        <v>4</v>
      </c>
      <c r="V115">
        <v>40</v>
      </c>
      <c r="W115">
        <v>10.105568954233799</v>
      </c>
      <c r="X115">
        <f t="shared" si="21"/>
        <v>1</v>
      </c>
      <c r="Y115" s="26">
        <v>0</v>
      </c>
      <c r="Z115">
        <f t="shared" si="23"/>
        <v>1</v>
      </c>
      <c r="AA115">
        <f t="shared" si="24"/>
        <v>1</v>
      </c>
      <c r="AB115">
        <f t="shared" si="25"/>
        <v>0</v>
      </c>
      <c r="AC115">
        <f t="shared" si="26"/>
        <v>10.612502499605799</v>
      </c>
      <c r="AD115">
        <f t="shared" si="27"/>
        <v>0</v>
      </c>
      <c r="AE115" t="str">
        <f t="shared" si="28"/>
        <v>gthox[M+Na]+</v>
      </c>
      <c r="AF115" s="3">
        <v>612.15198799999996</v>
      </c>
      <c r="AG115">
        <v>1</v>
      </c>
      <c r="AH115" s="3">
        <v>612.15198799999996</v>
      </c>
    </row>
    <row r="116" spans="1:34" x14ac:dyDescent="0.2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3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990</v>
      </c>
      <c r="L116">
        <v>1</v>
      </c>
      <c r="M116" t="s">
        <v>978</v>
      </c>
      <c r="N116">
        <v>6</v>
      </c>
      <c r="O116">
        <v>480</v>
      </c>
      <c r="P116">
        <v>12.299854413010801</v>
      </c>
      <c r="Q116">
        <f t="shared" si="20"/>
        <v>1</v>
      </c>
      <c r="R116">
        <v>1</v>
      </c>
      <c r="S116">
        <v>1</v>
      </c>
      <c r="T116" t="s">
        <v>1284</v>
      </c>
      <c r="U116">
        <v>2</v>
      </c>
      <c r="V116">
        <v>170</v>
      </c>
      <c r="W116">
        <v>11.1028586330922</v>
      </c>
      <c r="X116">
        <f t="shared" si="21"/>
        <v>1</v>
      </c>
      <c r="Y116" s="26">
        <v>1</v>
      </c>
      <c r="Z116">
        <f t="shared" si="23"/>
        <v>1</v>
      </c>
      <c r="AA116">
        <f t="shared" si="24"/>
        <v>1</v>
      </c>
      <c r="AB116">
        <f t="shared" si="25"/>
        <v>1</v>
      </c>
      <c r="AC116">
        <f t="shared" si="26"/>
        <v>12.299854413010801</v>
      </c>
      <c r="AD116">
        <f t="shared" si="27"/>
        <v>11.1028586330922</v>
      </c>
      <c r="AE116" t="str">
        <f t="shared" si="28"/>
        <v>alaala[M+H]+</v>
      </c>
      <c r="AF116" s="3">
        <v>160.084813</v>
      </c>
      <c r="AG116">
        <v>1</v>
      </c>
      <c r="AH116" s="3">
        <v>160.084813</v>
      </c>
    </row>
    <row r="117" spans="1:34" x14ac:dyDescent="0.2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3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990</v>
      </c>
      <c r="L117">
        <v>1</v>
      </c>
      <c r="M117" t="s">
        <v>1168</v>
      </c>
      <c r="N117">
        <v>3</v>
      </c>
      <c r="O117">
        <v>3</v>
      </c>
      <c r="P117">
        <v>-0.163991348343664</v>
      </c>
      <c r="Q117">
        <f t="shared" si="20"/>
        <v>0</v>
      </c>
      <c r="R117">
        <v>0</v>
      </c>
      <c r="S117">
        <v>1</v>
      </c>
      <c r="T117" t="s">
        <v>972</v>
      </c>
      <c r="U117">
        <v>4</v>
      </c>
      <c r="V117">
        <v>480</v>
      </c>
      <c r="W117">
        <v>6.5057899583994203</v>
      </c>
      <c r="X117">
        <f t="shared" si="21"/>
        <v>1</v>
      </c>
      <c r="Y117" s="26">
        <v>1</v>
      </c>
      <c r="Z117">
        <f t="shared" si="23"/>
        <v>1</v>
      </c>
      <c r="AA117">
        <f t="shared" si="24"/>
        <v>1</v>
      </c>
      <c r="AB117">
        <f t="shared" si="25"/>
        <v>1</v>
      </c>
      <c r="AC117">
        <f t="shared" si="26"/>
        <v>0</v>
      </c>
      <c r="AD117">
        <f t="shared" si="27"/>
        <v>6.5057899583994203</v>
      </c>
      <c r="AE117" t="str">
        <f t="shared" si="28"/>
        <v>salc[M-H]-</v>
      </c>
      <c r="AF117" s="3">
        <v>138.03171499999999</v>
      </c>
      <c r="AG117">
        <v>1</v>
      </c>
      <c r="AH117" s="3">
        <v>138.03171499999999</v>
      </c>
    </row>
    <row r="118" spans="1:34" x14ac:dyDescent="0.2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3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991</v>
      </c>
      <c r="L118">
        <v>1</v>
      </c>
      <c r="M118" t="s">
        <v>1202</v>
      </c>
      <c r="N118">
        <v>6</v>
      </c>
      <c r="O118">
        <v>3</v>
      </c>
      <c r="P118">
        <v>1.3701094609575399</v>
      </c>
      <c r="Q118">
        <f t="shared" si="20"/>
        <v>0</v>
      </c>
      <c r="R118">
        <v>0</v>
      </c>
      <c r="S118">
        <v>1</v>
      </c>
      <c r="T118" t="s">
        <v>930</v>
      </c>
      <c r="U118">
        <v>2</v>
      </c>
      <c r="V118">
        <v>3</v>
      </c>
      <c r="W118">
        <v>12.126013319994399</v>
      </c>
      <c r="X118">
        <f t="shared" si="21"/>
        <v>1</v>
      </c>
      <c r="Y118" s="26">
        <v>1</v>
      </c>
      <c r="Z118">
        <f t="shared" si="23"/>
        <v>1</v>
      </c>
      <c r="AA118">
        <f t="shared" si="24"/>
        <v>1</v>
      </c>
      <c r="AB118">
        <f t="shared" si="25"/>
        <v>0</v>
      </c>
      <c r="AC118">
        <f t="shared" si="26"/>
        <v>0</v>
      </c>
      <c r="AD118">
        <f t="shared" si="27"/>
        <v>12.126013319994399</v>
      </c>
      <c r="AE118" t="str">
        <f t="shared" si="28"/>
        <v>thym[M-H]-</v>
      </c>
      <c r="AF118" s="3">
        <v>126.042948</v>
      </c>
      <c r="AG118">
        <v>1</v>
      </c>
      <c r="AH118" s="3">
        <v>126.042948</v>
      </c>
    </row>
    <row r="119" spans="1:34" x14ac:dyDescent="0.2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3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993</v>
      </c>
      <c r="L119">
        <v>1</v>
      </c>
      <c r="M119" t="s">
        <v>998</v>
      </c>
      <c r="N119">
        <v>6</v>
      </c>
      <c r="O119">
        <v>480</v>
      </c>
      <c r="P119">
        <v>12.556609645060901</v>
      </c>
      <c r="Q119">
        <f t="shared" si="20"/>
        <v>1</v>
      </c>
      <c r="R119">
        <v>1</v>
      </c>
      <c r="S119">
        <v>1</v>
      </c>
      <c r="T119" t="s">
        <v>1285</v>
      </c>
      <c r="U119">
        <v>2</v>
      </c>
      <c r="V119">
        <v>3</v>
      </c>
      <c r="W119">
        <v>12.1925118803546</v>
      </c>
      <c r="X119">
        <f t="shared" si="21"/>
        <v>1</v>
      </c>
      <c r="Y119" s="26">
        <v>1</v>
      </c>
      <c r="Z119">
        <f t="shared" si="23"/>
        <v>1</v>
      </c>
      <c r="AA119">
        <f t="shared" si="24"/>
        <v>1</v>
      </c>
      <c r="AB119">
        <f t="shared" si="25"/>
        <v>1</v>
      </c>
      <c r="AC119">
        <f t="shared" si="26"/>
        <v>12.556609645060901</v>
      </c>
      <c r="AD119">
        <f t="shared" si="27"/>
        <v>12.1925118803546</v>
      </c>
      <c r="AE119" t="str">
        <f t="shared" si="28"/>
        <v>thm[M+H]+</v>
      </c>
      <c r="AF119" s="3">
        <v>265.11232799999999</v>
      </c>
      <c r="AG119">
        <v>1</v>
      </c>
      <c r="AH119" s="3">
        <v>265.11232799999999</v>
      </c>
    </row>
    <row r="120" spans="1:34" x14ac:dyDescent="0.2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3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990</v>
      </c>
      <c r="L120">
        <v>1</v>
      </c>
      <c r="M120" t="s">
        <v>933</v>
      </c>
      <c r="N120">
        <v>5</v>
      </c>
      <c r="O120">
        <v>480</v>
      </c>
      <c r="P120">
        <v>8.6581523207390703</v>
      </c>
      <c r="Q120">
        <f t="shared" si="20"/>
        <v>1</v>
      </c>
      <c r="R120">
        <v>1</v>
      </c>
      <c r="S120">
        <v>1</v>
      </c>
      <c r="T120" t="s">
        <v>1286</v>
      </c>
      <c r="U120">
        <v>2</v>
      </c>
      <c r="V120">
        <v>480</v>
      </c>
      <c r="W120">
        <v>0.89046156578841795</v>
      </c>
      <c r="X120">
        <f t="shared" si="21"/>
        <v>0</v>
      </c>
      <c r="Y120" s="26">
        <v>1</v>
      </c>
      <c r="Z120">
        <f t="shared" si="23"/>
        <v>1</v>
      </c>
      <c r="AA120">
        <f t="shared" si="24"/>
        <v>1</v>
      </c>
      <c r="AB120">
        <f t="shared" si="25"/>
        <v>1</v>
      </c>
      <c r="AC120">
        <f t="shared" si="26"/>
        <v>8.6581523207390703</v>
      </c>
      <c r="AD120">
        <f t="shared" si="27"/>
        <v>0</v>
      </c>
      <c r="AE120" t="str">
        <f t="shared" si="28"/>
        <v>sarcs[M+H]+</v>
      </c>
      <c r="AF120" s="3">
        <v>89.047698999999994</v>
      </c>
      <c r="AG120">
        <v>1</v>
      </c>
      <c r="AH120" s="3">
        <v>89.047698999999994</v>
      </c>
    </row>
    <row r="121" spans="1:34" x14ac:dyDescent="0.2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3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992</v>
      </c>
      <c r="L121">
        <v>1</v>
      </c>
      <c r="M121" t="s">
        <v>899</v>
      </c>
      <c r="N121">
        <v>5</v>
      </c>
      <c r="O121">
        <v>3</v>
      </c>
      <c r="P121">
        <v>11.967054032246001</v>
      </c>
      <c r="Q121">
        <f t="shared" si="20"/>
        <v>1</v>
      </c>
      <c r="R121">
        <v>1</v>
      </c>
      <c r="S121">
        <v>1</v>
      </c>
      <c r="T121" t="s">
        <v>1287</v>
      </c>
      <c r="U121">
        <v>3</v>
      </c>
      <c r="V121">
        <v>31</v>
      </c>
      <c r="W121">
        <v>10.6522341732664</v>
      </c>
      <c r="X121">
        <f t="shared" si="21"/>
        <v>1</v>
      </c>
      <c r="Y121" s="26">
        <v>1</v>
      </c>
      <c r="Z121">
        <f t="shared" si="23"/>
        <v>1</v>
      </c>
      <c r="AA121">
        <f t="shared" si="24"/>
        <v>1</v>
      </c>
      <c r="AB121">
        <f t="shared" si="25"/>
        <v>0</v>
      </c>
      <c r="AC121">
        <f t="shared" si="26"/>
        <v>11.967054032246001</v>
      </c>
      <c r="AD121">
        <f t="shared" si="27"/>
        <v>10.6522341732664</v>
      </c>
      <c r="AE121" t="str">
        <f t="shared" si="28"/>
        <v>glyc3p[M+H]+</v>
      </c>
      <c r="AF121" s="3">
        <v>172.01369799999998</v>
      </c>
      <c r="AG121">
        <v>1</v>
      </c>
      <c r="AH121" s="3">
        <v>172.01369799999998</v>
      </c>
    </row>
    <row r="122" spans="1:34" x14ac:dyDescent="0.2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3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995</v>
      </c>
      <c r="L122">
        <v>1</v>
      </c>
      <c r="M122" t="s">
        <v>1203</v>
      </c>
      <c r="N122">
        <v>3</v>
      </c>
      <c r="O122">
        <v>27</v>
      </c>
      <c r="P122">
        <v>-1.8517034695963702E-2</v>
      </c>
      <c r="Q122">
        <f t="shared" si="20"/>
        <v>0</v>
      </c>
      <c r="R122">
        <v>0</v>
      </c>
      <c r="S122">
        <v>1</v>
      </c>
      <c r="T122" t="s">
        <v>1149</v>
      </c>
      <c r="U122">
        <v>4</v>
      </c>
      <c r="V122">
        <v>480</v>
      </c>
      <c r="W122">
        <v>1.66559588208431</v>
      </c>
      <c r="X122">
        <f t="shared" si="21"/>
        <v>0</v>
      </c>
      <c r="Y122" s="26">
        <v>1</v>
      </c>
      <c r="Z122">
        <f t="shared" si="23"/>
        <v>1</v>
      </c>
      <c r="AA122">
        <f t="shared" si="24"/>
        <v>0</v>
      </c>
      <c r="AB122">
        <f t="shared" si="25"/>
        <v>1</v>
      </c>
      <c r="AC122">
        <f t="shared" si="26"/>
        <v>0</v>
      </c>
      <c r="AD122">
        <f t="shared" si="27"/>
        <v>0</v>
      </c>
      <c r="AE122" s="1" t="str">
        <f t="shared" si="28"/>
        <v>4hbz[M-H]-</v>
      </c>
      <c r="AF122" s="3">
        <v>138.03171499999999</v>
      </c>
      <c r="AG122">
        <v>0</v>
      </c>
      <c r="AH122" s="3">
        <v>138.03171499999999</v>
      </c>
    </row>
    <row r="123" spans="1:34" x14ac:dyDescent="0.2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3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993</v>
      </c>
      <c r="L123">
        <v>1</v>
      </c>
      <c r="M123" t="s">
        <v>1004</v>
      </c>
      <c r="N123">
        <v>8</v>
      </c>
      <c r="O123">
        <v>6</v>
      </c>
      <c r="P123">
        <v>10.515767775623599</v>
      </c>
      <c r="Q123">
        <f t="shared" si="20"/>
        <v>1</v>
      </c>
      <c r="R123">
        <v>1</v>
      </c>
      <c r="S123">
        <v>1</v>
      </c>
      <c r="T123" t="s">
        <v>912</v>
      </c>
      <c r="U123">
        <v>3</v>
      </c>
      <c r="V123">
        <v>6</v>
      </c>
      <c r="W123">
        <v>11.425994779484901</v>
      </c>
      <c r="X123">
        <f t="shared" si="21"/>
        <v>1</v>
      </c>
      <c r="Y123" s="26">
        <v>1</v>
      </c>
      <c r="Z123">
        <f t="shared" si="23"/>
        <v>1</v>
      </c>
      <c r="AA123">
        <f t="shared" si="24"/>
        <v>1</v>
      </c>
      <c r="AB123">
        <f t="shared" si="25"/>
        <v>0</v>
      </c>
      <c r="AC123">
        <f t="shared" si="26"/>
        <v>10.515767775623599</v>
      </c>
      <c r="AD123">
        <f t="shared" si="27"/>
        <v>11.425994779484901</v>
      </c>
      <c r="AE123" t="str">
        <f t="shared" si="28"/>
        <v>btn[M-H]-</v>
      </c>
      <c r="AF123" s="3">
        <v>244.08818499999998</v>
      </c>
      <c r="AG123">
        <v>1</v>
      </c>
      <c r="AH123" s="3">
        <v>244.08818499999998</v>
      </c>
    </row>
    <row r="124" spans="1:34" x14ac:dyDescent="0.2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3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990</v>
      </c>
      <c r="L124">
        <v>1</v>
      </c>
      <c r="M124" t="s">
        <v>971</v>
      </c>
      <c r="N124">
        <v>6</v>
      </c>
      <c r="O124">
        <v>25</v>
      </c>
      <c r="P124">
        <v>12.278223795360599</v>
      </c>
      <c r="Q124">
        <f t="shared" si="20"/>
        <v>1</v>
      </c>
      <c r="R124">
        <v>1</v>
      </c>
      <c r="S124">
        <v>0</v>
      </c>
      <c r="T124" t="s">
        <v>1141</v>
      </c>
      <c r="U124">
        <v>0</v>
      </c>
      <c r="V124">
        <v>0</v>
      </c>
      <c r="W124">
        <v>0</v>
      </c>
      <c r="X124">
        <f t="shared" si="21"/>
        <v>0</v>
      </c>
      <c r="Y124" s="26">
        <v>0</v>
      </c>
      <c r="Z124">
        <f t="shared" si="23"/>
        <v>1</v>
      </c>
      <c r="AA124">
        <f t="shared" si="24"/>
        <v>1</v>
      </c>
      <c r="AB124">
        <f t="shared" si="25"/>
        <v>0</v>
      </c>
      <c r="AC124">
        <f t="shared" si="26"/>
        <v>12.278223795360599</v>
      </c>
      <c r="AD124">
        <f t="shared" si="27"/>
        <v>0</v>
      </c>
      <c r="AE124" t="str">
        <f t="shared" si="28"/>
        <v>spm[M+H]+</v>
      </c>
      <c r="AF124" s="3">
        <v>202.21576599999997</v>
      </c>
      <c r="AG124">
        <v>1</v>
      </c>
      <c r="AH124" s="3">
        <v>202.21576599999997</v>
      </c>
    </row>
    <row r="125" spans="1:34" x14ac:dyDescent="0.2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3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993</v>
      </c>
      <c r="L125">
        <v>1</v>
      </c>
      <c r="M125" t="s">
        <v>1024</v>
      </c>
      <c r="N125">
        <v>4</v>
      </c>
      <c r="O125">
        <v>3</v>
      </c>
      <c r="P125">
        <v>8.9437918556995708</v>
      </c>
      <c r="Q125">
        <f t="shared" si="20"/>
        <v>1</v>
      </c>
      <c r="R125">
        <v>1</v>
      </c>
      <c r="S125">
        <v>1</v>
      </c>
      <c r="T125" t="s">
        <v>945</v>
      </c>
      <c r="U125">
        <v>4</v>
      </c>
      <c r="V125">
        <v>480</v>
      </c>
      <c r="W125">
        <v>12.339469374287599</v>
      </c>
      <c r="X125">
        <f t="shared" si="21"/>
        <v>1</v>
      </c>
      <c r="Y125" s="26">
        <v>1</v>
      </c>
      <c r="Z125">
        <f t="shared" si="23"/>
        <v>1</v>
      </c>
      <c r="AA125">
        <f t="shared" si="24"/>
        <v>1</v>
      </c>
      <c r="AB125">
        <f t="shared" si="25"/>
        <v>1</v>
      </c>
      <c r="AC125">
        <f t="shared" si="26"/>
        <v>8.9437918556995708</v>
      </c>
      <c r="AD125">
        <f t="shared" si="27"/>
        <v>12.339469374287599</v>
      </c>
      <c r="AE125" t="str">
        <f t="shared" si="28"/>
        <v>quin[M-H]-</v>
      </c>
      <c r="AF125" s="3">
        <v>192.06340999999998</v>
      </c>
      <c r="AG125">
        <v>1</v>
      </c>
      <c r="AH125" s="3">
        <v>192.06340999999998</v>
      </c>
    </row>
    <row r="126" spans="1:34" x14ac:dyDescent="0.2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3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993</v>
      </c>
      <c r="L126">
        <v>1</v>
      </c>
      <c r="M126" t="s">
        <v>900</v>
      </c>
      <c r="N126">
        <v>5</v>
      </c>
      <c r="O126">
        <v>480</v>
      </c>
      <c r="P126">
        <v>3.9818548262460398</v>
      </c>
      <c r="Q126">
        <f t="shared" si="20"/>
        <v>1</v>
      </c>
      <c r="R126">
        <v>1</v>
      </c>
      <c r="S126">
        <v>1</v>
      </c>
      <c r="T126" t="s">
        <v>1288</v>
      </c>
      <c r="U126">
        <v>2</v>
      </c>
      <c r="V126">
        <v>480</v>
      </c>
      <c r="W126">
        <v>8.3347182529133104E-2</v>
      </c>
      <c r="X126">
        <f t="shared" si="21"/>
        <v>0</v>
      </c>
      <c r="Y126" s="26">
        <v>1</v>
      </c>
      <c r="Z126">
        <f t="shared" si="23"/>
        <v>1</v>
      </c>
      <c r="AA126">
        <f t="shared" si="24"/>
        <v>1</v>
      </c>
      <c r="AB126">
        <f t="shared" si="25"/>
        <v>1</v>
      </c>
      <c r="AC126">
        <f t="shared" si="26"/>
        <v>3.9818548262460398</v>
      </c>
      <c r="AD126">
        <f t="shared" si="27"/>
        <v>0</v>
      </c>
      <c r="AE126" t="str">
        <f t="shared" si="28"/>
        <v>ala-B[M+H]+</v>
      </c>
      <c r="AF126" s="3">
        <v>89.047698999999994</v>
      </c>
      <c r="AG126">
        <v>1</v>
      </c>
      <c r="AH126" s="3">
        <v>89.047698999999994</v>
      </c>
    </row>
    <row r="127" spans="1:34" x14ac:dyDescent="0.2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3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990</v>
      </c>
      <c r="L127">
        <v>1</v>
      </c>
      <c r="M127" t="s">
        <v>928</v>
      </c>
      <c r="N127">
        <v>3</v>
      </c>
      <c r="O127">
        <v>3</v>
      </c>
      <c r="P127">
        <v>12.5579793362886</v>
      </c>
      <c r="Q127">
        <f t="shared" si="20"/>
        <v>1</v>
      </c>
      <c r="R127">
        <v>1</v>
      </c>
      <c r="S127">
        <v>1</v>
      </c>
      <c r="T127" t="s">
        <v>1289</v>
      </c>
      <c r="U127">
        <v>2</v>
      </c>
      <c r="V127">
        <v>435</v>
      </c>
      <c r="W127">
        <v>1.3467320902933499</v>
      </c>
      <c r="X127">
        <f t="shared" si="21"/>
        <v>0</v>
      </c>
      <c r="Y127" s="26">
        <v>1</v>
      </c>
      <c r="Z127">
        <f t="shared" si="23"/>
        <v>1</v>
      </c>
      <c r="AA127">
        <f t="shared" si="24"/>
        <v>1</v>
      </c>
      <c r="AB127">
        <f t="shared" si="25"/>
        <v>1</v>
      </c>
      <c r="AC127">
        <f t="shared" si="26"/>
        <v>12.5579793362886</v>
      </c>
      <c r="AD127">
        <f t="shared" si="27"/>
        <v>0</v>
      </c>
      <c r="AE127" t="str">
        <f t="shared" si="28"/>
        <v>hcys-L[M+ACN+H]+</v>
      </c>
      <c r="AF127" s="3">
        <v>135.03542099999999</v>
      </c>
      <c r="AG127">
        <v>1</v>
      </c>
      <c r="AH127" s="3">
        <v>135.03542099999999</v>
      </c>
    </row>
    <row r="128" spans="1:34" x14ac:dyDescent="0.2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3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993</v>
      </c>
      <c r="L128">
        <v>1</v>
      </c>
      <c r="M128" t="s">
        <v>1011</v>
      </c>
      <c r="N128">
        <v>7</v>
      </c>
      <c r="O128">
        <v>16</v>
      </c>
      <c r="P128">
        <v>12.421903305649201</v>
      </c>
      <c r="Q128">
        <f t="shared" si="20"/>
        <v>1</v>
      </c>
      <c r="R128">
        <v>1</v>
      </c>
      <c r="S128">
        <v>1</v>
      </c>
      <c r="T128" t="s">
        <v>962</v>
      </c>
      <c r="U128">
        <v>3</v>
      </c>
      <c r="V128">
        <v>3</v>
      </c>
      <c r="W128">
        <v>12.476820957264399</v>
      </c>
      <c r="X128">
        <f t="shared" si="21"/>
        <v>1</v>
      </c>
      <c r="Y128" s="26">
        <v>1</v>
      </c>
      <c r="Z128">
        <f t="shared" si="23"/>
        <v>1</v>
      </c>
      <c r="AA128">
        <f t="shared" si="24"/>
        <v>1</v>
      </c>
      <c r="AB128">
        <f t="shared" si="25"/>
        <v>0</v>
      </c>
      <c r="AC128">
        <f t="shared" si="26"/>
        <v>12.421903305649201</v>
      </c>
      <c r="AD128">
        <f t="shared" si="27"/>
        <v>12.476820957264399</v>
      </c>
      <c r="AE128" t="str">
        <f t="shared" si="28"/>
        <v>Folate[M-2H]2-</v>
      </c>
      <c r="AF128" s="3">
        <v>441.139703</v>
      </c>
      <c r="AG128">
        <v>1</v>
      </c>
      <c r="AH128" s="3">
        <v>441.139703</v>
      </c>
    </row>
    <row r="129" spans="1:35" x14ac:dyDescent="0.2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3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993</v>
      </c>
      <c r="L129">
        <v>1</v>
      </c>
      <c r="M129" t="s">
        <v>927</v>
      </c>
      <c r="N129">
        <v>8</v>
      </c>
      <c r="O129">
        <v>480</v>
      </c>
      <c r="P129">
        <v>12.4951637712836</v>
      </c>
      <c r="Q129">
        <f t="shared" si="20"/>
        <v>1</v>
      </c>
      <c r="R129">
        <v>1</v>
      </c>
      <c r="S129">
        <v>1</v>
      </c>
      <c r="T129" t="s">
        <v>1290</v>
      </c>
      <c r="U129">
        <v>5</v>
      </c>
      <c r="V129">
        <v>10</v>
      </c>
      <c r="W129">
        <v>7.1550606644045596</v>
      </c>
      <c r="X129">
        <f t="shared" si="21"/>
        <v>1</v>
      </c>
      <c r="Y129" s="26">
        <v>1</v>
      </c>
      <c r="Z129">
        <f t="shared" si="23"/>
        <v>1</v>
      </c>
      <c r="AA129">
        <f t="shared" si="24"/>
        <v>1</v>
      </c>
      <c r="AB129">
        <f t="shared" si="25"/>
        <v>1</v>
      </c>
      <c r="AC129">
        <f t="shared" si="26"/>
        <v>12.4951637712836</v>
      </c>
      <c r="AD129">
        <f t="shared" si="27"/>
        <v>7.1550606644045596</v>
      </c>
      <c r="AE129" t="str">
        <f t="shared" si="28"/>
        <v>ncam[M+H]+</v>
      </c>
      <c r="AF129" s="3">
        <v>122.048033</v>
      </c>
      <c r="AG129">
        <v>1</v>
      </c>
      <c r="AH129" s="3">
        <v>122.048033</v>
      </c>
    </row>
    <row r="130" spans="1:35" x14ac:dyDescent="0.2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3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993</v>
      </c>
      <c r="L130">
        <v>1</v>
      </c>
      <c r="M130" t="s">
        <v>946</v>
      </c>
      <c r="N130">
        <v>9</v>
      </c>
      <c r="O130">
        <v>18</v>
      </c>
      <c r="P130">
        <v>12.569853015488301</v>
      </c>
      <c r="Q130">
        <f t="shared" si="20"/>
        <v>1</v>
      </c>
      <c r="R130">
        <v>1</v>
      </c>
      <c r="S130">
        <v>1</v>
      </c>
      <c r="T130" t="s">
        <v>1291</v>
      </c>
      <c r="U130">
        <v>3</v>
      </c>
      <c r="V130">
        <v>3</v>
      </c>
      <c r="W130">
        <v>12.565370014433199</v>
      </c>
      <c r="X130">
        <f t="shared" si="21"/>
        <v>1</v>
      </c>
      <c r="Y130" s="26">
        <v>1</v>
      </c>
      <c r="Z130">
        <f t="shared" ref="Z130:Z161" si="29">(SUM(L130,S130)&gt;0)*1</f>
        <v>1</v>
      </c>
      <c r="AA130">
        <f t="shared" ref="AA130:AA161" si="30">(SUM(X130,Q130)&gt;0)*1</f>
        <v>1</v>
      </c>
      <c r="AB130">
        <f t="shared" ref="AB130:AB161" si="31">IF((IF(V130&gt;240,1,0)+IF(O130&gt;240,1,0))&gt;0,1,0)</f>
        <v>0</v>
      </c>
      <c r="AC130">
        <f t="shared" ref="AC130:AC161" si="32">IF((Q130*R130)&gt;0,P130,0)</f>
        <v>12.569853015488301</v>
      </c>
      <c r="AD130">
        <f t="shared" ref="AD130:AD161" si="33">IF((X130*Y130)&gt;0,W130,0)</f>
        <v>12.565370014433199</v>
      </c>
      <c r="AE130" t="str">
        <f t="shared" si="28"/>
        <v>pydxn[M+H]+</v>
      </c>
      <c r="AF130" s="3">
        <v>169.07391399999997</v>
      </c>
      <c r="AG130">
        <v>1</v>
      </c>
      <c r="AH130" s="3">
        <v>169.07391399999997</v>
      </c>
    </row>
    <row r="131" spans="1:35" x14ac:dyDescent="0.2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3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993</v>
      </c>
      <c r="L131">
        <v>1</v>
      </c>
      <c r="M131" t="s">
        <v>940</v>
      </c>
      <c r="N131">
        <v>11</v>
      </c>
      <c r="O131">
        <v>15</v>
      </c>
      <c r="P131">
        <v>12.569209606876401</v>
      </c>
      <c r="Q131">
        <f t="shared" ref="Q131:Q161" si="34">(P131&gt;3)*1</f>
        <v>1</v>
      </c>
      <c r="R131">
        <v>1</v>
      </c>
      <c r="S131">
        <v>1</v>
      </c>
      <c r="T131" t="s">
        <v>1292</v>
      </c>
      <c r="U131">
        <v>4</v>
      </c>
      <c r="V131">
        <v>3</v>
      </c>
      <c r="W131">
        <v>12.467340237850401</v>
      </c>
      <c r="X131">
        <f t="shared" ref="X131:X161" si="35">(W131&gt;3)*1</f>
        <v>1</v>
      </c>
      <c r="Y131" s="26">
        <v>1</v>
      </c>
      <c r="Z131">
        <f t="shared" si="29"/>
        <v>1</v>
      </c>
      <c r="AA131">
        <f t="shared" si="30"/>
        <v>1</v>
      </c>
      <c r="AB131">
        <f t="shared" si="31"/>
        <v>0</v>
      </c>
      <c r="AC131">
        <f t="shared" si="32"/>
        <v>12.569209606876401</v>
      </c>
      <c r="AD131">
        <f t="shared" si="33"/>
        <v>12.467340237850401</v>
      </c>
      <c r="AE131" t="str">
        <f t="shared" si="28"/>
        <v>ribflv[M+H]+</v>
      </c>
      <c r="AF131" s="3">
        <v>376.138306</v>
      </c>
      <c r="AG131">
        <v>1</v>
      </c>
      <c r="AH131" s="3">
        <v>376.138306</v>
      </c>
    </row>
    <row r="132" spans="1:35" x14ac:dyDescent="0.2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3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993</v>
      </c>
      <c r="L132">
        <v>1</v>
      </c>
      <c r="M132" t="s">
        <v>873</v>
      </c>
      <c r="N132">
        <v>4</v>
      </c>
      <c r="O132">
        <v>3</v>
      </c>
      <c r="P132">
        <v>12.5644816262823</v>
      </c>
      <c r="Q132">
        <f t="shared" si="34"/>
        <v>1</v>
      </c>
      <c r="R132">
        <v>1</v>
      </c>
      <c r="S132">
        <v>1</v>
      </c>
      <c r="T132" t="s">
        <v>1293</v>
      </c>
      <c r="U132">
        <v>2</v>
      </c>
      <c r="V132">
        <v>3</v>
      </c>
      <c r="W132">
        <v>12.457137780370701</v>
      </c>
      <c r="X132">
        <f t="shared" si="35"/>
        <v>1</v>
      </c>
      <c r="Y132" s="26">
        <v>1</v>
      </c>
      <c r="Z132">
        <f t="shared" si="29"/>
        <v>1</v>
      </c>
      <c r="AA132">
        <f t="shared" si="30"/>
        <v>1</v>
      </c>
      <c r="AB132">
        <f t="shared" si="31"/>
        <v>0</v>
      </c>
      <c r="AC132">
        <f t="shared" si="32"/>
        <v>12.5644816262823</v>
      </c>
      <c r="AD132">
        <f t="shared" si="33"/>
        <v>12.457137780370701</v>
      </c>
      <c r="AE132" t="str">
        <f t="shared" ref="AE132:AE161" si="36">IF(AC132&gt;AD132,M132,T132)</f>
        <v>fad[M+H]+</v>
      </c>
      <c r="AF132" s="3">
        <v>785.15716199999997</v>
      </c>
      <c r="AG132">
        <v>1</v>
      </c>
      <c r="AH132" s="3">
        <v>785.15716199999997</v>
      </c>
    </row>
    <row r="133" spans="1:35" x14ac:dyDescent="0.2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3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993</v>
      </c>
      <c r="L133">
        <v>1</v>
      </c>
      <c r="M133" t="s">
        <v>886</v>
      </c>
      <c r="N133">
        <v>7</v>
      </c>
      <c r="O133">
        <v>3</v>
      </c>
      <c r="P133">
        <v>12.5463780676396</v>
      </c>
      <c r="Q133">
        <f t="shared" si="34"/>
        <v>1</v>
      </c>
      <c r="R133">
        <v>1</v>
      </c>
      <c r="S133">
        <v>1</v>
      </c>
      <c r="T133" t="s">
        <v>1294</v>
      </c>
      <c r="U133">
        <v>2</v>
      </c>
      <c r="V133">
        <v>3</v>
      </c>
      <c r="W133">
        <v>12.4576857205025</v>
      </c>
      <c r="X133">
        <f t="shared" si="35"/>
        <v>1</v>
      </c>
      <c r="Y133" s="26">
        <v>1</v>
      </c>
      <c r="Z133">
        <f t="shared" si="29"/>
        <v>1</v>
      </c>
      <c r="AA133">
        <f t="shared" si="30"/>
        <v>1</v>
      </c>
      <c r="AB133">
        <f t="shared" si="31"/>
        <v>0</v>
      </c>
      <c r="AC133">
        <f t="shared" si="32"/>
        <v>12.5463780676396</v>
      </c>
      <c r="AD133">
        <f t="shared" si="33"/>
        <v>12.4576857205025</v>
      </c>
      <c r="AE133" t="str">
        <f t="shared" si="36"/>
        <v>fmn[M+H]+</v>
      </c>
      <c r="AF133" s="3">
        <v>456.10463899999996</v>
      </c>
      <c r="AG133">
        <v>1</v>
      </c>
      <c r="AH133" s="3">
        <v>456.10463899999996</v>
      </c>
    </row>
    <row r="134" spans="1:35" x14ac:dyDescent="0.2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3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993</v>
      </c>
      <c r="L134">
        <v>1</v>
      </c>
      <c r="M134" t="s">
        <v>1204</v>
      </c>
      <c r="N134">
        <v>5</v>
      </c>
      <c r="O134">
        <v>3</v>
      </c>
      <c r="P134">
        <v>0.98866046255218198</v>
      </c>
      <c r="Q134">
        <f t="shared" si="34"/>
        <v>0</v>
      </c>
      <c r="R134">
        <v>0</v>
      </c>
      <c r="S134">
        <v>0</v>
      </c>
      <c r="T134" t="s">
        <v>1141</v>
      </c>
      <c r="U134">
        <v>0</v>
      </c>
      <c r="V134">
        <v>0</v>
      </c>
      <c r="W134">
        <v>0</v>
      </c>
      <c r="X134">
        <f t="shared" si="35"/>
        <v>0</v>
      </c>
      <c r="Y134" s="26">
        <v>0</v>
      </c>
      <c r="Z134">
        <f t="shared" si="29"/>
        <v>1</v>
      </c>
      <c r="AA134">
        <f t="shared" si="30"/>
        <v>0</v>
      </c>
      <c r="AB134">
        <f t="shared" si="31"/>
        <v>0</v>
      </c>
      <c r="AC134">
        <f t="shared" si="32"/>
        <v>0</v>
      </c>
      <c r="AD134">
        <f t="shared" si="33"/>
        <v>0</v>
      </c>
      <c r="AE134" s="7" t="s">
        <v>1204</v>
      </c>
      <c r="AF134" s="3">
        <v>445.17100299999998</v>
      </c>
      <c r="AG134">
        <v>0</v>
      </c>
      <c r="AH134" s="3">
        <v>445.17100299999998</v>
      </c>
      <c r="AI134" t="s">
        <v>1210</v>
      </c>
    </row>
    <row r="135" spans="1:35" x14ac:dyDescent="0.2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3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993</v>
      </c>
      <c r="L135">
        <v>1</v>
      </c>
      <c r="M135" t="s">
        <v>1018</v>
      </c>
      <c r="N135">
        <v>2</v>
      </c>
      <c r="O135">
        <v>1</v>
      </c>
      <c r="P135">
        <v>11.9401918728417</v>
      </c>
      <c r="Q135">
        <f t="shared" si="34"/>
        <v>1</v>
      </c>
      <c r="R135">
        <v>1</v>
      </c>
      <c r="S135">
        <v>1</v>
      </c>
      <c r="T135" t="s">
        <v>1019</v>
      </c>
      <c r="U135">
        <v>2</v>
      </c>
      <c r="V135">
        <v>3</v>
      </c>
      <c r="W135">
        <v>12.3632958545337</v>
      </c>
      <c r="X135">
        <f t="shared" si="35"/>
        <v>1</v>
      </c>
      <c r="Y135" s="26">
        <v>1</v>
      </c>
      <c r="Z135">
        <f t="shared" si="29"/>
        <v>1</v>
      </c>
      <c r="AA135">
        <f t="shared" si="30"/>
        <v>1</v>
      </c>
      <c r="AB135">
        <f t="shared" si="31"/>
        <v>0</v>
      </c>
      <c r="AC135">
        <f t="shared" si="32"/>
        <v>11.9401918728417</v>
      </c>
      <c r="AD135">
        <f t="shared" si="33"/>
        <v>12.3632958545337</v>
      </c>
      <c r="AE135" t="str">
        <f t="shared" si="36"/>
        <v>malcoa[M-H]-</v>
      </c>
      <c r="AF135" s="3">
        <v>853.115634</v>
      </c>
      <c r="AG135">
        <v>1</v>
      </c>
      <c r="AH135" s="3">
        <v>853.115634</v>
      </c>
    </row>
    <row r="136" spans="1:35" x14ac:dyDescent="0.2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3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993</v>
      </c>
      <c r="L136">
        <v>1</v>
      </c>
      <c r="M136" t="s">
        <v>963</v>
      </c>
      <c r="N136">
        <v>13</v>
      </c>
      <c r="O136">
        <v>30</v>
      </c>
      <c r="P136">
        <v>7.22048222359345</v>
      </c>
      <c r="Q136">
        <f t="shared" si="34"/>
        <v>1</v>
      </c>
      <c r="R136">
        <v>1</v>
      </c>
      <c r="S136">
        <v>1</v>
      </c>
      <c r="T136" t="s">
        <v>1295</v>
      </c>
      <c r="U136">
        <v>5</v>
      </c>
      <c r="V136">
        <v>480</v>
      </c>
      <c r="W136">
        <v>1.9974923225722301</v>
      </c>
      <c r="X136">
        <f t="shared" si="35"/>
        <v>0</v>
      </c>
      <c r="Y136" s="26">
        <v>1</v>
      </c>
      <c r="Z136">
        <f t="shared" si="29"/>
        <v>1</v>
      </c>
      <c r="AA136">
        <f t="shared" si="30"/>
        <v>1</v>
      </c>
      <c r="AB136">
        <f t="shared" si="31"/>
        <v>1</v>
      </c>
      <c r="AC136">
        <f t="shared" si="32"/>
        <v>7.22048222359345</v>
      </c>
      <c r="AD136">
        <f t="shared" si="33"/>
        <v>0</v>
      </c>
      <c r="AE136" t="str">
        <f t="shared" si="36"/>
        <v>pant-R[M+Na]+</v>
      </c>
      <c r="AF136" s="3">
        <v>148.07357999999999</v>
      </c>
      <c r="AG136">
        <v>1</v>
      </c>
      <c r="AH136" s="3">
        <v>148.07357999999999</v>
      </c>
    </row>
    <row r="137" spans="1:35" x14ac:dyDescent="0.2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3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993</v>
      </c>
      <c r="L137">
        <v>1</v>
      </c>
      <c r="M137" t="s">
        <v>874</v>
      </c>
      <c r="N137">
        <v>3</v>
      </c>
      <c r="O137">
        <v>3</v>
      </c>
      <c r="P137">
        <v>12.400838764273599</v>
      </c>
      <c r="Q137">
        <f t="shared" si="34"/>
        <v>1</v>
      </c>
      <c r="R137">
        <v>1</v>
      </c>
      <c r="S137">
        <v>1</v>
      </c>
      <c r="T137" t="s">
        <v>1296</v>
      </c>
      <c r="U137">
        <v>3</v>
      </c>
      <c r="V137">
        <v>3</v>
      </c>
      <c r="W137">
        <v>12.111277509212099</v>
      </c>
      <c r="X137">
        <f t="shared" si="35"/>
        <v>1</v>
      </c>
      <c r="Y137" s="26">
        <v>1</v>
      </c>
      <c r="Z137">
        <f t="shared" si="29"/>
        <v>1</v>
      </c>
      <c r="AA137">
        <f t="shared" si="30"/>
        <v>1</v>
      </c>
      <c r="AB137">
        <f t="shared" si="31"/>
        <v>0</v>
      </c>
      <c r="AC137">
        <f t="shared" si="32"/>
        <v>12.400838764273599</v>
      </c>
      <c r="AD137">
        <f t="shared" si="33"/>
        <v>12.111277509212099</v>
      </c>
      <c r="AE137" t="str">
        <f t="shared" si="36"/>
        <v>pydx5p[M+H]+</v>
      </c>
      <c r="AF137" s="3">
        <v>247.024597</v>
      </c>
      <c r="AG137">
        <v>1</v>
      </c>
      <c r="AH137" s="3">
        <v>247.024597</v>
      </c>
    </row>
    <row r="138" spans="1:35" x14ac:dyDescent="0.2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3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993</v>
      </c>
      <c r="L138">
        <v>1</v>
      </c>
      <c r="M138" t="s">
        <v>964</v>
      </c>
      <c r="N138">
        <v>10</v>
      </c>
      <c r="O138">
        <v>467</v>
      </c>
      <c r="P138">
        <v>12.569461400386301</v>
      </c>
      <c r="Q138">
        <f t="shared" si="34"/>
        <v>1</v>
      </c>
      <c r="R138">
        <v>1</v>
      </c>
      <c r="S138">
        <v>1</v>
      </c>
      <c r="T138" t="s">
        <v>1297</v>
      </c>
      <c r="U138">
        <v>2</v>
      </c>
      <c r="V138">
        <v>3</v>
      </c>
      <c r="W138">
        <v>12.525345457882899</v>
      </c>
      <c r="X138">
        <f t="shared" si="35"/>
        <v>1</v>
      </c>
      <c r="Y138" s="26">
        <v>1</v>
      </c>
      <c r="Z138">
        <f t="shared" si="29"/>
        <v>1</v>
      </c>
      <c r="AA138">
        <f t="shared" si="30"/>
        <v>1</v>
      </c>
      <c r="AB138">
        <f t="shared" si="31"/>
        <v>1</v>
      </c>
      <c r="AC138">
        <f t="shared" si="32"/>
        <v>12.569461400386301</v>
      </c>
      <c r="AD138">
        <f t="shared" si="33"/>
        <v>12.525345457882899</v>
      </c>
      <c r="AE138" t="str">
        <f t="shared" si="36"/>
        <v>pydam[M+H]+</v>
      </c>
      <c r="AF138" s="3">
        <v>168.08989799999998</v>
      </c>
      <c r="AG138">
        <v>1</v>
      </c>
      <c r="AH138" s="3">
        <v>168.08989799999998</v>
      </c>
    </row>
    <row r="139" spans="1:35" x14ac:dyDescent="0.2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3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993</v>
      </c>
      <c r="L139">
        <v>1</v>
      </c>
      <c r="M139" t="s">
        <v>936</v>
      </c>
      <c r="N139">
        <v>5</v>
      </c>
      <c r="O139">
        <v>480</v>
      </c>
      <c r="P139">
        <v>12.5690965775719</v>
      </c>
      <c r="Q139">
        <f t="shared" si="34"/>
        <v>1</v>
      </c>
      <c r="R139">
        <v>1</v>
      </c>
      <c r="S139">
        <v>1</v>
      </c>
      <c r="T139" t="s">
        <v>1298</v>
      </c>
      <c r="U139">
        <v>2</v>
      </c>
      <c r="V139">
        <v>5</v>
      </c>
      <c r="W139">
        <v>12.4691616485359</v>
      </c>
      <c r="X139">
        <f t="shared" si="35"/>
        <v>1</v>
      </c>
      <c r="Y139" s="26">
        <v>1</v>
      </c>
      <c r="Z139">
        <f t="shared" si="29"/>
        <v>1</v>
      </c>
      <c r="AA139">
        <f t="shared" si="30"/>
        <v>1</v>
      </c>
      <c r="AB139">
        <f t="shared" si="31"/>
        <v>1</v>
      </c>
      <c r="AC139">
        <f t="shared" si="32"/>
        <v>12.5690965775719</v>
      </c>
      <c r="AD139">
        <f t="shared" si="33"/>
        <v>12.4691616485359</v>
      </c>
      <c r="AE139" t="str">
        <f t="shared" si="36"/>
        <v>pydx[M+H]+</v>
      </c>
      <c r="AF139" s="3">
        <v>167.05826399999998</v>
      </c>
      <c r="AG139">
        <v>1</v>
      </c>
      <c r="AH139" s="3">
        <v>167.05826399999998</v>
      </c>
    </row>
    <row r="140" spans="1:35" x14ac:dyDescent="0.2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3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990</v>
      </c>
      <c r="L140">
        <v>1</v>
      </c>
      <c r="M140" t="s">
        <v>983</v>
      </c>
      <c r="N140">
        <v>4</v>
      </c>
      <c r="O140">
        <v>149</v>
      </c>
      <c r="P140">
        <v>12.541337778326101</v>
      </c>
      <c r="Q140">
        <f t="shared" si="34"/>
        <v>1</v>
      </c>
      <c r="R140">
        <v>1</v>
      </c>
      <c r="S140">
        <v>0</v>
      </c>
      <c r="T140" t="s">
        <v>1141</v>
      </c>
      <c r="U140">
        <v>0</v>
      </c>
      <c r="V140">
        <v>0</v>
      </c>
      <c r="W140">
        <v>0</v>
      </c>
      <c r="X140">
        <f t="shared" si="35"/>
        <v>0</v>
      </c>
      <c r="Y140" s="26">
        <v>0</v>
      </c>
      <c r="Z140">
        <f t="shared" si="29"/>
        <v>1</v>
      </c>
      <c r="AA140">
        <f t="shared" si="30"/>
        <v>1</v>
      </c>
      <c r="AB140">
        <f t="shared" si="31"/>
        <v>0</v>
      </c>
      <c r="AC140">
        <f t="shared" si="32"/>
        <v>12.541337778326101</v>
      </c>
      <c r="AD140">
        <f t="shared" si="33"/>
        <v>0</v>
      </c>
      <c r="AE140" t="str">
        <f t="shared" si="36"/>
        <v>15dap[M+H]+</v>
      </c>
      <c r="AF140" s="3">
        <v>102.115718</v>
      </c>
      <c r="AG140">
        <v>1</v>
      </c>
      <c r="AH140" s="3">
        <v>102.115718</v>
      </c>
    </row>
    <row r="141" spans="1:35" x14ac:dyDescent="0.2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3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991</v>
      </c>
      <c r="L141">
        <v>1</v>
      </c>
      <c r="M141" t="s">
        <v>901</v>
      </c>
      <c r="N141">
        <v>6</v>
      </c>
      <c r="O141">
        <v>3</v>
      </c>
      <c r="P141">
        <v>12.484307019689499</v>
      </c>
      <c r="Q141">
        <f t="shared" si="34"/>
        <v>1</v>
      </c>
      <c r="R141">
        <v>1</v>
      </c>
      <c r="S141">
        <v>1</v>
      </c>
      <c r="T141" t="s">
        <v>1299</v>
      </c>
      <c r="U141">
        <v>3</v>
      </c>
      <c r="V141">
        <v>3</v>
      </c>
      <c r="W141">
        <v>12.2493247325376</v>
      </c>
      <c r="X141">
        <f t="shared" si="35"/>
        <v>1</v>
      </c>
      <c r="Y141" s="26">
        <v>1</v>
      </c>
      <c r="Z141">
        <f t="shared" si="29"/>
        <v>1</v>
      </c>
      <c r="AA141">
        <f t="shared" si="30"/>
        <v>1</v>
      </c>
      <c r="AB141">
        <f t="shared" si="31"/>
        <v>0</v>
      </c>
      <c r="AC141">
        <f t="shared" si="32"/>
        <v>12.484307019689499</v>
      </c>
      <c r="AD141">
        <f t="shared" si="33"/>
        <v>12.2493247325376</v>
      </c>
      <c r="AE141" t="str">
        <f t="shared" si="36"/>
        <v>idp[M+H]+</v>
      </c>
      <c r="AF141" s="3">
        <v>428.01345699999996</v>
      </c>
      <c r="AG141">
        <v>1</v>
      </c>
      <c r="AH141" s="3">
        <v>428.01345699999996</v>
      </c>
    </row>
    <row r="142" spans="1:35" x14ac:dyDescent="0.2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3">
        <v>1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991</v>
      </c>
      <c r="L142">
        <v>1</v>
      </c>
      <c r="M142" t="s">
        <v>984</v>
      </c>
      <c r="N142">
        <v>8</v>
      </c>
      <c r="O142">
        <v>3</v>
      </c>
      <c r="P142">
        <v>12.5604204364917</v>
      </c>
      <c r="Q142">
        <f t="shared" si="34"/>
        <v>1</v>
      </c>
      <c r="R142">
        <v>1</v>
      </c>
      <c r="S142">
        <v>1</v>
      </c>
      <c r="T142" t="s">
        <v>1300</v>
      </c>
      <c r="U142">
        <v>1</v>
      </c>
      <c r="V142">
        <v>3</v>
      </c>
      <c r="W142">
        <v>12.554624358482499</v>
      </c>
      <c r="X142">
        <f t="shared" si="35"/>
        <v>1</v>
      </c>
      <c r="Y142" s="26">
        <v>1</v>
      </c>
      <c r="Z142">
        <f t="shared" si="29"/>
        <v>1</v>
      </c>
      <c r="AA142">
        <f t="shared" si="30"/>
        <v>1</v>
      </c>
      <c r="AB142">
        <f t="shared" si="31"/>
        <v>0</v>
      </c>
      <c r="AC142">
        <f t="shared" si="32"/>
        <v>12.5604204364917</v>
      </c>
      <c r="AD142">
        <f t="shared" si="33"/>
        <v>12.554624358482499</v>
      </c>
      <c r="AE142" t="str">
        <f t="shared" si="36"/>
        <v>xtsn[M+H]+</v>
      </c>
      <c r="AF142" s="3">
        <v>284.07570599999997</v>
      </c>
      <c r="AG142">
        <v>1</v>
      </c>
      <c r="AH142" s="3">
        <v>284.07570599999997</v>
      </c>
    </row>
    <row r="143" spans="1:35" x14ac:dyDescent="0.2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3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991</v>
      </c>
      <c r="L143">
        <v>1</v>
      </c>
      <c r="M143" t="s">
        <v>896</v>
      </c>
      <c r="N143">
        <v>2</v>
      </c>
      <c r="O143">
        <v>3</v>
      </c>
      <c r="P143">
        <v>12.277574443124101</v>
      </c>
      <c r="Q143">
        <f t="shared" si="34"/>
        <v>1</v>
      </c>
      <c r="R143">
        <v>1</v>
      </c>
      <c r="S143">
        <v>1</v>
      </c>
      <c r="T143" t="s">
        <v>1301</v>
      </c>
      <c r="U143">
        <v>1</v>
      </c>
      <c r="V143">
        <v>3</v>
      </c>
      <c r="W143">
        <v>12.1844535042489</v>
      </c>
      <c r="X143">
        <f t="shared" si="35"/>
        <v>1</v>
      </c>
      <c r="Y143" s="26">
        <v>1</v>
      </c>
      <c r="Z143">
        <f t="shared" si="29"/>
        <v>1</v>
      </c>
      <c r="AA143">
        <f t="shared" si="30"/>
        <v>1</v>
      </c>
      <c r="AB143">
        <f t="shared" si="31"/>
        <v>0</v>
      </c>
      <c r="AC143">
        <f t="shared" si="32"/>
        <v>12.277574443124101</v>
      </c>
      <c r="AD143">
        <f t="shared" si="33"/>
        <v>12.1844535042489</v>
      </c>
      <c r="AE143" t="str">
        <f t="shared" si="36"/>
        <v>itp[M+H]+</v>
      </c>
      <c r="AF143" s="3">
        <v>507.97978999999998</v>
      </c>
      <c r="AG143">
        <v>1</v>
      </c>
      <c r="AH143" s="3">
        <v>507.97978999999998</v>
      </c>
    </row>
    <row r="144" spans="1:35" x14ac:dyDescent="0.2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3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995</v>
      </c>
      <c r="L144">
        <v>1</v>
      </c>
      <c r="M144" t="s">
        <v>1205</v>
      </c>
      <c r="N144">
        <v>8</v>
      </c>
      <c r="O144">
        <v>401</v>
      </c>
      <c r="P144">
        <v>0.84694364876181405</v>
      </c>
      <c r="Q144">
        <f t="shared" si="34"/>
        <v>0</v>
      </c>
      <c r="R144">
        <v>1</v>
      </c>
      <c r="S144">
        <v>1</v>
      </c>
      <c r="T144" t="s">
        <v>1151</v>
      </c>
      <c r="U144">
        <v>2</v>
      </c>
      <c r="V144">
        <v>480</v>
      </c>
      <c r="W144">
        <v>1.9515893418508099</v>
      </c>
      <c r="X144">
        <f t="shared" si="35"/>
        <v>0</v>
      </c>
      <c r="Y144" s="26">
        <v>1</v>
      </c>
      <c r="Z144">
        <f t="shared" si="29"/>
        <v>1</v>
      </c>
      <c r="AA144">
        <f t="shared" si="30"/>
        <v>0</v>
      </c>
      <c r="AB144">
        <f t="shared" si="31"/>
        <v>1</v>
      </c>
      <c r="AC144">
        <f t="shared" si="32"/>
        <v>0</v>
      </c>
      <c r="AD144">
        <f t="shared" si="33"/>
        <v>0</v>
      </c>
      <c r="AE144" s="1" t="str">
        <f t="shared" si="36"/>
        <v>Norva[M-H]-</v>
      </c>
      <c r="AF144" s="3">
        <v>117.078999</v>
      </c>
      <c r="AG144">
        <v>0</v>
      </c>
      <c r="AH144" s="3">
        <v>117.078999</v>
      </c>
    </row>
    <row r="145" spans="1:35" x14ac:dyDescent="0.2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3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995</v>
      </c>
      <c r="L145">
        <v>1</v>
      </c>
      <c r="M145" t="s">
        <v>969</v>
      </c>
      <c r="N145">
        <v>2</v>
      </c>
      <c r="O145">
        <v>480</v>
      </c>
      <c r="P145">
        <v>12.390787734410701</v>
      </c>
      <c r="Q145">
        <f t="shared" si="34"/>
        <v>1</v>
      </c>
      <c r="R145">
        <v>1</v>
      </c>
      <c r="S145">
        <v>1</v>
      </c>
      <c r="T145" t="s">
        <v>1302</v>
      </c>
      <c r="U145">
        <v>2</v>
      </c>
      <c r="V145">
        <v>29</v>
      </c>
      <c r="W145">
        <v>10.000679383125201</v>
      </c>
      <c r="X145">
        <f t="shared" si="35"/>
        <v>1</v>
      </c>
      <c r="Y145" s="26">
        <v>1</v>
      </c>
      <c r="Z145">
        <f t="shared" si="29"/>
        <v>1</v>
      </c>
      <c r="AA145">
        <f t="shared" si="30"/>
        <v>1</v>
      </c>
      <c r="AB145">
        <f t="shared" si="31"/>
        <v>1</v>
      </c>
      <c r="AC145">
        <f t="shared" si="32"/>
        <v>12.390787734410701</v>
      </c>
      <c r="AD145">
        <f t="shared" si="33"/>
        <v>10.000679383125201</v>
      </c>
      <c r="AE145" t="str">
        <f t="shared" si="36"/>
        <v>glucys[M+H]+</v>
      </c>
      <c r="AF145" s="3">
        <v>250.062365</v>
      </c>
      <c r="AG145">
        <v>1</v>
      </c>
      <c r="AH145" s="3">
        <v>250.062365</v>
      </c>
    </row>
    <row r="146" spans="1:35" x14ac:dyDescent="0.2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3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995</v>
      </c>
      <c r="L146">
        <v>1</v>
      </c>
      <c r="M146" t="s">
        <v>1169</v>
      </c>
      <c r="N146">
        <v>3</v>
      </c>
      <c r="O146">
        <v>3</v>
      </c>
      <c r="P146">
        <v>0.31428587647032202</v>
      </c>
      <c r="Q146">
        <f t="shared" si="34"/>
        <v>0</v>
      </c>
      <c r="R146">
        <v>0</v>
      </c>
      <c r="S146">
        <v>1</v>
      </c>
      <c r="T146" t="s">
        <v>1152</v>
      </c>
      <c r="U146">
        <v>2</v>
      </c>
      <c r="V146">
        <v>26</v>
      </c>
      <c r="W146">
        <v>-0.443294559221314</v>
      </c>
      <c r="X146">
        <f t="shared" si="35"/>
        <v>0</v>
      </c>
      <c r="Y146" s="26">
        <v>0</v>
      </c>
      <c r="Z146">
        <f t="shared" si="29"/>
        <v>1</v>
      </c>
      <c r="AA146">
        <f t="shared" si="30"/>
        <v>0</v>
      </c>
      <c r="AB146">
        <f t="shared" si="31"/>
        <v>0</v>
      </c>
      <c r="AC146">
        <f t="shared" si="32"/>
        <v>0</v>
      </c>
      <c r="AD146">
        <f t="shared" si="33"/>
        <v>0</v>
      </c>
      <c r="AE146" s="1" t="str">
        <f t="shared" si="36"/>
        <v>cgly[M+Br]-</v>
      </c>
      <c r="AF146" s="3">
        <v>178.041235</v>
      </c>
      <c r="AG146">
        <v>0</v>
      </c>
      <c r="AH146" s="3">
        <v>178.041235</v>
      </c>
    </row>
    <row r="147" spans="1:35" x14ac:dyDescent="0.2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3" t="s">
        <v>851</v>
      </c>
      <c r="G147" s="3" t="s">
        <v>852</v>
      </c>
      <c r="H147" s="3" t="s">
        <v>853</v>
      </c>
      <c r="I147" s="3" t="s">
        <v>854</v>
      </c>
      <c r="J147" s="3">
        <v>137.08408399999999</v>
      </c>
      <c r="K147" s="1" t="s">
        <v>995</v>
      </c>
      <c r="L147">
        <v>1</v>
      </c>
      <c r="M147" t="s">
        <v>960</v>
      </c>
      <c r="N147">
        <v>6</v>
      </c>
      <c r="O147">
        <v>40</v>
      </c>
      <c r="P147">
        <v>12.568660514043</v>
      </c>
      <c r="Q147">
        <f t="shared" si="34"/>
        <v>1</v>
      </c>
      <c r="R147">
        <v>1</v>
      </c>
      <c r="S147">
        <v>1</v>
      </c>
      <c r="T147" t="s">
        <v>1303</v>
      </c>
      <c r="U147">
        <v>1</v>
      </c>
      <c r="V147">
        <v>3</v>
      </c>
      <c r="W147">
        <v>12.446341677766201</v>
      </c>
      <c r="X147">
        <f t="shared" si="35"/>
        <v>1</v>
      </c>
      <c r="Y147" s="26">
        <v>1</v>
      </c>
      <c r="Z147">
        <f t="shared" si="29"/>
        <v>1</v>
      </c>
      <c r="AA147">
        <f t="shared" si="30"/>
        <v>1</v>
      </c>
      <c r="AB147">
        <f t="shared" si="31"/>
        <v>0</v>
      </c>
      <c r="AC147">
        <f t="shared" si="32"/>
        <v>12.568660514043</v>
      </c>
      <c r="AD147">
        <f t="shared" si="33"/>
        <v>12.446341677766201</v>
      </c>
      <c r="AE147" t="str">
        <f t="shared" si="36"/>
        <v>tym[M+H]+</v>
      </c>
      <c r="AF147" s="3">
        <v>137.08408399999999</v>
      </c>
      <c r="AG147">
        <v>1</v>
      </c>
      <c r="AH147" s="3">
        <v>137.08408399999999</v>
      </c>
    </row>
    <row r="148" spans="1:35" x14ac:dyDescent="0.25">
      <c r="A148">
        <v>147</v>
      </c>
      <c r="B148" s="3" t="s">
        <v>855</v>
      </c>
      <c r="C148" s="3" t="s">
        <v>856</v>
      </c>
      <c r="D148" s="3" t="s">
        <v>857</v>
      </c>
      <c r="E148" s="3">
        <v>189.64</v>
      </c>
      <c r="F148" s="3" t="s">
        <v>858</v>
      </c>
      <c r="G148" s="3" t="s">
        <v>859</v>
      </c>
      <c r="H148" s="3" t="s">
        <v>860</v>
      </c>
      <c r="I148" s="3" t="s">
        <v>861</v>
      </c>
      <c r="J148" s="3">
        <v>153.07899899999998</v>
      </c>
      <c r="K148" s="1" t="s">
        <v>995</v>
      </c>
      <c r="L148">
        <v>1</v>
      </c>
      <c r="M148" t="s">
        <v>987</v>
      </c>
      <c r="N148">
        <v>11</v>
      </c>
      <c r="O148">
        <v>149</v>
      </c>
      <c r="P148">
        <v>12.5554990761252</v>
      </c>
      <c r="Q148">
        <f t="shared" si="34"/>
        <v>1</v>
      </c>
      <c r="R148">
        <v>1</v>
      </c>
      <c r="S148">
        <v>1</v>
      </c>
      <c r="T148" t="s">
        <v>1304</v>
      </c>
      <c r="U148">
        <v>1</v>
      </c>
      <c r="V148">
        <v>3</v>
      </c>
      <c r="W148">
        <v>12.4839681076489</v>
      </c>
      <c r="X148">
        <f t="shared" si="35"/>
        <v>1</v>
      </c>
      <c r="Y148" s="26">
        <v>1</v>
      </c>
      <c r="Z148">
        <f t="shared" si="29"/>
        <v>1</v>
      </c>
      <c r="AA148">
        <f t="shared" si="30"/>
        <v>1</v>
      </c>
      <c r="AB148">
        <f t="shared" si="31"/>
        <v>0</v>
      </c>
      <c r="AC148">
        <f t="shared" si="32"/>
        <v>12.5554990761252</v>
      </c>
      <c r="AD148">
        <f t="shared" si="33"/>
        <v>12.4839681076489</v>
      </c>
      <c r="AE148" t="str">
        <f t="shared" si="36"/>
        <v>dopa[M+H]+</v>
      </c>
      <c r="AF148" s="3">
        <v>153.07899899999998</v>
      </c>
      <c r="AG148">
        <v>1</v>
      </c>
      <c r="AH148" s="3">
        <v>153.07899899999998</v>
      </c>
    </row>
    <row r="149" spans="1:35" x14ac:dyDescent="0.25">
      <c r="A149">
        <v>148</v>
      </c>
      <c r="B149" s="3" t="s">
        <v>862</v>
      </c>
      <c r="C149" s="3" t="s">
        <v>863</v>
      </c>
      <c r="D149" s="3" t="s">
        <v>857</v>
      </c>
      <c r="E149" s="3">
        <v>121.18</v>
      </c>
      <c r="F149" s="3">
        <v>0.99</v>
      </c>
      <c r="G149" s="3" t="s">
        <v>864</v>
      </c>
      <c r="H149" s="3" t="s">
        <v>865</v>
      </c>
      <c r="I149" s="3" t="s">
        <v>718</v>
      </c>
      <c r="J149" s="3">
        <v>121.089169</v>
      </c>
      <c r="K149" s="1" t="s">
        <v>995</v>
      </c>
      <c r="L149">
        <v>1</v>
      </c>
      <c r="M149" t="s">
        <v>988</v>
      </c>
      <c r="N149">
        <v>11</v>
      </c>
      <c r="O149">
        <v>6</v>
      </c>
      <c r="P149">
        <v>12.5684370971774</v>
      </c>
      <c r="Q149">
        <f t="shared" si="34"/>
        <v>1</v>
      </c>
      <c r="R149">
        <v>1</v>
      </c>
      <c r="S149">
        <v>0</v>
      </c>
      <c r="T149" t="s">
        <v>1141</v>
      </c>
      <c r="U149">
        <v>0</v>
      </c>
      <c r="V149">
        <v>0</v>
      </c>
      <c r="W149">
        <v>0</v>
      </c>
      <c r="X149">
        <f t="shared" si="35"/>
        <v>0</v>
      </c>
      <c r="Y149" s="26">
        <v>0</v>
      </c>
      <c r="Z149">
        <f t="shared" si="29"/>
        <v>1</v>
      </c>
      <c r="AA149">
        <f t="shared" si="30"/>
        <v>1</v>
      </c>
      <c r="AB149">
        <f t="shared" si="31"/>
        <v>0</v>
      </c>
      <c r="AC149">
        <f t="shared" si="32"/>
        <v>12.5684370971774</v>
      </c>
      <c r="AD149">
        <f t="shared" si="33"/>
        <v>0</v>
      </c>
      <c r="AE149" t="str">
        <f t="shared" si="36"/>
        <v>peamn[M+H]+</v>
      </c>
      <c r="AF149" s="3">
        <v>121.089169</v>
      </c>
      <c r="AG149">
        <v>1</v>
      </c>
      <c r="AH149" s="3">
        <v>121.089169</v>
      </c>
    </row>
    <row r="150" spans="1:35" x14ac:dyDescent="0.25">
      <c r="A150">
        <v>149</v>
      </c>
      <c r="B150" s="3" t="s">
        <v>1038</v>
      </c>
      <c r="C150" s="3" t="s">
        <v>1039</v>
      </c>
      <c r="D150" s="3" t="s">
        <v>1040</v>
      </c>
      <c r="E150" s="3">
        <v>138.12</v>
      </c>
      <c r="F150" s="3">
        <v>99</v>
      </c>
      <c r="G150" s="3" t="s">
        <v>676</v>
      </c>
      <c r="H150" s="3" t="s">
        <v>1041</v>
      </c>
      <c r="I150" s="3" t="s">
        <v>1042</v>
      </c>
      <c r="J150">
        <v>138.03171499999999</v>
      </c>
      <c r="K150" s="5" t="s">
        <v>990</v>
      </c>
      <c r="L150">
        <v>1</v>
      </c>
      <c r="M150" t="s">
        <v>1206</v>
      </c>
      <c r="N150">
        <v>3</v>
      </c>
      <c r="O150">
        <v>27</v>
      </c>
      <c r="P150">
        <v>0.42134915184087601</v>
      </c>
      <c r="Q150">
        <f t="shared" si="34"/>
        <v>0</v>
      </c>
      <c r="R150">
        <v>0</v>
      </c>
      <c r="S150">
        <v>1</v>
      </c>
      <c r="T150" t="s">
        <v>1153</v>
      </c>
      <c r="U150">
        <v>4</v>
      </c>
      <c r="V150">
        <v>480</v>
      </c>
      <c r="W150">
        <v>2.1229089451643199</v>
      </c>
      <c r="X150">
        <f t="shared" si="35"/>
        <v>0</v>
      </c>
      <c r="Y150" s="26">
        <v>1</v>
      </c>
      <c r="Z150">
        <f t="shared" si="29"/>
        <v>1</v>
      </c>
      <c r="AA150">
        <f t="shared" si="30"/>
        <v>0</v>
      </c>
      <c r="AB150">
        <f t="shared" si="31"/>
        <v>1</v>
      </c>
      <c r="AC150">
        <f t="shared" si="32"/>
        <v>0</v>
      </c>
      <c r="AD150">
        <f t="shared" si="33"/>
        <v>0</v>
      </c>
      <c r="AE150" s="1" t="str">
        <f t="shared" si="36"/>
        <v>3HBA[M-H]-</v>
      </c>
      <c r="AF150">
        <v>138.03171499999999</v>
      </c>
      <c r="AG150">
        <v>0</v>
      </c>
      <c r="AH150">
        <v>138.03171499999999</v>
      </c>
      <c r="AI150" t="s">
        <v>1210</v>
      </c>
    </row>
    <row r="151" spans="1:35" x14ac:dyDescent="0.25">
      <c r="A151">
        <v>150</v>
      </c>
      <c r="B151" s="3" t="s">
        <v>1089</v>
      </c>
      <c r="C151" s="3" t="s">
        <v>1043</v>
      </c>
      <c r="D151" s="3" t="s">
        <v>1044</v>
      </c>
      <c r="E151" s="3">
        <v>164.2</v>
      </c>
      <c r="F151" s="3">
        <v>96</v>
      </c>
      <c r="G151" s="3" t="s">
        <v>1045</v>
      </c>
      <c r="H151" s="3" t="s">
        <v>1046</v>
      </c>
      <c r="I151" s="3" t="s">
        <v>1047</v>
      </c>
      <c r="J151">
        <v>164.08374999999998</v>
      </c>
      <c r="K151" s="5" t="s">
        <v>990</v>
      </c>
      <c r="L151">
        <v>1</v>
      </c>
      <c r="M151" t="s">
        <v>1170</v>
      </c>
      <c r="N151">
        <v>10</v>
      </c>
      <c r="O151">
        <v>480</v>
      </c>
      <c r="P151">
        <v>1.45997954895615</v>
      </c>
      <c r="Q151">
        <f t="shared" si="34"/>
        <v>0</v>
      </c>
      <c r="R151">
        <v>1</v>
      </c>
      <c r="S151">
        <v>1</v>
      </c>
      <c r="T151" t="s">
        <v>1154</v>
      </c>
      <c r="U151">
        <v>2</v>
      </c>
      <c r="V151">
        <v>3</v>
      </c>
      <c r="W151">
        <v>12.551190836161</v>
      </c>
      <c r="X151">
        <f t="shared" si="35"/>
        <v>1</v>
      </c>
      <c r="Y151" s="26">
        <v>1</v>
      </c>
      <c r="Z151">
        <f t="shared" si="29"/>
        <v>1</v>
      </c>
      <c r="AA151">
        <f t="shared" si="30"/>
        <v>1</v>
      </c>
      <c r="AB151">
        <f t="shared" si="31"/>
        <v>1</v>
      </c>
      <c r="AC151">
        <f t="shared" si="32"/>
        <v>0</v>
      </c>
      <c r="AD151">
        <f t="shared" si="33"/>
        <v>12.551190836161</v>
      </c>
      <c r="AE151" t="str">
        <f t="shared" si="36"/>
        <v>Cute[M-H]-</v>
      </c>
      <c r="AF151">
        <v>164.08374999999998</v>
      </c>
      <c r="AG151">
        <v>1</v>
      </c>
      <c r="AH151">
        <v>164.08374999999998</v>
      </c>
    </row>
    <row r="152" spans="1:35" x14ac:dyDescent="0.25">
      <c r="A152">
        <v>151</v>
      </c>
      <c r="B152" s="3" t="s">
        <v>1048</v>
      </c>
      <c r="C152" s="3" t="s">
        <v>1049</v>
      </c>
      <c r="D152" s="3" t="s">
        <v>1050</v>
      </c>
      <c r="E152" s="3">
        <v>197.19</v>
      </c>
      <c r="F152" s="3">
        <v>1</v>
      </c>
      <c r="G152" s="3" t="s">
        <v>1051</v>
      </c>
      <c r="H152" s="3" t="s">
        <v>1052</v>
      </c>
      <c r="I152" s="3" t="s">
        <v>1053</v>
      </c>
      <c r="J152">
        <v>197.06882899999999</v>
      </c>
      <c r="K152" s="5" t="s">
        <v>990</v>
      </c>
      <c r="L152">
        <v>1</v>
      </c>
      <c r="M152" t="s">
        <v>1207</v>
      </c>
      <c r="N152">
        <v>9</v>
      </c>
      <c r="O152">
        <v>9</v>
      </c>
      <c r="P152">
        <v>1.81710922285767</v>
      </c>
      <c r="Q152">
        <f t="shared" si="34"/>
        <v>0</v>
      </c>
      <c r="R152">
        <v>1</v>
      </c>
      <c r="S152">
        <v>1</v>
      </c>
      <c r="T152" t="s">
        <v>1305</v>
      </c>
      <c r="U152">
        <v>2</v>
      </c>
      <c r="V152">
        <v>480</v>
      </c>
      <c r="W152">
        <v>0.183907128991986</v>
      </c>
      <c r="X152">
        <f t="shared" si="35"/>
        <v>0</v>
      </c>
      <c r="Y152" s="26">
        <v>1</v>
      </c>
      <c r="Z152">
        <f t="shared" si="29"/>
        <v>1</v>
      </c>
      <c r="AA152">
        <f t="shared" si="30"/>
        <v>0</v>
      </c>
      <c r="AB152">
        <f t="shared" si="31"/>
        <v>1</v>
      </c>
      <c r="AC152">
        <f t="shared" si="32"/>
        <v>0</v>
      </c>
      <c r="AD152">
        <f t="shared" si="33"/>
        <v>0</v>
      </c>
      <c r="AE152" t="str">
        <f t="shared" si="36"/>
        <v>DOPA[M-H2O-H]-</v>
      </c>
      <c r="AF152">
        <v>197.06882899999999</v>
      </c>
      <c r="AG152">
        <v>1</v>
      </c>
      <c r="AH152">
        <v>197.06882899999999</v>
      </c>
    </row>
    <row r="153" spans="1:35" x14ac:dyDescent="0.25">
      <c r="A153">
        <v>152</v>
      </c>
      <c r="B153" s="3" t="s">
        <v>1054</v>
      </c>
      <c r="C153" s="3" t="s">
        <v>1055</v>
      </c>
      <c r="D153" s="3" t="s">
        <v>1056</v>
      </c>
      <c r="E153" s="3">
        <v>218.21</v>
      </c>
      <c r="F153" s="3">
        <v>98</v>
      </c>
      <c r="G153" s="3" t="s">
        <v>1057</v>
      </c>
      <c r="H153" s="3" t="s">
        <v>1058</v>
      </c>
      <c r="I153" s="3" t="s">
        <v>1059</v>
      </c>
      <c r="J153">
        <v>218.09029299999997</v>
      </c>
      <c r="K153" s="5" t="s">
        <v>990</v>
      </c>
      <c r="L153">
        <v>1</v>
      </c>
      <c r="M153" t="s">
        <v>1121</v>
      </c>
      <c r="N153">
        <v>8</v>
      </c>
      <c r="O153">
        <v>121</v>
      </c>
      <c r="P153">
        <v>12.5449611090273</v>
      </c>
      <c r="Q153">
        <f t="shared" si="34"/>
        <v>1</v>
      </c>
      <c r="R153">
        <v>1</v>
      </c>
      <c r="S153">
        <v>1</v>
      </c>
      <c r="T153" t="s">
        <v>1306</v>
      </c>
      <c r="U153">
        <v>1</v>
      </c>
      <c r="V153">
        <v>3</v>
      </c>
      <c r="W153">
        <v>12.193497624505801</v>
      </c>
      <c r="X153">
        <f t="shared" si="35"/>
        <v>1</v>
      </c>
      <c r="Y153" s="26">
        <v>1</v>
      </c>
      <c r="Z153">
        <f t="shared" si="29"/>
        <v>1</v>
      </c>
      <c r="AA153">
        <f t="shared" si="30"/>
        <v>1</v>
      </c>
      <c r="AB153">
        <f t="shared" si="31"/>
        <v>0</v>
      </c>
      <c r="AC153">
        <f t="shared" si="32"/>
        <v>12.5449611090273</v>
      </c>
      <c r="AD153">
        <f t="shared" si="33"/>
        <v>12.193497624505801</v>
      </c>
      <c r="AE153" t="str">
        <f t="shared" si="36"/>
        <v>GluAla[M+H]+</v>
      </c>
      <c r="AF153">
        <v>218.09029299999997</v>
      </c>
      <c r="AG153">
        <v>1</v>
      </c>
      <c r="AH153">
        <v>218.09029299999997</v>
      </c>
    </row>
    <row r="154" spans="1:35" x14ac:dyDescent="0.25">
      <c r="A154">
        <v>153</v>
      </c>
      <c r="B154" s="3" t="s">
        <v>1060</v>
      </c>
      <c r="C154" s="3" t="s">
        <v>1061</v>
      </c>
      <c r="D154" s="3" t="s">
        <v>1062</v>
      </c>
      <c r="E154" s="3">
        <v>165.62</v>
      </c>
      <c r="F154" s="3">
        <v>1</v>
      </c>
      <c r="G154" s="3" t="s">
        <v>1063</v>
      </c>
      <c r="H154" s="3" t="s">
        <v>1064</v>
      </c>
      <c r="I154" s="3" t="s">
        <v>1065</v>
      </c>
      <c r="J154">
        <v>129.10146499999999</v>
      </c>
      <c r="K154" s="1" t="s">
        <v>995</v>
      </c>
      <c r="L154">
        <v>1</v>
      </c>
      <c r="M154" t="s">
        <v>1122</v>
      </c>
      <c r="N154">
        <v>7</v>
      </c>
      <c r="O154">
        <v>43</v>
      </c>
      <c r="P154">
        <v>12.5700104470064</v>
      </c>
      <c r="Q154">
        <f t="shared" si="34"/>
        <v>1</v>
      </c>
      <c r="R154">
        <v>1</v>
      </c>
      <c r="S154">
        <v>1</v>
      </c>
      <c r="T154" t="s">
        <v>1307</v>
      </c>
      <c r="U154">
        <v>3</v>
      </c>
      <c r="V154">
        <v>5</v>
      </c>
      <c r="W154">
        <v>-4.9651353082997597E-2</v>
      </c>
      <c r="X154">
        <f t="shared" si="35"/>
        <v>0</v>
      </c>
      <c r="Y154" s="26">
        <v>0</v>
      </c>
      <c r="Z154">
        <f t="shared" si="29"/>
        <v>1</v>
      </c>
      <c r="AA154">
        <f t="shared" si="30"/>
        <v>1</v>
      </c>
      <c r="AB154">
        <f t="shared" si="31"/>
        <v>0</v>
      </c>
      <c r="AC154">
        <f t="shared" si="32"/>
        <v>12.5700104470064</v>
      </c>
      <c r="AD154">
        <f t="shared" si="33"/>
        <v>0</v>
      </c>
      <c r="AE154" t="str">
        <f t="shared" si="36"/>
        <v>MeFo[M+H]+</v>
      </c>
      <c r="AF154">
        <v>129.10146499999999</v>
      </c>
      <c r="AG154">
        <v>1</v>
      </c>
      <c r="AH154">
        <v>129.10146499999999</v>
      </c>
    </row>
    <row r="155" spans="1:35" x14ac:dyDescent="0.25">
      <c r="A155">
        <v>154</v>
      </c>
      <c r="B155" s="3" t="s">
        <v>1066</v>
      </c>
      <c r="C155" s="3" t="s">
        <v>1067</v>
      </c>
      <c r="D155" s="3" t="s">
        <v>1068</v>
      </c>
      <c r="E155" s="3">
        <v>180.23</v>
      </c>
      <c r="F155" s="3">
        <v>1</v>
      </c>
      <c r="G155" s="3" t="s">
        <v>1069</v>
      </c>
      <c r="H155" s="3" t="s">
        <v>1070</v>
      </c>
      <c r="I155" s="3" t="s">
        <v>1071</v>
      </c>
      <c r="J155">
        <v>180.05688499999999</v>
      </c>
      <c r="K155" s="1" t="s">
        <v>995</v>
      </c>
      <c r="L155">
        <v>1</v>
      </c>
      <c r="M155" t="s">
        <v>1120</v>
      </c>
      <c r="N155">
        <v>4</v>
      </c>
      <c r="O155">
        <v>3</v>
      </c>
      <c r="P155">
        <v>12.5664741199251</v>
      </c>
      <c r="Q155">
        <f t="shared" si="34"/>
        <v>1</v>
      </c>
      <c r="R155">
        <v>1</v>
      </c>
      <c r="S155">
        <v>1</v>
      </c>
      <c r="T155" t="s">
        <v>1308</v>
      </c>
      <c r="U155">
        <v>1</v>
      </c>
      <c r="V155">
        <v>480</v>
      </c>
      <c r="W155">
        <v>-0.165447889765373</v>
      </c>
      <c r="X155">
        <f t="shared" si="35"/>
        <v>0</v>
      </c>
      <c r="Y155" s="26">
        <v>1</v>
      </c>
      <c r="Z155">
        <f t="shared" si="29"/>
        <v>1</v>
      </c>
      <c r="AA155">
        <f t="shared" si="30"/>
        <v>1</v>
      </c>
      <c r="AB155">
        <f t="shared" si="31"/>
        <v>1</v>
      </c>
      <c r="AC155">
        <f t="shared" si="32"/>
        <v>12.5664741199251</v>
      </c>
      <c r="AD155">
        <f t="shared" si="33"/>
        <v>0</v>
      </c>
      <c r="AE155" t="str">
        <f t="shared" si="36"/>
        <v>MeSOx[M+H]+</v>
      </c>
      <c r="AF155">
        <v>180.05688499999999</v>
      </c>
      <c r="AG155">
        <v>1</v>
      </c>
      <c r="AH155">
        <v>180.05688499999999</v>
      </c>
    </row>
    <row r="156" spans="1:35" x14ac:dyDescent="0.25">
      <c r="A156">
        <v>155</v>
      </c>
      <c r="B156" s="3" t="s">
        <v>1072</v>
      </c>
      <c r="C156" s="3" t="s">
        <v>1073</v>
      </c>
      <c r="D156" s="3" t="s">
        <v>1074</v>
      </c>
      <c r="E156" s="3">
        <v>130.13999999999999</v>
      </c>
      <c r="F156" s="3">
        <v>99</v>
      </c>
      <c r="G156" s="3" t="s">
        <v>141</v>
      </c>
      <c r="H156" s="3" t="s">
        <v>1075</v>
      </c>
      <c r="I156" s="3" t="s">
        <v>1076</v>
      </c>
      <c r="J156">
        <v>130.06301499999998</v>
      </c>
      <c r="K156" s="1" t="s">
        <v>995</v>
      </c>
      <c r="L156">
        <v>1</v>
      </c>
      <c r="M156" t="s">
        <v>1208</v>
      </c>
      <c r="N156">
        <v>10</v>
      </c>
      <c r="O156">
        <v>441</v>
      </c>
      <c r="P156">
        <v>1.2154810160509399</v>
      </c>
      <c r="Q156">
        <f t="shared" si="34"/>
        <v>0</v>
      </c>
      <c r="R156">
        <v>1</v>
      </c>
      <c r="S156">
        <v>1</v>
      </c>
      <c r="T156" t="s">
        <v>1309</v>
      </c>
      <c r="U156">
        <v>7</v>
      </c>
      <c r="V156">
        <v>480</v>
      </c>
      <c r="W156">
        <v>0.35864010908822502</v>
      </c>
      <c r="X156">
        <f t="shared" si="35"/>
        <v>0</v>
      </c>
      <c r="Y156" s="26">
        <v>1</v>
      </c>
      <c r="Z156">
        <f t="shared" si="29"/>
        <v>1</v>
      </c>
      <c r="AA156">
        <f t="shared" si="30"/>
        <v>0</v>
      </c>
      <c r="AB156">
        <f t="shared" si="31"/>
        <v>1</v>
      </c>
      <c r="AC156">
        <f t="shared" si="32"/>
        <v>0</v>
      </c>
      <c r="AD156">
        <f t="shared" si="33"/>
        <v>0</v>
      </c>
      <c r="AE156" s="1" t="str">
        <f t="shared" si="36"/>
        <v>PanLac[M+Hac-H]-</v>
      </c>
      <c r="AF156">
        <v>130.06301499999998</v>
      </c>
      <c r="AG156">
        <v>0</v>
      </c>
      <c r="AH156">
        <v>130.06301499999998</v>
      </c>
    </row>
    <row r="157" spans="1:35" x14ac:dyDescent="0.25">
      <c r="A157">
        <v>156</v>
      </c>
      <c r="B157" s="3" t="s">
        <v>1077</v>
      </c>
      <c r="C157" s="3" t="s">
        <v>1077</v>
      </c>
      <c r="D157" s="3" t="s">
        <v>1078</v>
      </c>
      <c r="E157" s="3">
        <v>86.13</v>
      </c>
      <c r="F157" s="3">
        <v>99</v>
      </c>
      <c r="G157" s="3" t="s">
        <v>1079</v>
      </c>
      <c r="H157" s="3" t="s">
        <v>1080</v>
      </c>
      <c r="I157" s="3" t="s">
        <v>1081</v>
      </c>
      <c r="J157">
        <v>86.073184999999995</v>
      </c>
      <c r="K157" s="8" t="s">
        <v>993</v>
      </c>
      <c r="L157">
        <v>1</v>
      </c>
      <c r="M157" t="s">
        <v>1209</v>
      </c>
      <c r="N157">
        <v>11</v>
      </c>
      <c r="O157">
        <v>480</v>
      </c>
      <c r="P157">
        <v>-0.155120050507426</v>
      </c>
      <c r="Q157">
        <f t="shared" si="34"/>
        <v>0</v>
      </c>
      <c r="R157">
        <v>1</v>
      </c>
      <c r="S157">
        <v>1</v>
      </c>
      <c r="T157" t="s">
        <v>1310</v>
      </c>
      <c r="U157">
        <v>6</v>
      </c>
      <c r="V157">
        <v>477</v>
      </c>
      <c r="W157">
        <v>-0.152261308512637</v>
      </c>
      <c r="X157">
        <f t="shared" si="35"/>
        <v>0</v>
      </c>
      <c r="Y157" s="26">
        <v>1</v>
      </c>
      <c r="Z157">
        <f t="shared" si="29"/>
        <v>1</v>
      </c>
      <c r="AA157">
        <f t="shared" si="30"/>
        <v>0</v>
      </c>
      <c r="AB157">
        <f t="shared" si="31"/>
        <v>1</v>
      </c>
      <c r="AC157">
        <f t="shared" si="32"/>
        <v>0</v>
      </c>
      <c r="AD157">
        <f t="shared" si="33"/>
        <v>0</v>
      </c>
      <c r="AE157" s="1" t="str">
        <f t="shared" si="36"/>
        <v>Prenol[3M-H]-</v>
      </c>
      <c r="AF157">
        <v>86.073184999999995</v>
      </c>
      <c r="AG157">
        <v>0</v>
      </c>
      <c r="AH157">
        <v>86.073184999999995</v>
      </c>
    </row>
    <row r="158" spans="1:35" x14ac:dyDescent="0.25">
      <c r="A158">
        <v>157</v>
      </c>
      <c r="B158" s="3" t="s">
        <v>1082</v>
      </c>
      <c r="C158" s="3" t="s">
        <v>1083</v>
      </c>
      <c r="D158" s="3" t="s">
        <v>1084</v>
      </c>
      <c r="E158" s="3">
        <v>176.22</v>
      </c>
      <c r="F158" s="3" t="s">
        <v>1085</v>
      </c>
      <c r="G158" s="3" t="s">
        <v>1086</v>
      </c>
      <c r="H158" s="3" t="s">
        <v>1087</v>
      </c>
      <c r="I158" s="3" t="s">
        <v>1088</v>
      </c>
      <c r="J158">
        <v>176.09498299999998</v>
      </c>
      <c r="K158" s="1" t="s">
        <v>995</v>
      </c>
      <c r="L158">
        <v>1</v>
      </c>
      <c r="M158" t="s">
        <v>1119</v>
      </c>
      <c r="N158">
        <v>9</v>
      </c>
      <c r="O158">
        <v>6</v>
      </c>
      <c r="P158">
        <v>12.5496091523757</v>
      </c>
      <c r="Q158">
        <f t="shared" si="34"/>
        <v>1</v>
      </c>
      <c r="R158">
        <v>1</v>
      </c>
      <c r="S158">
        <v>1</v>
      </c>
      <c r="T158" t="s">
        <v>1311</v>
      </c>
      <c r="U158">
        <v>4</v>
      </c>
      <c r="V158">
        <v>2</v>
      </c>
      <c r="W158">
        <v>-0.117565304103448</v>
      </c>
      <c r="X158">
        <f t="shared" si="35"/>
        <v>0</v>
      </c>
      <c r="Y158" s="26">
        <v>0</v>
      </c>
      <c r="Z158">
        <f t="shared" si="29"/>
        <v>1</v>
      </c>
      <c r="AA158">
        <f t="shared" si="30"/>
        <v>1</v>
      </c>
      <c r="AB158">
        <f t="shared" si="31"/>
        <v>0</v>
      </c>
      <c r="AC158">
        <f t="shared" si="32"/>
        <v>12.5496091523757</v>
      </c>
      <c r="AD158">
        <f t="shared" si="33"/>
        <v>0</v>
      </c>
      <c r="AE158" t="str">
        <f t="shared" si="36"/>
        <v>Sero[M+H]+</v>
      </c>
      <c r="AF158">
        <v>176.09498299999998</v>
      </c>
      <c r="AG158">
        <v>1</v>
      </c>
      <c r="AH158">
        <v>176.09498299999998</v>
      </c>
    </row>
    <row r="159" spans="1:35" ht="15.75" x14ac:dyDescent="0.3">
      <c r="A159">
        <v>158</v>
      </c>
      <c r="B159" s="3" t="s">
        <v>1090</v>
      </c>
      <c r="C159" s="3" t="s">
        <v>1091</v>
      </c>
      <c r="D159" s="3" t="s">
        <v>1092</v>
      </c>
      <c r="E159" s="3">
        <v>125.15</v>
      </c>
      <c r="F159" s="3">
        <v>99</v>
      </c>
      <c r="G159" s="3" t="s">
        <v>1093</v>
      </c>
      <c r="H159" s="13" t="s">
        <v>1106</v>
      </c>
      <c r="I159" s="3" t="s">
        <v>1081</v>
      </c>
      <c r="J159">
        <v>125.014686</v>
      </c>
      <c r="K159" s="1" t="s">
        <v>995</v>
      </c>
      <c r="L159">
        <v>1</v>
      </c>
      <c r="M159" t="s">
        <v>1116</v>
      </c>
      <c r="N159">
        <v>3</v>
      </c>
      <c r="O159">
        <v>3</v>
      </c>
      <c r="P159">
        <v>12.4607311110144</v>
      </c>
      <c r="Q159">
        <f t="shared" si="34"/>
        <v>1</v>
      </c>
      <c r="R159">
        <v>1</v>
      </c>
      <c r="S159">
        <v>1</v>
      </c>
      <c r="T159" t="s">
        <v>1156</v>
      </c>
      <c r="U159">
        <v>1</v>
      </c>
      <c r="V159">
        <v>3</v>
      </c>
      <c r="W159">
        <v>12.4965964507631</v>
      </c>
      <c r="X159">
        <f t="shared" si="35"/>
        <v>1</v>
      </c>
      <c r="Y159" s="26">
        <v>1</v>
      </c>
      <c r="Z159">
        <f t="shared" si="29"/>
        <v>1</v>
      </c>
      <c r="AA159">
        <f t="shared" si="30"/>
        <v>1</v>
      </c>
      <c r="AB159">
        <f t="shared" si="31"/>
        <v>0</v>
      </c>
      <c r="AC159">
        <f t="shared" si="32"/>
        <v>12.4607311110144</v>
      </c>
      <c r="AD159">
        <f t="shared" si="33"/>
        <v>12.4965964507631</v>
      </c>
      <c r="AE159" t="str">
        <f t="shared" si="36"/>
        <v>Taur[M-H]-</v>
      </c>
      <c r="AF159">
        <v>125.014686</v>
      </c>
      <c r="AG159">
        <v>1</v>
      </c>
      <c r="AH159">
        <v>125.014686</v>
      </c>
    </row>
    <row r="160" spans="1:35" x14ac:dyDescent="0.25">
      <c r="A160">
        <v>159</v>
      </c>
      <c r="B160" s="3" t="s">
        <v>1094</v>
      </c>
      <c r="C160" s="3" t="s">
        <v>1095</v>
      </c>
      <c r="D160" s="3" t="s">
        <v>857</v>
      </c>
      <c r="E160" s="3">
        <v>160.22</v>
      </c>
      <c r="F160" s="3" t="s">
        <v>1096</v>
      </c>
      <c r="G160" s="3" t="s">
        <v>1097</v>
      </c>
      <c r="H160" s="3" t="s">
        <v>1098</v>
      </c>
      <c r="I160" s="3" t="s">
        <v>1099</v>
      </c>
      <c r="J160">
        <v>160.10006799999999</v>
      </c>
      <c r="K160" s="5" t="s">
        <v>990</v>
      </c>
      <c r="L160">
        <v>1</v>
      </c>
      <c r="M160" t="s">
        <v>1117</v>
      </c>
      <c r="N160">
        <v>9</v>
      </c>
      <c r="O160">
        <v>5</v>
      </c>
      <c r="P160">
        <v>12.5675698450172</v>
      </c>
      <c r="Q160">
        <f t="shared" si="34"/>
        <v>1</v>
      </c>
      <c r="R160">
        <v>1</v>
      </c>
      <c r="S160">
        <v>1</v>
      </c>
      <c r="T160" t="s">
        <v>1312</v>
      </c>
      <c r="U160">
        <v>3</v>
      </c>
      <c r="V160">
        <v>3</v>
      </c>
      <c r="W160">
        <v>10.864670397211</v>
      </c>
      <c r="X160">
        <f t="shared" si="35"/>
        <v>1</v>
      </c>
      <c r="Y160" s="26">
        <v>1</v>
      </c>
      <c r="Z160">
        <f t="shared" si="29"/>
        <v>1</v>
      </c>
      <c r="AA160">
        <f t="shared" si="30"/>
        <v>1</v>
      </c>
      <c r="AB160">
        <f t="shared" si="31"/>
        <v>0</v>
      </c>
      <c r="AC160">
        <f t="shared" si="32"/>
        <v>12.5675698450172</v>
      </c>
      <c r="AD160">
        <f t="shared" si="33"/>
        <v>10.864670397211</v>
      </c>
      <c r="AE160" t="str">
        <f t="shared" si="36"/>
        <v>TRPM[M+H]+</v>
      </c>
      <c r="AF160">
        <v>160.10006799999999</v>
      </c>
      <c r="AG160">
        <v>1</v>
      </c>
      <c r="AH160">
        <v>160.10006799999999</v>
      </c>
    </row>
    <row r="161" spans="1:34" x14ac:dyDescent="0.25">
      <c r="A161">
        <v>160</v>
      </c>
      <c r="B161" s="4" t="s">
        <v>1100</v>
      </c>
      <c r="C161" s="4" t="s">
        <v>1101</v>
      </c>
      <c r="D161" s="4" t="s">
        <v>1102</v>
      </c>
      <c r="E161" s="4">
        <v>172.18</v>
      </c>
      <c r="F161" s="4">
        <v>98</v>
      </c>
      <c r="G161" s="4" t="s">
        <v>1103</v>
      </c>
      <c r="H161" s="4" t="s">
        <v>1104</v>
      </c>
      <c r="I161" s="4" t="s">
        <v>1105</v>
      </c>
      <c r="J161" s="15">
        <v>172.05244999999999</v>
      </c>
      <c r="K161" s="16" t="s">
        <v>995</v>
      </c>
      <c r="L161">
        <v>1</v>
      </c>
      <c r="M161" t="s">
        <v>1136</v>
      </c>
      <c r="N161">
        <v>7</v>
      </c>
      <c r="O161">
        <v>1</v>
      </c>
      <c r="P161">
        <v>12.196780770937499</v>
      </c>
      <c r="Q161">
        <f t="shared" si="34"/>
        <v>1</v>
      </c>
      <c r="R161">
        <v>1</v>
      </c>
      <c r="S161">
        <v>0</v>
      </c>
      <c r="T161" t="s">
        <v>1157</v>
      </c>
      <c r="U161">
        <v>1</v>
      </c>
      <c r="V161">
        <v>0</v>
      </c>
      <c r="W161">
        <v>0</v>
      </c>
      <c r="X161">
        <f t="shared" si="35"/>
        <v>0</v>
      </c>
      <c r="Y161" s="26">
        <v>0</v>
      </c>
      <c r="Z161">
        <f t="shared" si="29"/>
        <v>1</v>
      </c>
      <c r="AA161">
        <f t="shared" si="30"/>
        <v>1</v>
      </c>
      <c r="AB161">
        <f t="shared" si="31"/>
        <v>0</v>
      </c>
      <c r="AC161">
        <f t="shared" si="32"/>
        <v>12.196780770937499</v>
      </c>
      <c r="AD161">
        <f t="shared" si="33"/>
        <v>0</v>
      </c>
      <c r="AE161" t="str">
        <f t="shared" si="36"/>
        <v>VitK3[2M+Na]+</v>
      </c>
      <c r="AF161" s="15">
        <v>172.05244999999999</v>
      </c>
      <c r="AG161">
        <v>1</v>
      </c>
      <c r="AH161" s="15">
        <v>172.05244999999999</v>
      </c>
    </row>
  </sheetData>
  <conditionalFormatting sqref="AG1:AJ1 AG164:AJ1048576 AG162:AJ162 AG2:AG161 AI2:AJ161">
    <cfRule type="colorScale" priority="1">
      <colorScale>
        <cfvo type="min"/>
        <cfvo type="max"/>
        <color rgb="FFFCFCFF"/>
        <color rgb="FFF8696B"/>
      </colorScale>
    </cfRule>
  </conditionalFormatting>
  <hyperlinks>
    <hyperlink ref="H48" r:id="rId1" xr:uid="{45859DBF-DBC4-4316-8269-DD2818B9866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2D9-2E3C-424A-A13C-39968CC5DF9C}">
  <dimension ref="A1:B57"/>
  <sheetViews>
    <sheetView zoomScaleNormal="100" workbookViewId="0">
      <selection activeCell="F18" sqref="F18"/>
    </sheetView>
  </sheetViews>
  <sheetFormatPr defaultRowHeight="15" x14ac:dyDescent="0.25"/>
  <cols>
    <col min="1" max="2" width="14.7109375" bestFit="1" customWidth="1"/>
  </cols>
  <sheetData>
    <row r="1" spans="1:2" x14ac:dyDescent="0.25">
      <c r="A1" s="28" t="s">
        <v>1466</v>
      </c>
      <c r="B1" s="28" t="s">
        <v>1467</v>
      </c>
    </row>
    <row r="2" spans="1:2" x14ac:dyDescent="0.25">
      <c r="A2" t="s">
        <v>1373</v>
      </c>
      <c r="B2" t="s">
        <v>1374</v>
      </c>
    </row>
    <row r="3" spans="1:2" x14ac:dyDescent="0.25">
      <c r="A3" t="s">
        <v>1373</v>
      </c>
      <c r="B3" t="s">
        <v>1375</v>
      </c>
    </row>
    <row r="4" spans="1:2" x14ac:dyDescent="0.25">
      <c r="A4" t="s">
        <v>1376</v>
      </c>
      <c r="B4" t="s">
        <v>1376</v>
      </c>
    </row>
    <row r="5" spans="1:2" x14ac:dyDescent="0.25">
      <c r="A5" t="s">
        <v>1377</v>
      </c>
      <c r="B5" t="s">
        <v>1378</v>
      </c>
    </row>
    <row r="6" spans="1:2" x14ac:dyDescent="0.25">
      <c r="A6" t="s">
        <v>1379</v>
      </c>
      <c r="B6" t="s">
        <v>1380</v>
      </c>
    </row>
    <row r="7" spans="1:2" x14ac:dyDescent="0.25">
      <c r="A7" t="s">
        <v>1381</v>
      </c>
      <c r="B7" t="s">
        <v>1382</v>
      </c>
    </row>
    <row r="8" spans="1:2" x14ac:dyDescent="0.25">
      <c r="A8" t="s">
        <v>1383</v>
      </c>
      <c r="B8" t="s">
        <v>1384</v>
      </c>
    </row>
    <row r="9" spans="1:2" x14ac:dyDescent="0.25">
      <c r="A9" t="s">
        <v>1385</v>
      </c>
      <c r="B9" t="s">
        <v>1386</v>
      </c>
    </row>
    <row r="10" spans="1:2" x14ac:dyDescent="0.25">
      <c r="A10" t="s">
        <v>1387</v>
      </c>
      <c r="B10" t="s">
        <v>1381</v>
      </c>
    </row>
    <row r="11" spans="1:2" x14ac:dyDescent="0.25">
      <c r="A11" t="s">
        <v>1388</v>
      </c>
      <c r="B11" t="s">
        <v>1389</v>
      </c>
    </row>
    <row r="12" spans="1:2" x14ac:dyDescent="0.25">
      <c r="A12" t="s">
        <v>1390</v>
      </c>
      <c r="B12" t="s">
        <v>1391</v>
      </c>
    </row>
    <row r="13" spans="1:2" x14ac:dyDescent="0.25">
      <c r="A13" t="s">
        <v>1392</v>
      </c>
      <c r="B13" t="s">
        <v>1391</v>
      </c>
    </row>
    <row r="14" spans="1:2" x14ac:dyDescent="0.25">
      <c r="A14" t="s">
        <v>1393</v>
      </c>
      <c r="B14" t="s">
        <v>1394</v>
      </c>
    </row>
    <row r="15" spans="1:2" x14ac:dyDescent="0.25">
      <c r="A15" t="s">
        <v>1395</v>
      </c>
      <c r="B15" t="s">
        <v>1395</v>
      </c>
    </row>
    <row r="16" spans="1:2" x14ac:dyDescent="0.25">
      <c r="A16" t="s">
        <v>1396</v>
      </c>
      <c r="B16" t="s">
        <v>1397</v>
      </c>
    </row>
    <row r="17" spans="1:2" x14ac:dyDescent="0.25">
      <c r="A17" t="s">
        <v>1398</v>
      </c>
      <c r="B17" t="s">
        <v>1399</v>
      </c>
    </row>
    <row r="18" spans="1:2" x14ac:dyDescent="0.25">
      <c r="A18" t="s">
        <v>1400</v>
      </c>
      <c r="B18" t="s">
        <v>1401</v>
      </c>
    </row>
    <row r="19" spans="1:2" x14ac:dyDescent="0.25">
      <c r="A19" t="s">
        <v>1402</v>
      </c>
      <c r="B19" t="s">
        <v>1398</v>
      </c>
    </row>
    <row r="20" spans="1:2" x14ac:dyDescent="0.25">
      <c r="A20" t="s">
        <v>1403</v>
      </c>
      <c r="B20" t="s">
        <v>1404</v>
      </c>
    </row>
    <row r="21" spans="1:2" x14ac:dyDescent="0.25">
      <c r="A21" t="s">
        <v>1405</v>
      </c>
      <c r="B21" t="s">
        <v>1406</v>
      </c>
    </row>
    <row r="22" spans="1:2" x14ac:dyDescent="0.25">
      <c r="A22" t="s">
        <v>1407</v>
      </c>
      <c r="B22" t="s">
        <v>1408</v>
      </c>
    </row>
    <row r="23" spans="1:2" x14ac:dyDescent="0.25">
      <c r="A23" t="s">
        <v>1409</v>
      </c>
      <c r="B23" t="s">
        <v>1410</v>
      </c>
    </row>
    <row r="24" spans="1:2" x14ac:dyDescent="0.25">
      <c r="A24" t="s">
        <v>1411</v>
      </c>
      <c r="B24" t="s">
        <v>1412</v>
      </c>
    </row>
    <row r="25" spans="1:2" x14ac:dyDescent="0.25">
      <c r="A25" t="s">
        <v>1413</v>
      </c>
      <c r="B25" t="s">
        <v>1414</v>
      </c>
    </row>
    <row r="26" spans="1:2" x14ac:dyDescent="0.25">
      <c r="A26" t="s">
        <v>1415</v>
      </c>
      <c r="B26" t="s">
        <v>1411</v>
      </c>
    </row>
    <row r="27" spans="1:2" x14ac:dyDescent="0.25">
      <c r="A27" t="s">
        <v>1415</v>
      </c>
      <c r="B27" t="s">
        <v>1043</v>
      </c>
    </row>
    <row r="28" spans="1:2" x14ac:dyDescent="0.25">
      <c r="A28" t="s">
        <v>1416</v>
      </c>
      <c r="B28" t="s">
        <v>1417</v>
      </c>
    </row>
    <row r="29" spans="1:2" x14ac:dyDescent="0.25">
      <c r="A29" t="s">
        <v>1418</v>
      </c>
      <c r="B29" t="s">
        <v>1418</v>
      </c>
    </row>
    <row r="30" spans="1:2" x14ac:dyDescent="0.25">
      <c r="A30" t="s">
        <v>1419</v>
      </c>
      <c r="B30" t="s">
        <v>1420</v>
      </c>
    </row>
    <row r="31" spans="1:2" x14ac:dyDescent="0.25">
      <c r="A31" t="s">
        <v>1421</v>
      </c>
      <c r="B31" t="s">
        <v>1422</v>
      </c>
    </row>
    <row r="32" spans="1:2" x14ac:dyDescent="0.25">
      <c r="A32" t="s">
        <v>1423</v>
      </c>
      <c r="B32" t="s">
        <v>1424</v>
      </c>
    </row>
    <row r="33" spans="1:2" x14ac:dyDescent="0.25">
      <c r="A33" t="s">
        <v>1425</v>
      </c>
      <c r="B33" t="s">
        <v>1413</v>
      </c>
    </row>
    <row r="34" spans="1:2" x14ac:dyDescent="0.25">
      <c r="A34" t="s">
        <v>1426</v>
      </c>
      <c r="B34" t="s">
        <v>1427</v>
      </c>
    </row>
    <row r="35" spans="1:2" x14ac:dyDescent="0.25">
      <c r="A35" t="s">
        <v>1428</v>
      </c>
      <c r="B35" t="s">
        <v>1429</v>
      </c>
    </row>
    <row r="36" spans="1:2" x14ac:dyDescent="0.25">
      <c r="A36" t="s">
        <v>1430</v>
      </c>
      <c r="B36" t="s">
        <v>1431</v>
      </c>
    </row>
    <row r="37" spans="1:2" x14ac:dyDescent="0.25">
      <c r="A37" t="s">
        <v>1049</v>
      </c>
      <c r="B37" t="s">
        <v>1432</v>
      </c>
    </row>
    <row r="38" spans="1:2" x14ac:dyDescent="0.25">
      <c r="A38" t="s">
        <v>1049</v>
      </c>
      <c r="B38" t="s">
        <v>1433</v>
      </c>
    </row>
    <row r="39" spans="1:2" x14ac:dyDescent="0.25">
      <c r="A39" t="s">
        <v>1434</v>
      </c>
      <c r="B39" t="s">
        <v>1435</v>
      </c>
    </row>
    <row r="40" spans="1:2" x14ac:dyDescent="0.25">
      <c r="A40" t="s">
        <v>1436</v>
      </c>
      <c r="B40" t="s">
        <v>1437</v>
      </c>
    </row>
    <row r="41" spans="1:2" x14ac:dyDescent="0.25">
      <c r="A41" t="s">
        <v>1436</v>
      </c>
      <c r="B41" t="s">
        <v>1438</v>
      </c>
    </row>
    <row r="42" spans="1:2" x14ac:dyDescent="0.25">
      <c r="A42" t="s">
        <v>1439</v>
      </c>
      <c r="B42" t="s">
        <v>1440</v>
      </c>
    </row>
    <row r="43" spans="1:2" x14ac:dyDescent="0.25">
      <c r="A43" t="s">
        <v>1439</v>
      </c>
      <c r="B43" t="s">
        <v>1441</v>
      </c>
    </row>
    <row r="44" spans="1:2" x14ac:dyDescent="0.25">
      <c r="A44" t="s">
        <v>1442</v>
      </c>
      <c r="B44" t="s">
        <v>1436</v>
      </c>
    </row>
    <row r="45" spans="1:2" x14ac:dyDescent="0.25">
      <c r="A45" t="s">
        <v>1443</v>
      </c>
      <c r="B45" t="s">
        <v>1444</v>
      </c>
    </row>
    <row r="46" spans="1:2" x14ac:dyDescent="0.25">
      <c r="A46" t="s">
        <v>1445</v>
      </c>
      <c r="B46" t="s">
        <v>1446</v>
      </c>
    </row>
    <row r="47" spans="1:2" x14ac:dyDescent="0.25">
      <c r="A47" t="s">
        <v>1447</v>
      </c>
      <c r="B47" t="s">
        <v>1448</v>
      </c>
    </row>
    <row r="48" spans="1:2" x14ac:dyDescent="0.25">
      <c r="A48" t="s">
        <v>1449</v>
      </c>
      <c r="B48" t="s">
        <v>1449</v>
      </c>
    </row>
    <row r="49" spans="1:2" x14ac:dyDescent="0.25">
      <c r="A49" t="s">
        <v>1450</v>
      </c>
      <c r="B49" t="s">
        <v>1451</v>
      </c>
    </row>
    <row r="50" spans="1:2" x14ac:dyDescent="0.25">
      <c r="A50" t="s">
        <v>1452</v>
      </c>
      <c r="B50" t="s">
        <v>1453</v>
      </c>
    </row>
    <row r="51" spans="1:2" x14ac:dyDescent="0.25">
      <c r="A51" t="s">
        <v>1454</v>
      </c>
      <c r="B51" t="s">
        <v>1454</v>
      </c>
    </row>
    <row r="52" spans="1:2" x14ac:dyDescent="0.25">
      <c r="A52" t="s">
        <v>1455</v>
      </c>
      <c r="B52" t="s">
        <v>1456</v>
      </c>
    </row>
    <row r="53" spans="1:2" x14ac:dyDescent="0.25">
      <c r="A53" t="s">
        <v>1457</v>
      </c>
      <c r="B53" t="s">
        <v>1458</v>
      </c>
    </row>
    <row r="54" spans="1:2" x14ac:dyDescent="0.25">
      <c r="A54" t="s">
        <v>1459</v>
      </c>
      <c r="B54" t="s">
        <v>1459</v>
      </c>
    </row>
    <row r="55" spans="1:2" x14ac:dyDescent="0.25">
      <c r="A55" t="s">
        <v>1460</v>
      </c>
      <c r="B55" t="s">
        <v>1461</v>
      </c>
    </row>
    <row r="56" spans="1:2" x14ac:dyDescent="0.25">
      <c r="A56" t="s">
        <v>1462</v>
      </c>
      <c r="B56" t="s">
        <v>1463</v>
      </c>
    </row>
    <row r="57" spans="1:2" x14ac:dyDescent="0.25">
      <c r="A57" t="s">
        <v>1464</v>
      </c>
      <c r="B57" t="s">
        <v>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6DEA-84EF-489B-939D-5530E5E79B9F}">
  <dimension ref="A1:EY155"/>
  <sheetViews>
    <sheetView zoomScale="70" zoomScaleNormal="70" workbookViewId="0">
      <selection activeCell="O20" sqref="O20"/>
    </sheetView>
  </sheetViews>
  <sheetFormatPr defaultRowHeight="15" x14ac:dyDescent="0.25"/>
  <sheetData>
    <row r="1" spans="1:155" x14ac:dyDescent="0.25">
      <c r="B1" s="15" t="s">
        <v>10</v>
      </c>
      <c r="C1" s="15" t="s">
        <v>22</v>
      </c>
      <c r="D1" s="15" t="s">
        <v>28</v>
      </c>
      <c r="E1" s="15" t="s">
        <v>34</v>
      </c>
      <c r="F1" s="15" t="s">
        <v>40</v>
      </c>
      <c r="G1" s="15" t="s">
        <v>46</v>
      </c>
      <c r="H1" s="15" t="s">
        <v>52</v>
      </c>
      <c r="I1" s="15" t="s">
        <v>58</v>
      </c>
      <c r="J1" s="15" t="s">
        <v>64</v>
      </c>
      <c r="K1" s="15" t="s">
        <v>70</v>
      </c>
      <c r="L1" s="15" t="s">
        <v>76</v>
      </c>
      <c r="M1" s="15" t="s">
        <v>88</v>
      </c>
      <c r="N1" s="15" t="s">
        <v>94</v>
      </c>
      <c r="O1" s="15" t="s">
        <v>100</v>
      </c>
      <c r="P1" s="15" t="s">
        <v>106</v>
      </c>
      <c r="Q1" s="15" t="s">
        <v>117</v>
      </c>
      <c r="R1" s="15" t="s">
        <v>129</v>
      </c>
      <c r="S1" s="15" t="s">
        <v>135</v>
      </c>
      <c r="T1" s="15" t="s">
        <v>162</v>
      </c>
      <c r="U1" s="15" t="s">
        <v>202</v>
      </c>
      <c r="V1" s="15" t="s">
        <v>208</v>
      </c>
      <c r="W1" s="15" t="s">
        <v>220</v>
      </c>
      <c r="X1" s="15" t="s">
        <v>232</v>
      </c>
      <c r="Y1" s="15" t="s">
        <v>238</v>
      </c>
      <c r="Z1" s="15" t="s">
        <v>262</v>
      </c>
      <c r="AA1" s="15" t="s">
        <v>279</v>
      </c>
      <c r="AB1" s="15" t="s">
        <v>284</v>
      </c>
      <c r="AC1" s="15" t="s">
        <v>300</v>
      </c>
      <c r="AD1" s="15" t="s">
        <v>305</v>
      </c>
      <c r="AE1" s="15" t="s">
        <v>310</v>
      </c>
      <c r="AF1" s="15" t="s">
        <v>316</v>
      </c>
      <c r="AG1" s="15" t="s">
        <v>322</v>
      </c>
      <c r="AH1" s="15" t="s">
        <v>332</v>
      </c>
      <c r="AI1" s="15" t="s">
        <v>343</v>
      </c>
      <c r="AJ1" s="15" t="s">
        <v>349</v>
      </c>
      <c r="AK1" s="15" t="s">
        <v>355</v>
      </c>
      <c r="AL1" s="15" t="s">
        <v>361</v>
      </c>
      <c r="AM1" s="15" t="s">
        <v>373</v>
      </c>
      <c r="AN1" s="15" t="s">
        <v>385</v>
      </c>
      <c r="AO1" s="15" t="s">
        <v>391</v>
      </c>
      <c r="AP1" s="15" t="s">
        <v>403</v>
      </c>
      <c r="AQ1" s="15" t="s">
        <v>409</v>
      </c>
      <c r="AR1" s="15" t="s">
        <v>415</v>
      </c>
      <c r="AS1" s="15" t="s">
        <v>433</v>
      </c>
      <c r="AT1" s="15" t="s">
        <v>445</v>
      </c>
      <c r="AU1" s="15" t="s">
        <v>456</v>
      </c>
      <c r="AV1" s="15" t="s">
        <v>462</v>
      </c>
      <c r="AW1" s="15" t="s">
        <v>491</v>
      </c>
      <c r="AX1" s="15" t="s">
        <v>502</v>
      </c>
      <c r="AY1" s="15" t="s">
        <v>508</v>
      </c>
      <c r="AZ1" s="15" t="s">
        <v>553</v>
      </c>
      <c r="BA1" s="15" t="s">
        <v>605</v>
      </c>
      <c r="BB1" s="15" t="s">
        <v>611</v>
      </c>
      <c r="BC1" s="15" t="s">
        <v>617</v>
      </c>
      <c r="BD1" s="15" t="s">
        <v>623</v>
      </c>
      <c r="BE1" s="15" t="s">
        <v>629</v>
      </c>
      <c r="BF1" s="15" t="s">
        <v>634</v>
      </c>
      <c r="BG1" s="15" t="s">
        <v>645</v>
      </c>
      <c r="BH1" s="15" t="s">
        <v>651</v>
      </c>
      <c r="BI1" s="15" t="s">
        <v>662</v>
      </c>
      <c r="BJ1" s="15" t="s">
        <v>668</v>
      </c>
      <c r="BK1" s="15" t="s">
        <v>686</v>
      </c>
      <c r="BL1" s="15" t="s">
        <v>692</v>
      </c>
      <c r="BM1" s="15" t="s">
        <v>697</v>
      </c>
      <c r="BN1" s="15" t="s">
        <v>708</v>
      </c>
      <c r="BO1" s="15" t="s">
        <v>714</v>
      </c>
      <c r="BP1" s="15" t="s">
        <v>726</v>
      </c>
      <c r="BQ1" s="15" t="s">
        <v>731</v>
      </c>
      <c r="BR1" s="15" t="s">
        <v>743</v>
      </c>
      <c r="BS1" s="15" t="s">
        <v>749</v>
      </c>
      <c r="BT1" s="15" t="s">
        <v>754</v>
      </c>
      <c r="BU1" s="15" t="s">
        <v>760</v>
      </c>
      <c r="BV1" s="15" t="s">
        <v>766</v>
      </c>
      <c r="BW1" s="15" t="s">
        <v>790</v>
      </c>
      <c r="BX1" s="15" t="s">
        <v>796</v>
      </c>
      <c r="BY1" s="15" t="s">
        <v>802</v>
      </c>
      <c r="BZ1" s="15" t="s">
        <v>808</v>
      </c>
      <c r="CA1" s="15" t="s">
        <v>814</v>
      </c>
      <c r="CB1" s="15" t="s">
        <v>820</v>
      </c>
      <c r="CC1" s="15" t="s">
        <v>826</v>
      </c>
      <c r="CD1" s="15" t="s">
        <v>837</v>
      </c>
      <c r="CE1" s="15" t="s">
        <v>843</v>
      </c>
      <c r="CF1" s="15" t="s">
        <v>849</v>
      </c>
      <c r="CG1" s="15" t="s">
        <v>856</v>
      </c>
      <c r="CH1" s="15" t="s">
        <v>863</v>
      </c>
      <c r="CI1" s="15" t="s">
        <v>1055</v>
      </c>
      <c r="CJ1" s="15" t="s">
        <v>1061</v>
      </c>
      <c r="CK1" s="15" t="s">
        <v>1067</v>
      </c>
      <c r="CL1" s="15" t="s">
        <v>1083</v>
      </c>
      <c r="CM1" s="15" t="s">
        <v>1095</v>
      </c>
      <c r="CN1" s="15" t="s">
        <v>16</v>
      </c>
      <c r="CO1" s="15" t="s">
        <v>111</v>
      </c>
      <c r="CP1" s="15" t="s">
        <v>123</v>
      </c>
      <c r="CQ1" s="15" t="s">
        <v>139</v>
      </c>
      <c r="CR1" s="15" t="s">
        <v>145</v>
      </c>
      <c r="CS1" s="15" t="s">
        <v>150</v>
      </c>
      <c r="CT1" s="15" t="s">
        <v>156</v>
      </c>
      <c r="CU1" s="15" t="s">
        <v>168</v>
      </c>
      <c r="CV1" s="15" t="s">
        <v>174</v>
      </c>
      <c r="CW1" s="15" t="s">
        <v>180</v>
      </c>
      <c r="CX1" s="15" t="s">
        <v>185</v>
      </c>
      <c r="CY1" s="15" t="s">
        <v>190</v>
      </c>
      <c r="CZ1" s="15" t="s">
        <v>196</v>
      </c>
      <c r="DA1" s="15" t="s">
        <v>214</v>
      </c>
      <c r="DB1" s="15" t="s">
        <v>226</v>
      </c>
      <c r="DC1" s="15" t="s">
        <v>244</v>
      </c>
      <c r="DD1" s="15" t="s">
        <v>250</v>
      </c>
      <c r="DE1" s="15" t="s">
        <v>268</v>
      </c>
      <c r="DF1" s="15" t="s">
        <v>290</v>
      </c>
      <c r="DG1" s="15" t="s">
        <v>295</v>
      </c>
      <c r="DH1" s="15" t="s">
        <v>327</v>
      </c>
      <c r="DI1" s="15" t="s">
        <v>338</v>
      </c>
      <c r="DJ1" s="15" t="s">
        <v>367</v>
      </c>
      <c r="DK1" s="15" t="s">
        <v>379</v>
      </c>
      <c r="DL1" s="15" t="s">
        <v>397</v>
      </c>
      <c r="DM1" s="15" t="s">
        <v>421</v>
      </c>
      <c r="DN1" s="15" t="s">
        <v>427</v>
      </c>
      <c r="DO1" s="15" t="s">
        <v>439</v>
      </c>
      <c r="DP1" s="15" t="s">
        <v>451</v>
      </c>
      <c r="DQ1" s="15" t="s">
        <v>468</v>
      </c>
      <c r="DR1" s="15" t="s">
        <v>474</v>
      </c>
      <c r="DS1" s="15" t="s">
        <v>480</v>
      </c>
      <c r="DT1" s="15" t="s">
        <v>486</v>
      </c>
      <c r="DU1" s="15" t="s">
        <v>496</v>
      </c>
      <c r="DV1" s="15" t="s">
        <v>514</v>
      </c>
      <c r="DW1" s="15" t="s">
        <v>520</v>
      </c>
      <c r="DX1" s="15" t="s">
        <v>526</v>
      </c>
      <c r="DY1" s="15" t="s">
        <v>531</v>
      </c>
      <c r="DZ1" s="15" t="s">
        <v>535</v>
      </c>
      <c r="EA1" s="15" t="s">
        <v>541</v>
      </c>
      <c r="EB1" s="15" t="s">
        <v>547</v>
      </c>
      <c r="EC1" s="15" t="s">
        <v>559</v>
      </c>
      <c r="ED1" s="15" t="s">
        <v>565</v>
      </c>
      <c r="EE1" s="15" t="s">
        <v>570</v>
      </c>
      <c r="EF1" s="15" t="s">
        <v>575</v>
      </c>
      <c r="EG1" s="15" t="s">
        <v>581</v>
      </c>
      <c r="EH1" s="15" t="s">
        <v>587</v>
      </c>
      <c r="EI1" s="15" t="s">
        <v>593</v>
      </c>
      <c r="EJ1" s="15" t="s">
        <v>599</v>
      </c>
      <c r="EK1" s="15" t="s">
        <v>639</v>
      </c>
      <c r="EL1" s="15" t="s">
        <v>656</v>
      </c>
      <c r="EM1" s="15" t="s">
        <v>674</v>
      </c>
      <c r="EN1" s="15" t="s">
        <v>680</v>
      </c>
      <c r="EO1" s="15" t="s">
        <v>703</v>
      </c>
      <c r="EP1" s="15" t="s">
        <v>720</v>
      </c>
      <c r="EQ1" s="15" t="s">
        <v>737</v>
      </c>
      <c r="ER1" s="15" t="s">
        <v>778</v>
      </c>
      <c r="ES1" s="15" t="s">
        <v>784</v>
      </c>
      <c r="ET1" s="15" t="s">
        <v>832</v>
      </c>
      <c r="EU1" s="15" t="s">
        <v>1039</v>
      </c>
      <c r="EV1" s="15" t="s">
        <v>1043</v>
      </c>
      <c r="EW1" s="15" t="s">
        <v>1073</v>
      </c>
      <c r="EX1" s="15" t="s">
        <v>1077</v>
      </c>
      <c r="EY1" s="15" t="s">
        <v>1091</v>
      </c>
    </row>
    <row r="2" spans="1:155" x14ac:dyDescent="0.25">
      <c r="A2" s="26" t="s">
        <v>1002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25">
      <c r="A3" s="26" t="s">
        <v>897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25">
      <c r="A4" s="26" t="s">
        <v>895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25">
      <c r="A5" s="26" t="s">
        <v>894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25">
      <c r="A6" s="26" t="s">
        <v>887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25">
      <c r="A7" s="26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25">
      <c r="A8" s="26" t="s">
        <v>884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25">
      <c r="A9" s="26" t="s">
        <v>1329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25">
      <c r="A10" s="26" t="s">
        <v>926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25">
      <c r="A11" s="26" t="s">
        <v>1029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25">
      <c r="A12" s="26" t="s">
        <v>1330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25">
      <c r="A13" s="26" t="s">
        <v>880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25">
      <c r="A14" s="26" t="s">
        <v>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25">
      <c r="A15" s="26" t="s">
        <v>957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25">
      <c r="A16" s="26" t="s">
        <v>915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25">
      <c r="A17" s="26" t="s">
        <v>924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25">
      <c r="A18" s="26" t="s">
        <v>979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25">
      <c r="A19" s="26" t="s">
        <v>942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25">
      <c r="A20" s="26" t="s">
        <v>1332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25">
      <c r="A21" s="26" t="s">
        <v>949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25">
      <c r="A22" s="26" t="s">
        <v>947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25">
      <c r="A23" s="26" t="s">
        <v>1192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25">
      <c r="A24" s="26" t="s">
        <v>973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25">
      <c r="A25" s="26" t="s">
        <v>1336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25">
      <c r="A26" s="26" t="s">
        <v>948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25">
      <c r="A27" s="26" t="s">
        <v>871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25">
      <c r="A28" s="26" t="s">
        <v>877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25">
      <c r="A29" s="26" t="s">
        <v>965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25">
      <c r="A30" s="26" t="s">
        <v>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25">
      <c r="A31" s="26" t="s">
        <v>922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25">
      <c r="A32" s="26" t="s">
        <v>902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25">
      <c r="A33" s="26" t="s">
        <v>917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25">
      <c r="A34" s="26" t="s">
        <v>883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25">
      <c r="A35" s="26" t="s">
        <v>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25">
      <c r="A36" s="26" t="s">
        <v>907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25">
      <c r="A37" s="26" t="s">
        <v>1007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25">
      <c r="A38" s="26" t="s">
        <v>923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25">
      <c r="A39" s="26" t="s">
        <v>1342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25">
      <c r="A40" s="26" t="s">
        <v>1344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25">
      <c r="A41" s="26" t="s">
        <v>1345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25">
      <c r="A42" s="26" t="s">
        <v>1034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25">
      <c r="A43" s="26" t="s">
        <v>1346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25">
      <c r="A44" s="26" t="s">
        <v>1347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25">
      <c r="A45" s="26" t="s">
        <v>1349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25">
      <c r="A46" s="26" t="s">
        <v>906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25">
      <c r="A47" s="26" t="s">
        <v>892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25">
      <c r="A48" s="26" t="s">
        <v>932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25">
      <c r="A49" s="26" t="s">
        <v>1354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25">
      <c r="A50" s="26" t="s">
        <v>920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x14ac:dyDescent="0.25">
      <c r="A51" s="26" t="s">
        <v>882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x14ac:dyDescent="0.25">
      <c r="A52" s="26" t="s">
        <v>1001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x14ac:dyDescent="0.25">
      <c r="A53" s="26" t="s">
        <v>1360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x14ac:dyDescent="0.25">
      <c r="A54" s="26" t="s">
        <v>975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x14ac:dyDescent="0.25">
      <c r="A55" s="26" t="s">
        <v>1023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x14ac:dyDescent="0.25">
      <c r="A56" s="26" t="s">
        <v>938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x14ac:dyDescent="0.25">
      <c r="A57" s="26" t="s">
        <v>999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x14ac:dyDescent="0.25">
      <c r="A58" s="26" t="s">
        <v>870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x14ac:dyDescent="0.25">
      <c r="A59" s="26" t="s">
        <v>868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x14ac:dyDescent="0.25">
      <c r="A60" s="26" t="s">
        <v>997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x14ac:dyDescent="0.25">
      <c r="A61" s="26" t="s">
        <v>1167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x14ac:dyDescent="0.25">
      <c r="A62" s="26" t="s">
        <v>978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x14ac:dyDescent="0.25">
      <c r="A63" s="26" t="s">
        <v>998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x14ac:dyDescent="0.25">
      <c r="A64" s="26" t="s">
        <v>933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x14ac:dyDescent="0.25">
      <c r="A65" s="26" t="s">
        <v>899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x14ac:dyDescent="0.25">
      <c r="A66" s="26" t="s">
        <v>1362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x14ac:dyDescent="0.25">
      <c r="A67" s="26" t="s">
        <v>971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</row>
    <row r="68" spans="1:155" x14ac:dyDescent="0.25">
      <c r="A68" s="26" t="s">
        <v>900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x14ac:dyDescent="0.25">
      <c r="A69" s="26" t="s">
        <v>1363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x14ac:dyDescent="0.25">
      <c r="A70" s="26" t="s">
        <v>927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x14ac:dyDescent="0.25">
      <c r="A71" s="26" t="s">
        <v>946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x14ac:dyDescent="0.25">
      <c r="A72" s="26" t="s">
        <v>940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x14ac:dyDescent="0.25">
      <c r="A73" s="26" t="s">
        <v>873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x14ac:dyDescent="0.25">
      <c r="A74" s="26" t="s">
        <v>886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x14ac:dyDescent="0.25">
      <c r="A75" s="26" t="s">
        <v>874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x14ac:dyDescent="0.25">
      <c r="A76" s="26" t="s">
        <v>964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x14ac:dyDescent="0.25">
      <c r="A77" s="26" t="s">
        <v>936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x14ac:dyDescent="0.25">
      <c r="A78" s="26" t="s">
        <v>983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x14ac:dyDescent="0.25">
      <c r="A79" s="26" t="s">
        <v>901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x14ac:dyDescent="0.25">
      <c r="A80" s="26" t="s">
        <v>984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x14ac:dyDescent="0.25">
      <c r="A81" s="26" t="s">
        <v>896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x14ac:dyDescent="0.25">
      <c r="A82" s="26" t="s">
        <v>969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x14ac:dyDescent="0.25">
      <c r="A83" s="26" t="s">
        <v>1366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x14ac:dyDescent="0.25">
      <c r="A84" s="26" t="s">
        <v>960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x14ac:dyDescent="0.25">
      <c r="A85" s="26" t="s">
        <v>987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x14ac:dyDescent="0.25">
      <c r="A86" s="26" t="s">
        <v>988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x14ac:dyDescent="0.25">
      <c r="A87" s="26" t="s">
        <v>1121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x14ac:dyDescent="0.25">
      <c r="A88" s="26" t="s">
        <v>1122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x14ac:dyDescent="0.25">
      <c r="A89" s="26" t="s">
        <v>1120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x14ac:dyDescent="0.25">
      <c r="A90" s="26" t="s">
        <v>1119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x14ac:dyDescent="0.25">
      <c r="A91" s="26" t="s">
        <v>1117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x14ac:dyDescent="0.25">
      <c r="A92" s="26" t="s">
        <v>1175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x14ac:dyDescent="0.25">
      <c r="A93" s="26" t="s">
        <v>891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x14ac:dyDescent="0.25">
      <c r="A94" s="26" t="s">
        <v>931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x14ac:dyDescent="0.25">
      <c r="A95" s="26" t="s">
        <v>970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x14ac:dyDescent="0.25">
      <c r="A96" s="26" t="s">
        <v>934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x14ac:dyDescent="0.25">
      <c r="A97" s="26" t="s">
        <v>977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x14ac:dyDescent="0.25">
      <c r="A98" s="26" t="s">
        <v>981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x14ac:dyDescent="0.25">
      <c r="A99" s="26" t="s">
        <v>1314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x14ac:dyDescent="0.25">
      <c r="A100" s="26" t="s">
        <v>904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x14ac:dyDescent="0.25">
      <c r="A101" s="26" t="s">
        <v>958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x14ac:dyDescent="0.25">
      <c r="A102" s="26" t="s">
        <v>1229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x14ac:dyDescent="0.25">
      <c r="A103" s="26" t="s">
        <v>985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x14ac:dyDescent="0.25">
      <c r="A104" s="26" t="s">
        <v>1142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x14ac:dyDescent="0.25">
      <c r="A105" s="26" t="s">
        <v>1316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x14ac:dyDescent="0.25">
      <c r="A106" s="26" t="s">
        <v>1317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x14ac:dyDescent="0.25">
      <c r="A107" s="26" t="s">
        <v>1235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x14ac:dyDescent="0.25">
      <c r="A108" s="26" t="s">
        <v>961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x14ac:dyDescent="0.25">
      <c r="A109" s="26" t="s">
        <v>1237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x14ac:dyDescent="0.25">
      <c r="A110" s="26" t="s">
        <v>872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x14ac:dyDescent="0.25">
      <c r="A111" s="26" t="s">
        <v>976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x14ac:dyDescent="0.25">
      <c r="A112" s="26" t="s">
        <v>867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x14ac:dyDescent="0.25">
      <c r="A113" s="26" t="s">
        <v>893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x14ac:dyDescent="0.25">
      <c r="A114" s="26" t="s">
        <v>1250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x14ac:dyDescent="0.25">
      <c r="A115" s="26" t="s">
        <v>955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x14ac:dyDescent="0.25">
      <c r="A116" s="26" t="s">
        <v>1318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x14ac:dyDescent="0.25">
      <c r="A117" s="26" t="s">
        <v>944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x14ac:dyDescent="0.25">
      <c r="A118" s="26" t="s">
        <v>950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x14ac:dyDescent="0.25">
      <c r="A119" s="26" t="s">
        <v>953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x14ac:dyDescent="0.25">
      <c r="A120" s="26" t="s">
        <v>1320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x14ac:dyDescent="0.25">
      <c r="A121" s="26" t="s">
        <v>1261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x14ac:dyDescent="0.25">
      <c r="A122" s="26" t="s">
        <v>1321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x14ac:dyDescent="0.25">
      <c r="A123" s="26" t="s">
        <v>1009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x14ac:dyDescent="0.25">
      <c r="A124" s="26" t="s">
        <v>1263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x14ac:dyDescent="0.25">
      <c r="A125" s="26" t="s">
        <v>1265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 x14ac:dyDescent="0.25">
      <c r="A126" s="26" t="s">
        <v>1267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x14ac:dyDescent="0.25">
      <c r="A127" s="26" t="s">
        <v>1268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1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x14ac:dyDescent="0.25">
      <c r="A128" s="26" t="s">
        <v>1269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x14ac:dyDescent="0.25">
      <c r="A129" s="26" t="s">
        <v>1270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x14ac:dyDescent="0.25">
      <c r="A130" s="26" t="s">
        <v>951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x14ac:dyDescent="0.25">
      <c r="A131" s="26" t="s">
        <v>989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x14ac:dyDescent="0.25">
      <c r="A132" s="26" t="s">
        <v>1030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x14ac:dyDescent="0.25">
      <c r="A133" s="26" t="s">
        <v>1322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x14ac:dyDescent="0.25">
      <c r="A134" s="26" t="s">
        <v>1323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 x14ac:dyDescent="0.25">
      <c r="A135" s="26" t="s">
        <v>1274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x14ac:dyDescent="0.25">
      <c r="A136" s="26" t="s">
        <v>925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 x14ac:dyDescent="0.25">
      <c r="A137" s="26" t="s">
        <v>881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x14ac:dyDescent="0.25">
      <c r="A138" s="26" t="s">
        <v>1275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x14ac:dyDescent="0.25">
      <c r="A139" s="26" t="s">
        <v>878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x14ac:dyDescent="0.25">
      <c r="A140" s="26" t="s">
        <v>1148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x14ac:dyDescent="0.25">
      <c r="A141" s="26" t="s">
        <v>1021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x14ac:dyDescent="0.25">
      <c r="A142" s="26" t="s">
        <v>1324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x14ac:dyDescent="0.25">
      <c r="A143" s="26" t="s">
        <v>972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</row>
    <row r="144" spans="1:155" x14ac:dyDescent="0.25">
      <c r="A144" s="26" t="s">
        <v>930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x14ac:dyDescent="0.25">
      <c r="A145" s="26" t="s">
        <v>1149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</row>
    <row r="146" spans="1:155" x14ac:dyDescent="0.25">
      <c r="A146" s="26" t="s">
        <v>945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 x14ac:dyDescent="0.25">
      <c r="A147" s="26" t="s">
        <v>1325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x14ac:dyDescent="0.25">
      <c r="A148" s="26" t="s">
        <v>1019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x14ac:dyDescent="0.25">
      <c r="A149" s="26" t="s">
        <v>1295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x14ac:dyDescent="0.25">
      <c r="A150" s="26" t="s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x14ac:dyDescent="0.25">
      <c r="A151" s="26" t="s">
        <v>1153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</row>
    <row r="152" spans="1:155" x14ac:dyDescent="0.25">
      <c r="A152" s="26" t="s">
        <v>1154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</row>
    <row r="153" spans="1:155" x14ac:dyDescent="0.25">
      <c r="A153" s="26" t="s">
        <v>1326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 x14ac:dyDescent="0.25">
      <c r="A154" s="26" t="s">
        <v>1327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x14ac:dyDescent="0.25">
      <c r="A155" s="26" t="s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</row>
  </sheetData>
  <conditionalFormatting sqref="B2:EY1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6C71-842D-44D4-9939-13BBCE1E1D18}">
  <dimension ref="A1:M105"/>
  <sheetViews>
    <sheetView zoomScale="85" zoomScaleNormal="85" workbookViewId="0">
      <selection activeCell="G15" sqref="G15"/>
    </sheetView>
  </sheetViews>
  <sheetFormatPr defaultRowHeight="15" x14ac:dyDescent="0.25"/>
  <cols>
    <col min="1" max="1" width="10.42578125" bestFit="1" customWidth="1"/>
    <col min="2" max="2" width="15" bestFit="1" customWidth="1"/>
    <col min="3" max="3" width="13.28515625" bestFit="1" customWidth="1"/>
    <col min="4" max="4" width="15.140625" bestFit="1" customWidth="1"/>
    <col min="7" max="7" width="20.85546875" bestFit="1" customWidth="1"/>
    <col min="10" max="10" width="20.85546875" bestFit="1" customWidth="1"/>
    <col min="11" max="11" width="6.5703125" bestFit="1" customWidth="1"/>
  </cols>
  <sheetData>
    <row r="1" spans="1:13" x14ac:dyDescent="0.25">
      <c r="A1" s="28" t="s">
        <v>1470</v>
      </c>
      <c r="B1" s="28" t="s">
        <v>1471</v>
      </c>
      <c r="C1" t="s">
        <v>1472</v>
      </c>
      <c r="D1" t="s">
        <v>1473</v>
      </c>
      <c r="E1" t="s">
        <v>1474</v>
      </c>
      <c r="F1" t="s">
        <v>1475</v>
      </c>
    </row>
    <row r="2" spans="1:13" x14ac:dyDescent="0.25">
      <c r="A2" s="29" t="s">
        <v>22</v>
      </c>
      <c r="B2" s="29" t="s">
        <v>936</v>
      </c>
      <c r="C2" s="29">
        <f>VLOOKUP(A2,Analytical_Standards!$C$2:$J$161,8,FALSE)</f>
        <v>181.07391399999997</v>
      </c>
      <c r="D2" s="29">
        <f>VLOOKUP(fig1f_offtargets!B2,Analytical_Standards!$AG$2:$AK$160,5,FALSE)</f>
        <v>167.05826399999998</v>
      </c>
      <c r="E2" s="29">
        <f>(C2=D2)*1</f>
        <v>0</v>
      </c>
      <c r="F2" s="29">
        <v>0</v>
      </c>
      <c r="G2" s="29" t="str">
        <f>VLOOKUP(A2,Analytical_Standards!$C$2:$K$161,9,FALSE)</f>
        <v>Amino Acid Metabolism</v>
      </c>
      <c r="J2" t="str" cm="1">
        <f t="array" ref="J2:J8">_xlfn.UNIQUE(G2:G100)</f>
        <v>Amino Acid Metabolism</v>
      </c>
      <c r="K2">
        <f>COUNTIF(G:G,J2)</f>
        <v>24</v>
      </c>
      <c r="M2" t="str" cm="1">
        <f t="array" ref="M2:M64">_xlfn.UNIQUE(A2:A100)</f>
        <v>Tyr</v>
      </c>
    </row>
    <row r="3" spans="1:13" x14ac:dyDescent="0.25">
      <c r="A3" t="s">
        <v>46</v>
      </c>
      <c r="B3" t="s">
        <v>997</v>
      </c>
      <c r="C3">
        <f>VLOOKUP(A3,Analytical_Standards!$C$2:$J$161,8,FALSE)</f>
        <v>155.06949699999998</v>
      </c>
      <c r="D3">
        <f>VLOOKUP(fig1f_offtargets!B3,Analytical_Standards!$AG$2:$AK$160,5,FALSE)</f>
        <v>663.10912900000005</v>
      </c>
      <c r="E3">
        <f t="shared" ref="E3:E64" si="0">(C3=D3)*1</f>
        <v>0</v>
      </c>
      <c r="F3" s="29">
        <v>0</v>
      </c>
      <c r="G3" s="29" t="str">
        <f>VLOOKUP(A3,Analytical_Standards!$C$2:$K$161,9,FALSE)</f>
        <v>Amino Acid Metabolism</v>
      </c>
      <c r="J3">
        <v>0</v>
      </c>
      <c r="K3">
        <f t="shared" ref="K3" si="1">COUNTIF(G:G,J3)</f>
        <v>0</v>
      </c>
      <c r="M3" t="str">
        <v>His</v>
      </c>
    </row>
    <row r="4" spans="1:13" x14ac:dyDescent="0.25">
      <c r="A4" s="29" t="s">
        <v>64</v>
      </c>
      <c r="B4" s="29" t="s">
        <v>1274</v>
      </c>
      <c r="C4" s="29">
        <f>VLOOKUP(A4,Analytical_Standards!$C$2:$J$161,8,FALSE)</f>
        <v>132.05351299999998</v>
      </c>
      <c r="D4" s="29">
        <f>VLOOKUP(fig1f_offtargets!B4,Analytical_Standards!$AG$2:$AK$160,5,FALSE)</f>
        <v>116.01098</v>
      </c>
      <c r="E4" s="29">
        <f t="shared" si="0"/>
        <v>0</v>
      </c>
      <c r="F4" s="29">
        <v>0</v>
      </c>
      <c r="G4" s="29" t="str">
        <f>VLOOKUP(A4,Analytical_Standards!$C$2:$K$161,9,FALSE)</f>
        <v>Amino Acid Metabolism</v>
      </c>
      <c r="J4" t="str">
        <v>Nucleotide Metabolism</v>
      </c>
      <c r="K4">
        <f>COUNTIF(G:G,J4)</f>
        <v>15</v>
      </c>
      <c r="M4" t="str">
        <v>Asn</v>
      </c>
    </row>
    <row r="5" spans="1:13" x14ac:dyDescent="0.25">
      <c r="A5" t="s">
        <v>70</v>
      </c>
      <c r="B5" t="s">
        <v>997</v>
      </c>
      <c r="C5">
        <f>VLOOKUP(A5,Analytical_Standards!$C$2:$J$161,8,FALSE)</f>
        <v>105.042614</v>
      </c>
      <c r="D5">
        <f>VLOOKUP(fig1f_offtargets!B5,Analytical_Standards!$AG$2:$AK$160,5,FALSE)</f>
        <v>663.10912900000005</v>
      </c>
      <c r="E5">
        <f t="shared" si="0"/>
        <v>0</v>
      </c>
      <c r="F5" s="29">
        <v>0</v>
      </c>
      <c r="G5" s="31" t="str">
        <f>VLOOKUP(A5,Analytical_Standards!$C$2:$K$161,9,FALSE)</f>
        <v>Amino Acid Metabolism</v>
      </c>
      <c r="J5" t="str">
        <v>Central Metabolism</v>
      </c>
      <c r="K5">
        <f t="shared" ref="K5:K8" si="2">COUNTIF(G:G,J5)</f>
        <v>14</v>
      </c>
      <c r="M5" t="str">
        <v>Ser</v>
      </c>
    </row>
    <row r="6" spans="1:13" x14ac:dyDescent="0.25">
      <c r="A6" t="s">
        <v>70</v>
      </c>
      <c r="B6" t="s">
        <v>1148</v>
      </c>
      <c r="C6">
        <f>VLOOKUP(A6,Analytical_Standards!$C$2:$J$161,8,FALSE)</f>
        <v>105.042614</v>
      </c>
      <c r="D6">
        <f>VLOOKUP(fig1f_offtargets!B6,Analytical_Standards!$AG$2:$AK$160,5,FALSE)</f>
        <v>74.000415000000004</v>
      </c>
      <c r="E6">
        <f t="shared" si="0"/>
        <v>0</v>
      </c>
      <c r="F6" s="29">
        <v>0</v>
      </c>
      <c r="G6" s="31"/>
      <c r="J6" t="str">
        <v>Cofactor Metabolism</v>
      </c>
      <c r="K6">
        <f t="shared" si="2"/>
        <v>5</v>
      </c>
      <c r="M6" t="str">
        <v>Thr</v>
      </c>
    </row>
    <row r="7" spans="1:13" x14ac:dyDescent="0.25">
      <c r="A7" s="29" t="s">
        <v>76</v>
      </c>
      <c r="B7" s="29" t="s">
        <v>942</v>
      </c>
      <c r="C7" s="29">
        <f>VLOOKUP(A7,Analytical_Standards!$C$2:$J$161,8,FALSE)</f>
        <v>119.05826399999999</v>
      </c>
      <c r="D7" s="29">
        <f>VLOOKUP(fig1f_offtargets!B7,Analytical_Standards!$AG$2:$AK$160,5,FALSE)</f>
        <v>119.05826399999999</v>
      </c>
      <c r="E7" s="29">
        <f t="shared" si="0"/>
        <v>1</v>
      </c>
      <c r="F7" s="29">
        <v>0</v>
      </c>
      <c r="G7" s="29" t="str">
        <f>VLOOKUP(A7,Analytical_Standards!$C$2:$K$161,9,FALSE)</f>
        <v>Amino Acid Metabolism</v>
      </c>
      <c r="J7" t="str">
        <v>Other</v>
      </c>
      <c r="K7">
        <f t="shared" si="2"/>
        <v>6</v>
      </c>
      <c r="M7" t="str">
        <v>Ala</v>
      </c>
    </row>
    <row r="8" spans="1:13" x14ac:dyDescent="0.25">
      <c r="A8" t="s">
        <v>88</v>
      </c>
      <c r="B8" t="s">
        <v>933</v>
      </c>
      <c r="C8">
        <f>VLOOKUP(A8,Analytical_Standards!$C$2:$J$161,8,FALSE)</f>
        <v>89.047698999999994</v>
      </c>
      <c r="D8">
        <f>VLOOKUP(fig1f_offtargets!B8,Analytical_Standards!$AG$2:$AK$160,5,FALSE)</f>
        <v>89.047698999999994</v>
      </c>
      <c r="E8">
        <f t="shared" si="0"/>
        <v>1</v>
      </c>
      <c r="F8" s="29">
        <v>0</v>
      </c>
      <c r="G8" s="31" t="str">
        <f>VLOOKUP(A8,Analytical_Standards!$C$2:$K$161,9,FALSE)</f>
        <v>Amino Acid Metabolism</v>
      </c>
      <c r="J8" t="str">
        <v>Antioxidants</v>
      </c>
      <c r="K8">
        <f t="shared" si="2"/>
        <v>1</v>
      </c>
      <c r="M8" t="str">
        <v>Isle</v>
      </c>
    </row>
    <row r="9" spans="1:13" x14ac:dyDescent="0.25">
      <c r="A9" t="s">
        <v>88</v>
      </c>
      <c r="B9" t="s">
        <v>900</v>
      </c>
      <c r="C9">
        <f>VLOOKUP(A9,Analytical_Standards!$C$2:$J$161,8,FALSE)</f>
        <v>89.047698999999994</v>
      </c>
      <c r="D9">
        <f>VLOOKUP(fig1f_offtargets!B9,Analytical_Standards!$AG$2:$AK$160,5,FALSE)</f>
        <v>89.047698999999994</v>
      </c>
      <c r="E9">
        <f t="shared" si="0"/>
        <v>1</v>
      </c>
      <c r="F9" s="29">
        <v>0</v>
      </c>
      <c r="G9" s="31"/>
      <c r="M9" t="str">
        <v>Leu</v>
      </c>
    </row>
    <row r="10" spans="1:13" x14ac:dyDescent="0.25">
      <c r="A10" s="29" t="s">
        <v>100</v>
      </c>
      <c r="B10" s="29" t="s">
        <v>915</v>
      </c>
      <c r="C10" s="29">
        <f>VLOOKUP(A10,Analytical_Standards!$C$2:$J$161,8,FALSE)</f>
        <v>131.09464899999998</v>
      </c>
      <c r="D10" s="29">
        <f>VLOOKUP(fig1f_offtargets!B10,Analytical_Standards!$AG$2:$AK$160,5,FALSE)</f>
        <v>131.09464899999998</v>
      </c>
      <c r="E10" s="29">
        <f t="shared" si="0"/>
        <v>1</v>
      </c>
      <c r="F10" s="29">
        <v>0</v>
      </c>
      <c r="G10" s="29" t="str">
        <f>VLOOKUP(A10,Analytical_Standards!$C$2:$K$161,9,FALSE)</f>
        <v>Amino Acid Metabolism</v>
      </c>
      <c r="M10" t="str">
        <v>Hser</v>
      </c>
    </row>
    <row r="11" spans="1:13" x14ac:dyDescent="0.25">
      <c r="A11" t="s">
        <v>106</v>
      </c>
      <c r="B11" t="s">
        <v>957</v>
      </c>
      <c r="C11">
        <f>VLOOKUP(A11,Analytical_Standards!$C$2:$J$161,8,FALSE)</f>
        <v>131.09464899999998</v>
      </c>
      <c r="D11">
        <f>VLOOKUP(fig1f_offtargets!B11,Analytical_Standards!$AG$2:$AK$160,5,FALSE)</f>
        <v>131.09464899999998</v>
      </c>
      <c r="E11">
        <f t="shared" si="0"/>
        <v>1</v>
      </c>
      <c r="F11" s="29">
        <v>0</v>
      </c>
      <c r="G11" s="29" t="str">
        <f>VLOOKUP(A11,Analytical_Standards!$C$2:$K$161,9,FALSE)</f>
        <v>Amino Acid Metabolism</v>
      </c>
      <c r="M11" t="str">
        <v>ShiP</v>
      </c>
    </row>
    <row r="12" spans="1:13" x14ac:dyDescent="0.25">
      <c r="A12" s="29" t="s">
        <v>135</v>
      </c>
      <c r="B12" s="29" t="s">
        <v>1330</v>
      </c>
      <c r="C12" s="29">
        <f>VLOOKUP(A12,Analytical_Standards!$C$2:$J$161,8,FALSE)</f>
        <v>119.05826399999999</v>
      </c>
      <c r="D12" s="29">
        <f>VLOOKUP(fig1f_offtargets!B12,Analytical_Standards!$AG$2:$AK$160,5,FALSE)</f>
        <v>119.05826399999999</v>
      </c>
      <c r="E12" s="29">
        <f t="shared" si="0"/>
        <v>1</v>
      </c>
      <c r="F12" s="29">
        <v>0</v>
      </c>
      <c r="G12" s="29" t="str">
        <f>VLOOKUP(A12,Analytical_Standards!$C$2:$K$161,9,FALSE)</f>
        <v>Amino Acid Metabolism</v>
      </c>
      <c r="M12" t="str">
        <v>Sper</v>
      </c>
    </row>
    <row r="13" spans="1:13" x14ac:dyDescent="0.25">
      <c r="A13" t="s">
        <v>162</v>
      </c>
      <c r="B13" t="s">
        <v>1267</v>
      </c>
      <c r="C13">
        <f>VLOOKUP(A13,Analytical_Standards!$C$2:$J$161,8,FALSE)</f>
        <v>254.01917799999998</v>
      </c>
      <c r="D13">
        <f>VLOOKUP(fig1f_offtargets!B13,Analytical_Standards!$AG$2:$AK$160,5,FALSE)</f>
        <v>200.008613</v>
      </c>
      <c r="E13">
        <f t="shared" si="0"/>
        <v>0</v>
      </c>
      <c r="F13" s="29">
        <v>0</v>
      </c>
      <c r="G13" s="31" t="str">
        <f>VLOOKUP(A13,Analytical_Standards!$C$2:$K$161,9,FALSE)</f>
        <v>Amino Acid Metabolism</v>
      </c>
      <c r="M13" t="str">
        <v>GDP</v>
      </c>
    </row>
    <row r="14" spans="1:13" x14ac:dyDescent="0.25">
      <c r="A14" t="s">
        <v>162</v>
      </c>
      <c r="B14" t="s">
        <v>989</v>
      </c>
      <c r="C14">
        <f>VLOOKUP(A14,Analytical_Standards!$C$2:$J$161,8,FALSE)</f>
        <v>254.01917799999998</v>
      </c>
      <c r="D14">
        <f>VLOOKUP(fig1f_offtargets!B14,Analytical_Standards!$AG$2:$AK$160,5,FALSE)</f>
        <v>290.04030799999998</v>
      </c>
      <c r="E14">
        <f t="shared" si="0"/>
        <v>0</v>
      </c>
      <c r="F14" s="29">
        <v>0</v>
      </c>
      <c r="G14" s="31"/>
      <c r="M14" t="str">
        <v>AMP</v>
      </c>
    </row>
    <row r="15" spans="1:13" x14ac:dyDescent="0.25">
      <c r="A15" s="29" t="s">
        <v>208</v>
      </c>
      <c r="B15" s="29" t="s">
        <v>1316</v>
      </c>
      <c r="C15" s="29">
        <f>VLOOKUP(A15,Analytical_Standards!$C$2:$J$161,8,FALSE)</f>
        <v>145.157917</v>
      </c>
      <c r="D15" s="29">
        <f>VLOOKUP(fig1f_offtargets!B15,Analytical_Standards!$AG$2:$AK$160,5,FALSE)</f>
        <v>102.03171500000001</v>
      </c>
      <c r="E15" s="29">
        <f t="shared" si="0"/>
        <v>0</v>
      </c>
      <c r="F15" s="29">
        <v>0</v>
      </c>
      <c r="G15" s="29" t="str">
        <f>VLOOKUP(A15,Analytical_Standards!$C$2:$K$161,9,FALSE)</f>
        <v>Amino Acid Metabolism</v>
      </c>
      <c r="M15" t="str">
        <v>GMP</v>
      </c>
    </row>
    <row r="16" spans="1:13" x14ac:dyDescent="0.25">
      <c r="A16" t="s">
        <v>284</v>
      </c>
      <c r="B16" t="s">
        <v>883</v>
      </c>
      <c r="C16">
        <f>VLOOKUP(A16,Analytical_Standards!$C$2:$J$161,8,FALSE)</f>
        <v>443.02435600000001</v>
      </c>
      <c r="D16">
        <f>VLOOKUP(fig1f_offtargets!B16,Analytical_Standards!$AG$2:$AK$160,5,FALSE)</f>
        <v>522.99068899999997</v>
      </c>
      <c r="E16">
        <v>0</v>
      </c>
      <c r="F16" s="29">
        <v>1</v>
      </c>
      <c r="G16" s="29" t="str">
        <f>VLOOKUP(A16,Analytical_Standards!$C$2:$K$161,9,FALSE)</f>
        <v>Nucleotide Metabolism</v>
      </c>
      <c r="M16" t="str">
        <v>UMP</v>
      </c>
    </row>
    <row r="17" spans="1:13" x14ac:dyDescent="0.25">
      <c r="A17" s="29" t="s">
        <v>305</v>
      </c>
      <c r="B17" s="29" t="s">
        <v>871</v>
      </c>
      <c r="C17" s="29">
        <f>VLOOKUP(A17,Analytical_Standards!$C$2:$J$161,8,FALSE)</f>
        <v>347.063108</v>
      </c>
      <c r="D17" s="29">
        <f>VLOOKUP(fig1f_offtargets!B17,Analytical_Standards!$AG$2:$AK$160,5,FALSE)</f>
        <v>427.02944099999996</v>
      </c>
      <c r="E17" s="29">
        <v>0</v>
      </c>
      <c r="F17" s="29">
        <v>1</v>
      </c>
      <c r="G17" s="31" t="str">
        <f>VLOOKUP(A17,Analytical_Standards!$C$2:$K$161,9,FALSE)</f>
        <v>Nucleotide Metabolism</v>
      </c>
      <c r="M17" t="str">
        <v>IMP</v>
      </c>
    </row>
    <row r="18" spans="1:13" x14ac:dyDescent="0.25">
      <c r="A18" s="29" t="s">
        <v>305</v>
      </c>
      <c r="B18" s="29" t="s">
        <v>873</v>
      </c>
      <c r="C18" s="29">
        <f>VLOOKUP(A18,Analytical_Standards!$C$2:$J$161,8,FALSE)</f>
        <v>347.063108</v>
      </c>
      <c r="D18" s="29">
        <f>VLOOKUP(fig1f_offtargets!B18,Analytical_Standards!$AG$2:$AK$160,5,FALSE)</f>
        <v>785.15716199999997</v>
      </c>
      <c r="E18" s="29">
        <v>0</v>
      </c>
      <c r="F18" s="29">
        <v>0</v>
      </c>
      <c r="G18" s="31"/>
      <c r="M18" t="str">
        <v>CMP</v>
      </c>
    </row>
    <row r="19" spans="1:13" x14ac:dyDescent="0.25">
      <c r="A19" t="s">
        <v>310</v>
      </c>
      <c r="B19" t="s">
        <v>877</v>
      </c>
      <c r="C19">
        <f>VLOOKUP(A19,Analytical_Standards!$C$2:$J$161,8,FALSE)</f>
        <v>363.05802299999999</v>
      </c>
      <c r="D19">
        <f>VLOOKUP(fig1f_offtargets!B19,Analytical_Standards!$AG$2:$AK$160,5,FALSE)</f>
        <v>443.02435600000001</v>
      </c>
      <c r="E19">
        <v>0</v>
      </c>
      <c r="F19" s="29">
        <v>1</v>
      </c>
      <c r="G19" s="29" t="str">
        <f>VLOOKUP(A19,Analytical_Standards!$C$2:$K$161,9,FALSE)</f>
        <v>Nucleotide Metabolism</v>
      </c>
      <c r="M19" t="str">
        <v>Hxn</v>
      </c>
    </row>
    <row r="20" spans="1:13" x14ac:dyDescent="0.25">
      <c r="A20" s="29" t="s">
        <v>316</v>
      </c>
      <c r="B20" s="29" t="s">
        <v>984</v>
      </c>
      <c r="C20" s="29">
        <f>VLOOKUP(A20,Analytical_Standards!$C$2:$J$161,8,FALSE)</f>
        <v>324.03589099999999</v>
      </c>
      <c r="D20" s="29">
        <f>VLOOKUP(fig1f_offtargets!B20,Analytical_Standards!$AG$2:$AK$160,5,FALSE)</f>
        <v>284.07570599999997</v>
      </c>
      <c r="E20" s="29">
        <f t="shared" si="0"/>
        <v>0</v>
      </c>
      <c r="F20" s="29">
        <v>0</v>
      </c>
      <c r="G20" s="29" t="str">
        <f>VLOOKUP(A20,Analytical_Standards!$C$2:$K$161,9,FALSE)</f>
        <v>Nucleotide Metabolism</v>
      </c>
      <c r="M20" t="str">
        <v>Guas</v>
      </c>
    </row>
    <row r="21" spans="1:13" x14ac:dyDescent="0.25">
      <c r="A21" t="s">
        <v>322</v>
      </c>
      <c r="B21" t="s">
        <v>901</v>
      </c>
      <c r="C21">
        <f>VLOOKUP(A21,Analytical_Standards!$C$2:$J$161,8,FALSE)</f>
        <v>348.047124</v>
      </c>
      <c r="D21">
        <f>VLOOKUP(fig1f_offtargets!B21,Analytical_Standards!$AG$2:$AK$160,5,FALSE)</f>
        <v>428.01345699999996</v>
      </c>
      <c r="E21">
        <f t="shared" si="0"/>
        <v>0</v>
      </c>
      <c r="F21" s="29">
        <v>0</v>
      </c>
      <c r="G21" s="29" t="str">
        <f>VLOOKUP(A21,Analytical_Standards!$C$2:$K$161,9,FALSE)</f>
        <v>Nucleotide Metabolism</v>
      </c>
      <c r="M21" t="str">
        <v>Uri</v>
      </c>
    </row>
    <row r="22" spans="1:13" x14ac:dyDescent="0.25">
      <c r="A22" s="29" t="s">
        <v>343</v>
      </c>
      <c r="B22" s="29" t="s">
        <v>907</v>
      </c>
      <c r="C22" s="29">
        <f>VLOOKUP(A22,Analytical_Standards!$C$2:$J$161,8,FALSE)</f>
        <v>323.051875</v>
      </c>
      <c r="D22" s="29">
        <f>VLOOKUP(fig1f_offtargets!B22,Analytical_Standards!$AG$2:$AK$160,5,FALSE)</f>
        <v>403.01820799999996</v>
      </c>
      <c r="E22" s="29">
        <v>0</v>
      </c>
      <c r="F22" s="29">
        <v>1</v>
      </c>
      <c r="G22" s="29" t="str">
        <f>VLOOKUP(A22,Analytical_Standards!$C$2:$K$161,9,FALSE)</f>
        <v>Nucleotide Metabolism</v>
      </c>
      <c r="M22" t="str">
        <v>Ctd</v>
      </c>
    </row>
    <row r="23" spans="1:13" x14ac:dyDescent="0.25">
      <c r="A23" t="s">
        <v>373</v>
      </c>
      <c r="B23" t="s">
        <v>917</v>
      </c>
      <c r="C23">
        <f>VLOOKUP(A23,Analytical_Standards!$C$2:$J$161,8,FALSE)</f>
        <v>136.03853099999998</v>
      </c>
      <c r="D23">
        <f>VLOOKUP(fig1f_offtargets!B23,Analytical_Standards!$AG$2:$AK$160,5,FALSE)</f>
        <v>348.047124</v>
      </c>
      <c r="E23">
        <v>0</v>
      </c>
      <c r="F23" s="29">
        <v>1</v>
      </c>
      <c r="G23" s="31" t="str">
        <f>VLOOKUP(A23,Analytical_Standards!$C$2:$K$161,9,FALSE)</f>
        <v>Nucleotide Metabolism</v>
      </c>
      <c r="M23" t="str">
        <v>Cyt</v>
      </c>
    </row>
    <row r="24" spans="1:13" x14ac:dyDescent="0.25">
      <c r="A24" t="s">
        <v>373</v>
      </c>
      <c r="B24" t="s">
        <v>1344</v>
      </c>
      <c r="C24">
        <f>VLOOKUP(A24,Analytical_Standards!$C$2:$J$161,8,FALSE)</f>
        <v>136.03853099999998</v>
      </c>
      <c r="D24">
        <f>VLOOKUP(fig1f_offtargets!B24,Analytical_Standards!$AG$2:$AK$160,5,FALSE)</f>
        <v>268.08079099999998</v>
      </c>
      <c r="E24">
        <v>0</v>
      </c>
      <c r="F24" s="29">
        <v>1</v>
      </c>
      <c r="G24" s="31"/>
      <c r="M24" t="str">
        <v>G6P</v>
      </c>
    </row>
    <row r="25" spans="1:13" x14ac:dyDescent="0.25">
      <c r="A25" s="29" t="s">
        <v>391</v>
      </c>
      <c r="B25" s="29" t="s">
        <v>1342</v>
      </c>
      <c r="C25" s="29">
        <f>VLOOKUP(A25,Analytical_Standards!$C$2:$J$161,8,FALSE)</f>
        <v>283.09168999999997</v>
      </c>
      <c r="D25" s="29">
        <f>VLOOKUP(fig1f_offtargets!B25,Analytical_Standards!$AG$2:$AK$160,5,FALSE)</f>
        <v>136.03853099999998</v>
      </c>
      <c r="E25" s="29">
        <v>0</v>
      </c>
      <c r="F25" s="29">
        <v>1</v>
      </c>
      <c r="G25" s="29" t="str">
        <f>VLOOKUP(A25,Analytical_Standards!$C$2:$K$161,9,FALSE)</f>
        <v>Nucleotide Metabolism</v>
      </c>
      <c r="M25" t="str">
        <v>Nic</v>
      </c>
    </row>
    <row r="26" spans="1:13" x14ac:dyDescent="0.25">
      <c r="A26" t="s">
        <v>403</v>
      </c>
      <c r="B26" t="s">
        <v>1347</v>
      </c>
      <c r="C26">
        <f>VLOOKUP(A26,Analytical_Standards!$C$2:$J$161,8,FALSE)</f>
        <v>244.069558</v>
      </c>
      <c r="D26">
        <f>VLOOKUP(fig1f_offtargets!B26,Analytical_Standards!$AG$2:$AK$160,5,FALSE)</f>
        <v>111.043282</v>
      </c>
      <c r="E26">
        <v>0</v>
      </c>
      <c r="F26" s="29">
        <v>0</v>
      </c>
      <c r="G26" s="31" t="str">
        <f>VLOOKUP(A26,Analytical_Standards!$C$2:$K$161,9,FALSE)</f>
        <v>Nucleotide Metabolism</v>
      </c>
      <c r="M26" t="str">
        <v>NADP</v>
      </c>
    </row>
    <row r="27" spans="1:13" x14ac:dyDescent="0.25">
      <c r="A27" t="s">
        <v>403</v>
      </c>
      <c r="B27" t="s">
        <v>920</v>
      </c>
      <c r="C27">
        <f>VLOOKUP(A27,Analytical_Standards!$C$2:$J$161,8,FALSE)</f>
        <v>244.069558</v>
      </c>
      <c r="D27">
        <f>VLOOKUP(fig1f_offtargets!B27,Analytical_Standards!$AG$2:$AK$160,5,FALSE)</f>
        <v>221.08995899999999</v>
      </c>
      <c r="E27">
        <v>0</v>
      </c>
      <c r="F27" s="29">
        <v>0</v>
      </c>
      <c r="G27" s="31"/>
      <c r="M27" t="str">
        <v>SAR</v>
      </c>
    </row>
    <row r="28" spans="1:13" x14ac:dyDescent="0.25">
      <c r="A28" s="29" t="s">
        <v>409</v>
      </c>
      <c r="B28" s="29" t="s">
        <v>920</v>
      </c>
      <c r="C28" s="29">
        <f>VLOOKUP(A28,Analytical_Standards!$C$2:$J$161,8,FALSE)</f>
        <v>243.08554199999998</v>
      </c>
      <c r="D28" s="29">
        <f>VLOOKUP(fig1f_offtargets!B28,Analytical_Standards!$AG$2:$AK$160,5,FALSE)</f>
        <v>221.08995899999999</v>
      </c>
      <c r="E28" s="29">
        <f t="shared" si="0"/>
        <v>0</v>
      </c>
      <c r="F28" s="29">
        <v>0</v>
      </c>
      <c r="G28" s="31" t="str">
        <f>VLOOKUP(A28,Analytical_Standards!$C$2:$K$161,9,FALSE)</f>
        <v>Nucleotide Metabolism</v>
      </c>
      <c r="M28" t="str">
        <v>Biot</v>
      </c>
    </row>
    <row r="29" spans="1:13" x14ac:dyDescent="0.25">
      <c r="A29" s="29" t="s">
        <v>409</v>
      </c>
      <c r="B29" s="29" t="s">
        <v>940</v>
      </c>
      <c r="C29" s="29">
        <f>VLOOKUP(A29,Analytical_Standards!$C$2:$J$161,8,FALSE)</f>
        <v>243.08554199999998</v>
      </c>
      <c r="D29" s="29">
        <f>VLOOKUP(fig1f_offtargets!B29,Analytical_Standards!$AG$2:$AK$160,5,FALSE)</f>
        <v>376.138306</v>
      </c>
      <c r="E29" s="29">
        <v>0</v>
      </c>
      <c r="F29" s="29">
        <v>0</v>
      </c>
      <c r="G29" s="31"/>
      <c r="M29" t="str">
        <v>Spe</v>
      </c>
    </row>
    <row r="30" spans="1:13" x14ac:dyDescent="0.25">
      <c r="A30" t="s">
        <v>415</v>
      </c>
      <c r="B30" t="s">
        <v>1346</v>
      </c>
      <c r="C30">
        <f>VLOOKUP(A30,Analytical_Standards!$C$2:$J$161,8,FALSE)</f>
        <v>111.043282</v>
      </c>
      <c r="D30">
        <f>VLOOKUP(fig1f_offtargets!B30,Analytical_Standards!$AG$2:$AK$160,5,FALSE)</f>
        <v>243.08554199999998</v>
      </c>
      <c r="E30">
        <f t="shared" si="0"/>
        <v>0</v>
      </c>
      <c r="F30" s="29">
        <v>1</v>
      </c>
      <c r="G30" s="29" t="str">
        <f>VLOOKUP(A30,Analytical_Standards!$C$2:$K$161,9,FALSE)</f>
        <v>Nucleotide Metabolism</v>
      </c>
      <c r="M30" t="str">
        <v>bAla</v>
      </c>
    </row>
    <row r="31" spans="1:13" x14ac:dyDescent="0.25">
      <c r="A31" s="29" t="s">
        <v>491</v>
      </c>
      <c r="B31" s="29" t="s">
        <v>1263</v>
      </c>
      <c r="C31" s="29">
        <f>VLOOKUP(A31,Analytical_Standards!$C$2:$J$161,8,FALSE)</f>
        <v>260.029743</v>
      </c>
      <c r="D31" s="29">
        <f>VLOOKUP(fig1f_offtargets!B31,Analytical_Standards!$AG$2:$AK$160,5,FALSE)</f>
        <v>260.029743</v>
      </c>
      <c r="E31" s="29">
        <f t="shared" si="0"/>
        <v>1</v>
      </c>
      <c r="F31" s="29">
        <v>0</v>
      </c>
      <c r="G31" s="29" t="str">
        <f>VLOOKUP(A31,Analytical_Standards!$C$2:$K$161,9,FALSE)</f>
        <v>Central Metabolism</v>
      </c>
      <c r="M31" t="str">
        <v>NicAm</v>
      </c>
    </row>
    <row r="32" spans="1:13" x14ac:dyDescent="0.25">
      <c r="A32" t="s">
        <v>623</v>
      </c>
      <c r="B32" t="s">
        <v>999</v>
      </c>
      <c r="C32">
        <f>VLOOKUP(A32,Analytical_Standards!$C$2:$J$161,8,FALSE)</f>
        <v>123.032049</v>
      </c>
      <c r="D32">
        <f>VLOOKUP(fig1f_offtargets!B32,Analytical_Standards!$AG$2:$AK$160,5,FALSE)</f>
        <v>744.05947800000001</v>
      </c>
      <c r="E32">
        <f t="shared" si="0"/>
        <v>0</v>
      </c>
      <c r="F32" s="29">
        <v>1</v>
      </c>
      <c r="G32" s="31" t="str">
        <f>VLOOKUP(A32,Analytical_Standards!$C$2:$K$161,9,FALSE)</f>
        <v>Cofactor Metabolism</v>
      </c>
      <c r="M32" t="str">
        <v>IDP</v>
      </c>
    </row>
    <row r="33" spans="1:13" x14ac:dyDescent="0.25">
      <c r="A33" t="s">
        <v>623</v>
      </c>
      <c r="B33" t="s">
        <v>927</v>
      </c>
      <c r="C33">
        <f>VLOOKUP(A33,Analytical_Standards!$C$2:$J$161,8,FALSE)</f>
        <v>123.032049</v>
      </c>
      <c r="D33">
        <f>VLOOKUP(fig1f_offtargets!B33,Analytical_Standards!$AG$2:$AK$160,5,FALSE)</f>
        <v>122.048033</v>
      </c>
      <c r="E33">
        <f t="shared" si="0"/>
        <v>0</v>
      </c>
      <c r="F33" s="29">
        <v>1</v>
      </c>
      <c r="G33" s="31"/>
      <c r="M33" t="str">
        <v>CysGly</v>
      </c>
    </row>
    <row r="34" spans="1:13" x14ac:dyDescent="0.25">
      <c r="A34" s="29" t="s">
        <v>634</v>
      </c>
      <c r="B34" s="29" t="s">
        <v>1021</v>
      </c>
      <c r="C34" s="29">
        <f>VLOOKUP(A34,Analytical_Standards!$C$2:$J$161,8,FALSE)</f>
        <v>743.07546200000002</v>
      </c>
      <c r="D34" s="29">
        <f>VLOOKUP(fig1f_offtargets!B34,Analytical_Standards!$AG$2:$AK$160,5,FALSE)</f>
        <v>745.09113200000002</v>
      </c>
      <c r="E34" s="29">
        <f t="shared" si="0"/>
        <v>0</v>
      </c>
      <c r="F34" s="29">
        <v>1</v>
      </c>
      <c r="G34" s="29" t="str">
        <f>VLOOKUP(A34,Analytical_Standards!$C$2:$K$161,9,FALSE)</f>
        <v>Cofactor Metabolism</v>
      </c>
      <c r="M34" t="str">
        <v>PTM</v>
      </c>
    </row>
    <row r="35" spans="1:13" x14ac:dyDescent="0.25">
      <c r="A35" t="s">
        <v>692</v>
      </c>
      <c r="B35" t="s">
        <v>880</v>
      </c>
      <c r="C35">
        <f>VLOOKUP(A35,Analytical_Standards!$C$2:$J$161,8,FALSE)</f>
        <v>89.047698999999994</v>
      </c>
      <c r="D35">
        <f>VLOOKUP(fig1f_offtargets!B35,Analytical_Standards!$AG$2:$AK$160,5,FALSE)</f>
        <v>89.047698999999994</v>
      </c>
      <c r="E35">
        <f t="shared" si="0"/>
        <v>1</v>
      </c>
      <c r="F35" s="29">
        <v>0</v>
      </c>
      <c r="G35" s="31" t="str">
        <f>VLOOKUP(A35,Analytical_Standards!$C$2:$K$161,9,FALSE)</f>
        <v>Amino Acid Metabolism</v>
      </c>
      <c r="M35" t="str">
        <v>Sero</v>
      </c>
    </row>
    <row r="36" spans="1:13" x14ac:dyDescent="0.25">
      <c r="A36" t="s">
        <v>692</v>
      </c>
      <c r="B36" t="s">
        <v>900</v>
      </c>
      <c r="C36">
        <f>VLOOKUP(A36,Analytical_Standards!$C$2:$J$161,8,FALSE)</f>
        <v>89.047698999999994</v>
      </c>
      <c r="D36">
        <f>VLOOKUP(fig1f_offtargets!B36,Analytical_Standards!$AG$2:$AK$160,5,FALSE)</f>
        <v>89.047698999999994</v>
      </c>
      <c r="E36">
        <f t="shared" si="0"/>
        <v>1</v>
      </c>
      <c r="F36" s="29">
        <v>0</v>
      </c>
      <c r="G36" s="31"/>
      <c r="M36" t="str">
        <v>TRPM</v>
      </c>
    </row>
    <row r="37" spans="1:13" x14ac:dyDescent="0.25">
      <c r="A37" s="29" t="s">
        <v>708</v>
      </c>
      <c r="B37" s="29" t="s">
        <v>1346</v>
      </c>
      <c r="C37" s="29">
        <f>VLOOKUP(A37,Analytical_Standards!$C$2:$J$161,8,FALSE)</f>
        <v>244.08818499999998</v>
      </c>
      <c r="D37" s="29">
        <f>VLOOKUP(fig1f_offtargets!B37,Analytical_Standards!$AG$2:$AK$160,5,FALSE)</f>
        <v>243.08554199999998</v>
      </c>
      <c r="E37" s="29">
        <v>0</v>
      </c>
      <c r="F37" s="29">
        <v>0</v>
      </c>
      <c r="G37" s="29" t="str">
        <f>VLOOKUP(A37,Analytical_Standards!$C$2:$K$161,9,FALSE)</f>
        <v>Cofactor Metabolism</v>
      </c>
      <c r="M37" t="str">
        <v>KetoIsle</v>
      </c>
    </row>
    <row r="38" spans="1:13" x14ac:dyDescent="0.25">
      <c r="A38" t="s">
        <v>714</v>
      </c>
      <c r="B38" t="s">
        <v>900</v>
      </c>
      <c r="C38">
        <f>VLOOKUP(A38,Analytical_Standards!$C$2:$J$161,8,FALSE)</f>
        <v>202.21576599999997</v>
      </c>
      <c r="D38">
        <f>VLOOKUP(fig1f_offtargets!B38,Analytical_Standards!$AG$2:$AK$160,5,FALSE)</f>
        <v>89.047698999999994</v>
      </c>
      <c r="E38">
        <f t="shared" si="0"/>
        <v>0</v>
      </c>
      <c r="F38" s="29">
        <v>0</v>
      </c>
      <c r="G38" s="31" t="str">
        <f>VLOOKUP(A38,Analytical_Standards!$C$2:$K$161,9,FALSE)</f>
        <v>Amino Acid Metabolism</v>
      </c>
      <c r="M38" t="str">
        <v>KetoLeu</v>
      </c>
    </row>
    <row r="39" spans="1:13" x14ac:dyDescent="0.25">
      <c r="A39" t="s">
        <v>714</v>
      </c>
      <c r="B39" t="s">
        <v>945</v>
      </c>
      <c r="C39">
        <f>VLOOKUP(A39,Analytical_Standards!$C$2:$J$161,8,FALSE)</f>
        <v>202.21576599999997</v>
      </c>
      <c r="D39">
        <f>VLOOKUP(fig1f_offtargets!B39,Analytical_Standards!$AG$2:$AK$160,5,FALSE)</f>
        <v>192.06340999999998</v>
      </c>
      <c r="E39">
        <v>0</v>
      </c>
      <c r="F39" s="29">
        <v>0</v>
      </c>
      <c r="G39" s="31"/>
      <c r="M39" t="str">
        <v>HPP</v>
      </c>
    </row>
    <row r="40" spans="1:13" x14ac:dyDescent="0.25">
      <c r="A40" t="s">
        <v>714</v>
      </c>
      <c r="B40" t="s">
        <v>1154</v>
      </c>
      <c r="C40">
        <f>VLOOKUP(A40,Analytical_Standards!$C$2:$J$161,8,FALSE)</f>
        <v>202.21576599999997</v>
      </c>
      <c r="D40">
        <f>VLOOKUP(fig1f_offtargets!B40,Analytical_Standards!$AG$2:$AK$160,5,FALSE)</f>
        <v>164.08374999999998</v>
      </c>
      <c r="E40">
        <v>0</v>
      </c>
      <c r="F40" s="29">
        <v>0</v>
      </c>
      <c r="G40" s="31"/>
      <c r="M40" t="str">
        <v>Chor</v>
      </c>
    </row>
    <row r="41" spans="1:13" x14ac:dyDescent="0.25">
      <c r="A41" s="29" t="s">
        <v>726</v>
      </c>
      <c r="B41" s="29" t="s">
        <v>880</v>
      </c>
      <c r="C41" s="29">
        <f>VLOOKUP(A41,Analytical_Standards!$C$2:$J$161,8,FALSE)</f>
        <v>89.047698999999994</v>
      </c>
      <c r="D41" s="29">
        <f>VLOOKUP(fig1f_offtargets!B41,Analytical_Standards!$AG$2:$AK$160,5,FALSE)</f>
        <v>89.047698999999994</v>
      </c>
      <c r="E41" s="29">
        <v>0</v>
      </c>
      <c r="F41" s="29">
        <v>0</v>
      </c>
      <c r="G41" s="31" t="str">
        <f>VLOOKUP(A41,Analytical_Standards!$C$2:$K$161,9,FALSE)</f>
        <v>Cofactor Metabolism</v>
      </c>
      <c r="M41" t="str">
        <v>Indo</v>
      </c>
    </row>
    <row r="42" spans="1:13" x14ac:dyDescent="0.25">
      <c r="A42" s="29" t="s">
        <v>726</v>
      </c>
      <c r="B42" s="29" t="s">
        <v>933</v>
      </c>
      <c r="C42" s="29">
        <f>VLOOKUP(A42,Analytical_Standards!$C$2:$J$161,8,FALSE)</f>
        <v>89.047698999999994</v>
      </c>
      <c r="D42" s="29">
        <f>VLOOKUP(fig1f_offtargets!B42,Analytical_Standards!$AG$2:$AK$160,5,FALSE)</f>
        <v>89.047698999999994</v>
      </c>
      <c r="E42" s="29">
        <v>0</v>
      </c>
      <c r="F42" s="29">
        <v>0</v>
      </c>
      <c r="G42" s="31"/>
      <c r="M42" t="str">
        <v>DHS</v>
      </c>
    </row>
    <row r="43" spans="1:13" x14ac:dyDescent="0.25">
      <c r="A43" t="s">
        <v>743</v>
      </c>
      <c r="B43" t="s">
        <v>997</v>
      </c>
      <c r="C43">
        <f>VLOOKUP(A43,Analytical_Standards!$C$2:$J$161,8,FALSE)</f>
        <v>122.048033</v>
      </c>
      <c r="D43">
        <f>VLOOKUP(fig1f_offtargets!B43,Analytical_Standards!$AG$2:$AK$160,5,FALSE)</f>
        <v>663.10912900000005</v>
      </c>
      <c r="E43">
        <f t="shared" si="0"/>
        <v>0</v>
      </c>
      <c r="F43" s="29">
        <v>0</v>
      </c>
      <c r="G43" s="29" t="str">
        <f>VLOOKUP(A43,Analytical_Standards!$C$2:$K$161,9,FALSE)</f>
        <v>Cofactor Metabolism</v>
      </c>
      <c r="M43" t="str">
        <v>Ppyr</v>
      </c>
    </row>
    <row r="44" spans="1:13" x14ac:dyDescent="0.25">
      <c r="A44" s="29" t="s">
        <v>814</v>
      </c>
      <c r="B44" s="29" t="s">
        <v>896</v>
      </c>
      <c r="C44" s="29">
        <f>VLOOKUP(A44,Analytical_Standards!$C$2:$J$161,8,FALSE)</f>
        <v>428.01345699999996</v>
      </c>
      <c r="D44" s="29">
        <f>VLOOKUP(fig1f_offtargets!B44,Analytical_Standards!$AG$2:$AK$160,5,FALSE)</f>
        <v>507.97978999999998</v>
      </c>
      <c r="E44" s="29">
        <f t="shared" si="0"/>
        <v>0</v>
      </c>
      <c r="F44" s="29">
        <v>1</v>
      </c>
      <c r="G44" s="29" t="str">
        <f>VLOOKUP(A44,Analytical_Standards!$C$2:$K$161,9,FALSE)</f>
        <v>Nucleotide Metabolism</v>
      </c>
      <c r="M44" t="str">
        <v>SktA</v>
      </c>
    </row>
    <row r="45" spans="1:13" x14ac:dyDescent="0.25">
      <c r="A45" t="s">
        <v>843</v>
      </c>
      <c r="B45" t="s">
        <v>1002</v>
      </c>
      <c r="C45">
        <f>VLOOKUP(A45,Analytical_Standards!$C$2:$J$161,8,FALSE)</f>
        <v>178.041235</v>
      </c>
      <c r="D45">
        <f>VLOOKUP(fig1f_offtargets!B45,Analytical_Standards!$AG$2:$AK$160,5,FALSE)</f>
        <v>133.03752899999998</v>
      </c>
      <c r="E45">
        <f t="shared" si="0"/>
        <v>0</v>
      </c>
      <c r="F45" s="29">
        <v>0</v>
      </c>
      <c r="G45" s="31" t="str">
        <f>VLOOKUP(A45,Analytical_Standards!$C$2:$K$161,9,FALSE)</f>
        <v>Other</v>
      </c>
      <c r="M45" t="str">
        <v>UDP</v>
      </c>
    </row>
    <row r="46" spans="1:13" x14ac:dyDescent="0.25">
      <c r="A46" t="s">
        <v>843</v>
      </c>
      <c r="B46" t="s">
        <v>894</v>
      </c>
      <c r="C46">
        <f>VLOOKUP(A46,Analytical_Standards!$C$2:$J$161,8,FALSE)</f>
        <v>178.041235</v>
      </c>
      <c r="D46">
        <f>VLOOKUP(fig1f_offtargets!B46,Analytical_Standards!$AG$2:$AK$160,5,FALSE)</f>
        <v>204.08989799999998</v>
      </c>
      <c r="E46">
        <v>0</v>
      </c>
      <c r="F46" s="29">
        <v>0</v>
      </c>
      <c r="G46" s="31"/>
      <c r="M46" t="str">
        <v>Gua</v>
      </c>
    </row>
    <row r="47" spans="1:13" x14ac:dyDescent="0.25">
      <c r="A47" t="s">
        <v>843</v>
      </c>
      <c r="B47" t="s">
        <v>1329</v>
      </c>
      <c r="C47">
        <f>VLOOKUP(A47,Analytical_Standards!$C$2:$J$161,8,FALSE)</f>
        <v>178.041235</v>
      </c>
      <c r="D47">
        <f>VLOOKUP(fig1f_offtargets!B47,Analytical_Standards!$AG$2:$AK$160,5,FALSE)</f>
        <v>146.06916299999997</v>
      </c>
      <c r="E47">
        <f t="shared" si="0"/>
        <v>0</v>
      </c>
      <c r="F47" s="29">
        <v>0</v>
      </c>
      <c r="G47" s="31"/>
      <c r="M47" t="str">
        <v>Ura</v>
      </c>
    </row>
    <row r="48" spans="1:13" x14ac:dyDescent="0.25">
      <c r="A48" t="s">
        <v>843</v>
      </c>
      <c r="B48" t="s">
        <v>1330</v>
      </c>
      <c r="C48">
        <f>VLOOKUP(A48,Analytical_Standards!$C$2:$J$161,8,FALSE)</f>
        <v>178.041235</v>
      </c>
      <c r="D48">
        <f>VLOOKUP(fig1f_offtargets!B48,Analytical_Standards!$AG$2:$AK$160,5,FALSE)</f>
        <v>119.05826399999999</v>
      </c>
      <c r="E48">
        <v>0</v>
      </c>
      <c r="F48" s="29">
        <v>0</v>
      </c>
      <c r="G48" s="31"/>
      <c r="M48" t="str">
        <v>GAP</v>
      </c>
    </row>
    <row r="49" spans="1:13" x14ac:dyDescent="0.25">
      <c r="A49" t="s">
        <v>843</v>
      </c>
      <c r="B49" t="s">
        <v>979</v>
      </c>
      <c r="C49">
        <f>VLOOKUP(A49,Analytical_Standards!$C$2:$J$161,8,FALSE)</f>
        <v>178.041235</v>
      </c>
      <c r="D49">
        <f>VLOOKUP(fig1f_offtargets!B49,Analytical_Standards!$AG$2:$AK$160,5,FALSE)</f>
        <v>131.05826399999998</v>
      </c>
      <c r="E49">
        <v>0</v>
      </c>
      <c r="F49" s="29">
        <v>0</v>
      </c>
      <c r="G49" s="31"/>
      <c r="M49" t="str">
        <v>Pyr</v>
      </c>
    </row>
    <row r="50" spans="1:13" x14ac:dyDescent="0.25">
      <c r="A50" s="29" t="s">
        <v>863</v>
      </c>
      <c r="B50" s="29" t="s">
        <v>998</v>
      </c>
      <c r="C50" s="29">
        <f>VLOOKUP(A50,Analytical_Standards!$C$2:$J$161,8,FALSE)</f>
        <v>121.089169</v>
      </c>
      <c r="D50" s="29">
        <f>VLOOKUP(fig1f_offtargets!B50,Analytical_Standards!$AG$2:$AK$160,5,FALSE)</f>
        <v>265.11232799999999</v>
      </c>
      <c r="E50" s="29">
        <v>0</v>
      </c>
      <c r="F50" s="29">
        <v>0</v>
      </c>
      <c r="G50" s="29" t="str">
        <f>VLOOKUP(A50,Analytical_Standards!$C$2:$K$161,9,FALSE)</f>
        <v>Other</v>
      </c>
      <c r="M50" t="str">
        <v>F6P</v>
      </c>
    </row>
    <row r="51" spans="1:13" x14ac:dyDescent="0.25">
      <c r="A51" t="s">
        <v>1083</v>
      </c>
      <c r="B51" t="s">
        <v>948</v>
      </c>
      <c r="C51">
        <f>VLOOKUP(A51,Analytical_Standards!$C$2:$J$161,8,FALSE)</f>
        <v>176.09498299999998</v>
      </c>
      <c r="D51">
        <f>VLOOKUP(fig1f_offtargets!B51,Analytical_Standards!$AG$2:$AK$160,5,FALSE)</f>
        <v>175.09571199999999</v>
      </c>
      <c r="E51">
        <f t="shared" si="0"/>
        <v>0</v>
      </c>
      <c r="F51" s="29">
        <v>0</v>
      </c>
      <c r="G51" s="29" t="str">
        <f>VLOOKUP(A51,Analytical_Standards!$C$2:$K$161,9,FALSE)</f>
        <v>Other</v>
      </c>
      <c r="M51" t="str">
        <v>G1P</v>
      </c>
    </row>
    <row r="52" spans="1:13" x14ac:dyDescent="0.25">
      <c r="A52" s="29" t="s">
        <v>1095</v>
      </c>
      <c r="B52" s="29" t="s">
        <v>978</v>
      </c>
      <c r="C52" s="29">
        <f>VLOOKUP(A52,Analytical_Standards!$C$2:$J$161,8,FALSE)</f>
        <v>160.10006799999999</v>
      </c>
      <c r="D52" s="29">
        <f>VLOOKUP(fig1f_offtargets!B52,Analytical_Standards!$AG$2:$AK$160,5,FALSE)</f>
        <v>160.084813</v>
      </c>
      <c r="E52" s="29">
        <f t="shared" si="0"/>
        <v>0</v>
      </c>
      <c r="F52" s="29">
        <v>0</v>
      </c>
      <c r="G52" s="29" t="str">
        <f>VLOOKUP(A52,Analytical_Standards!$C$2:$K$161,9,FALSE)</f>
        <v>Amino Acid Metabolism</v>
      </c>
      <c r="M52" t="str">
        <v>Ga6P</v>
      </c>
    </row>
    <row r="53" spans="1:13" x14ac:dyDescent="0.25">
      <c r="A53" t="s">
        <v>139</v>
      </c>
      <c r="B53" t="s">
        <v>934</v>
      </c>
      <c r="C53">
        <f>VLOOKUP(A53,Analytical_Standards!$C$2:$J$161,8,FALSE)</f>
        <v>130.06301499999998</v>
      </c>
      <c r="D53">
        <f>VLOOKUP(fig1f_offtargets!B53,Analytical_Standards!$AG$2:$AK$160,5,FALSE)</f>
        <v>130.06301499999998</v>
      </c>
      <c r="E53">
        <f t="shared" si="0"/>
        <v>1</v>
      </c>
      <c r="F53" s="29">
        <v>0</v>
      </c>
      <c r="G53" s="29" t="str">
        <f>VLOOKUP(A53,Analytical_Standards!$C$2:$K$161,9,FALSE)</f>
        <v>Amino Acid Metabolism</v>
      </c>
      <c r="M53" t="str">
        <v>E4P</v>
      </c>
    </row>
    <row r="54" spans="1:13" x14ac:dyDescent="0.25">
      <c r="A54" s="29" t="s">
        <v>145</v>
      </c>
      <c r="B54" s="29" t="s">
        <v>970</v>
      </c>
      <c r="C54" s="29">
        <f>VLOOKUP(A54,Analytical_Standards!$C$2:$J$161,8,FALSE)</f>
        <v>130.06301499999998</v>
      </c>
      <c r="D54" s="29">
        <f>VLOOKUP(fig1f_offtargets!B54,Analytical_Standards!$AG$2:$AK$160,5,FALSE)</f>
        <v>130.06301499999998</v>
      </c>
      <c r="E54" s="29">
        <f t="shared" si="0"/>
        <v>1</v>
      </c>
      <c r="F54" s="29">
        <v>0</v>
      </c>
      <c r="G54" s="29" t="str">
        <f>VLOOKUP(A54,Analytical_Standards!$C$2:$K$161,9,FALSE)</f>
        <v>Amino Acid Metabolism</v>
      </c>
      <c r="M54" t="str">
        <v>R1P</v>
      </c>
    </row>
    <row r="55" spans="1:13" x14ac:dyDescent="0.25">
      <c r="A55" t="s">
        <v>156</v>
      </c>
      <c r="B55" t="s">
        <v>1314</v>
      </c>
      <c r="C55">
        <f>VLOOKUP(A55,Analytical_Standards!$C$2:$J$161,8,FALSE)</f>
        <v>180.04227999999998</v>
      </c>
      <c r="D55">
        <f>VLOOKUP(fig1f_offtargets!B55,Analytical_Standards!$AG$2:$AK$160,5,FALSE)</f>
        <v>226.04775999999998</v>
      </c>
      <c r="E55">
        <f t="shared" si="0"/>
        <v>0</v>
      </c>
      <c r="F55" s="29">
        <v>0</v>
      </c>
      <c r="G55" s="29" t="str">
        <f>VLOOKUP(A55,Analytical_Standards!$C$2:$K$161,9,FALSE)</f>
        <v>Amino Acid Metabolism</v>
      </c>
      <c r="M55" t="str">
        <v>R5P</v>
      </c>
    </row>
    <row r="56" spans="1:13" x14ac:dyDescent="0.25">
      <c r="A56" s="29" t="s">
        <v>168</v>
      </c>
      <c r="B56" s="29" t="s">
        <v>1229</v>
      </c>
      <c r="C56" s="29">
        <f>VLOOKUP(A56,Analytical_Standards!$C$2:$J$161,8,FALSE)</f>
        <v>226.04775999999998</v>
      </c>
      <c r="D56" s="29">
        <f>VLOOKUP(fig1f_offtargets!B56,Analytical_Standards!$AG$2:$AK$160,5,FALSE)</f>
        <v>226.04775999999998</v>
      </c>
      <c r="E56" s="29">
        <f t="shared" si="0"/>
        <v>1</v>
      </c>
      <c r="F56" s="29">
        <v>0</v>
      </c>
      <c r="G56" s="29" t="str">
        <f>VLOOKUP(A56,Analytical_Standards!$C$2:$K$161,9,FALSE)</f>
        <v>Amino Acid Metabolism</v>
      </c>
      <c r="M56" t="str">
        <v>Ru5P</v>
      </c>
    </row>
    <row r="57" spans="1:13" x14ac:dyDescent="0.25">
      <c r="A57" t="s">
        <v>180</v>
      </c>
      <c r="B57" t="s">
        <v>894</v>
      </c>
      <c r="C57">
        <f>VLOOKUP(A57,Analytical_Standards!$C$2:$J$161,8,FALSE)</f>
        <v>117.057869</v>
      </c>
      <c r="D57">
        <f>VLOOKUP(fig1f_offtargets!B57,Analytical_Standards!$AG$2:$AK$160,5,FALSE)</f>
        <v>204.08989799999998</v>
      </c>
      <c r="E57">
        <v>0</v>
      </c>
      <c r="F57" s="29">
        <v>1</v>
      </c>
      <c r="G57" s="29" t="str">
        <f>VLOOKUP(A57,Analytical_Standards!$C$2:$K$161,9,FALSE)</f>
        <v>Amino Acid Metabolism</v>
      </c>
      <c r="M57" t="str">
        <v>CitR</v>
      </c>
    </row>
    <row r="58" spans="1:13" x14ac:dyDescent="0.25">
      <c r="A58" s="29" t="s">
        <v>190</v>
      </c>
      <c r="B58" s="29" t="s">
        <v>977</v>
      </c>
      <c r="C58" s="29">
        <f>VLOOKUP(A58,Analytical_Standards!$C$2:$J$161,8,FALSE)</f>
        <v>172.037195</v>
      </c>
      <c r="D58" s="29">
        <f>VLOOKUP(fig1f_offtargets!B58,Analytical_Standards!$AG$2:$AK$160,5,FALSE)</f>
        <v>190.04775999999998</v>
      </c>
      <c r="E58" s="29">
        <v>0</v>
      </c>
      <c r="F58" s="29">
        <v>1</v>
      </c>
      <c r="G58" s="29" t="str">
        <f>VLOOKUP(A58,Analytical_Standards!$C$2:$K$161,9,FALSE)</f>
        <v>Amino Acid Metabolism</v>
      </c>
      <c r="M58" t="str">
        <v>IsoCit</v>
      </c>
    </row>
    <row r="59" spans="1:13" x14ac:dyDescent="0.25">
      <c r="A59" t="s">
        <v>226</v>
      </c>
      <c r="B59" t="s">
        <v>1229</v>
      </c>
      <c r="C59">
        <f>VLOOKUP(A59,Analytical_Standards!$C$2:$J$161,8,FALSE)</f>
        <v>164.04736499999999</v>
      </c>
      <c r="D59">
        <f>VLOOKUP(fig1f_offtargets!B59,Analytical_Standards!$AG$2:$AK$160,5,FALSE)</f>
        <v>226.04775999999998</v>
      </c>
      <c r="E59">
        <f t="shared" si="0"/>
        <v>0</v>
      </c>
      <c r="F59" s="29">
        <v>0</v>
      </c>
      <c r="G59" s="29" t="str">
        <f>VLOOKUP(A59,Analytical_Standards!$C$2:$K$161,9,FALSE)</f>
        <v>Amino Acid Metabolism</v>
      </c>
      <c r="M59" t="str">
        <v>Fum</v>
      </c>
    </row>
    <row r="60" spans="1:13" x14ac:dyDescent="0.25">
      <c r="A60" s="29" t="s">
        <v>250</v>
      </c>
      <c r="B60" s="29" t="s">
        <v>899</v>
      </c>
      <c r="C60" s="29">
        <f>VLOOKUP(A60,Analytical_Standards!$C$2:$J$161,8,FALSE)</f>
        <v>174.05284499999999</v>
      </c>
      <c r="D60" s="29">
        <f>VLOOKUP(fig1f_offtargets!B60,Analytical_Standards!$AG$2:$AK$160,5,FALSE)</f>
        <v>172.01369799999998</v>
      </c>
      <c r="E60" s="29">
        <f t="shared" si="0"/>
        <v>0</v>
      </c>
      <c r="F60" s="29">
        <v>0</v>
      </c>
      <c r="G60" s="29" t="str">
        <f>VLOOKUP(A60,Analytical_Standards!$C$2:$K$161,9,FALSE)</f>
        <v>Amino Acid Metabolism</v>
      </c>
      <c r="M60" t="str">
        <v>GLX</v>
      </c>
    </row>
    <row r="61" spans="1:13" x14ac:dyDescent="0.25">
      <c r="A61" t="s">
        <v>290</v>
      </c>
      <c r="B61" t="s">
        <v>893</v>
      </c>
      <c r="C61">
        <f>VLOOKUP(A61,Analytical_Standards!$C$2:$J$161,8,FALSE)</f>
        <v>404.00222400000001</v>
      </c>
      <c r="D61">
        <f>VLOOKUP(fig1f_offtargets!B61,Analytical_Standards!$AG$2:$AK$160,5,FALSE)</f>
        <v>483.96855699999998</v>
      </c>
      <c r="E61">
        <f t="shared" si="0"/>
        <v>0</v>
      </c>
      <c r="F61" s="29">
        <v>1</v>
      </c>
      <c r="G61" s="29" t="str">
        <f>VLOOKUP(A61,Analytical_Standards!$C$2:$K$161,9,FALSE)</f>
        <v>Nucleotide Metabolism</v>
      </c>
      <c r="M61" t="str">
        <v>GSH</v>
      </c>
    </row>
    <row r="62" spans="1:13" x14ac:dyDescent="0.25">
      <c r="A62" s="29" t="s">
        <v>367</v>
      </c>
      <c r="B62" s="29" t="s">
        <v>891</v>
      </c>
      <c r="C62" s="29">
        <f>VLOOKUP(A62,Analytical_Standards!$C$2:$J$161,8,FALSE)</f>
        <v>151.04942999999997</v>
      </c>
      <c r="D62" s="29">
        <f>VLOOKUP(fig1f_offtargets!B62,Analytical_Standards!$AG$2:$AK$160,5,FALSE)</f>
        <v>149.05107099999998</v>
      </c>
      <c r="E62" s="29">
        <f t="shared" si="0"/>
        <v>0</v>
      </c>
      <c r="F62" s="29">
        <v>0</v>
      </c>
      <c r="G62" s="29" t="str">
        <f>VLOOKUP(A62,Analytical_Standards!$C$2:$K$161,9,FALSE)</f>
        <v>Nucleotide Metabolism</v>
      </c>
      <c r="M62" t="str">
        <v>SAA</v>
      </c>
    </row>
    <row r="63" spans="1:13" x14ac:dyDescent="0.25">
      <c r="A63" t="s">
        <v>397</v>
      </c>
      <c r="B63" t="s">
        <v>944</v>
      </c>
      <c r="C63">
        <f>VLOOKUP(A63,Analytical_Standards!$C$2:$J$161,8,FALSE)</f>
        <v>112.027298</v>
      </c>
      <c r="D63">
        <f>VLOOKUP(fig1f_offtargets!B63,Analytical_Standards!$AG$2:$AK$160,5,FALSE)</f>
        <v>156.01712799999999</v>
      </c>
      <c r="E63">
        <f t="shared" si="0"/>
        <v>0</v>
      </c>
      <c r="F63" s="29">
        <v>0</v>
      </c>
      <c r="G63" s="29" t="str">
        <f>VLOOKUP(A63,Analytical_Standards!$C$2:$K$161,9,FALSE)</f>
        <v>Nucleotide Metabolism</v>
      </c>
      <c r="M63" t="str">
        <v>4HBA</v>
      </c>
    </row>
    <row r="64" spans="1:13" x14ac:dyDescent="0.25">
      <c r="A64" s="29" t="s">
        <v>451</v>
      </c>
      <c r="B64" s="29" t="s">
        <v>895</v>
      </c>
      <c r="C64" s="29">
        <f>VLOOKUP(A64,Analytical_Standards!$C$2:$J$161,8,FALSE)</f>
        <v>169.99804799999998</v>
      </c>
      <c r="D64" s="29">
        <f>VLOOKUP(fig1f_offtargets!B64,Analytical_Standards!$AG$2:$AK$160,5,FALSE)</f>
        <v>165.07899899999998</v>
      </c>
      <c r="E64" s="29">
        <f t="shared" si="0"/>
        <v>0</v>
      </c>
      <c r="F64" s="29">
        <v>0</v>
      </c>
      <c r="G64" s="31" t="str">
        <f>VLOOKUP(A64,Analytical_Standards!$C$2:$K$161,9,FALSE)</f>
        <v>Central Metabolism</v>
      </c>
      <c r="M64" t="str">
        <v>Norva</v>
      </c>
    </row>
    <row r="65" spans="1:7" x14ac:dyDescent="0.25">
      <c r="A65" s="29" t="s">
        <v>451</v>
      </c>
      <c r="B65" s="29" t="s">
        <v>906</v>
      </c>
      <c r="C65" s="29">
        <f>VLOOKUP(A65,Analytical_Standards!$C$2:$J$161,8,FALSE)</f>
        <v>169.99804799999998</v>
      </c>
      <c r="D65" s="29">
        <f>VLOOKUP(fig1f_offtargets!B65,Analytical_Standards!$AG$2:$AK$160,5,FALSE)</f>
        <v>169.99804799999998</v>
      </c>
      <c r="E65" s="29">
        <v>0</v>
      </c>
      <c r="F65" s="29">
        <v>0</v>
      </c>
      <c r="G65" s="31"/>
    </row>
    <row r="66" spans="1:7" x14ac:dyDescent="0.25">
      <c r="A66" t="s">
        <v>474</v>
      </c>
      <c r="B66" t="s">
        <v>895</v>
      </c>
      <c r="C66">
        <f>VLOOKUP(A66,Analytical_Standards!$C$2:$J$161,8,FALSE)</f>
        <v>88.016064999999998</v>
      </c>
      <c r="D66">
        <f>VLOOKUP(fig1f_offtargets!B66,Analytical_Standards!$AG$2:$AK$160,5,FALSE)</f>
        <v>165.07899899999998</v>
      </c>
      <c r="E66">
        <v>0</v>
      </c>
      <c r="F66" s="29">
        <v>0</v>
      </c>
      <c r="G66" s="31" t="str">
        <f>VLOOKUP(A66,Analytical_Standards!$C$2:$K$161,9,FALSE)</f>
        <v>Central Metabolism</v>
      </c>
    </row>
    <row r="67" spans="1:7" x14ac:dyDescent="0.25">
      <c r="A67" t="s">
        <v>474</v>
      </c>
      <c r="B67" t="s">
        <v>894</v>
      </c>
      <c r="C67">
        <f>VLOOKUP(A67,Analytical_Standards!$C$2:$J$161,8,FALSE)</f>
        <v>88.016064999999998</v>
      </c>
      <c r="D67">
        <f>VLOOKUP(fig1f_offtargets!B67,Analytical_Standards!$AG$2:$AK$160,5,FALSE)</f>
        <v>204.08989799999998</v>
      </c>
      <c r="E67">
        <f t="shared" ref="E67:E104" si="3">(C67=D67)*1</f>
        <v>0</v>
      </c>
      <c r="F67" s="29">
        <v>0</v>
      </c>
      <c r="G67" s="31"/>
    </row>
    <row r="68" spans="1:7" x14ac:dyDescent="0.25">
      <c r="A68" t="s">
        <v>474</v>
      </c>
      <c r="B68" t="s">
        <v>1314</v>
      </c>
      <c r="C68">
        <f>VLOOKUP(A68,Analytical_Standards!$C$2:$J$161,8,FALSE)</f>
        <v>88.016064999999998</v>
      </c>
      <c r="D68">
        <f>VLOOKUP(fig1f_offtargets!B68,Analytical_Standards!$AG$2:$AK$160,5,FALSE)</f>
        <v>226.04775999999998</v>
      </c>
      <c r="E68">
        <v>0</v>
      </c>
      <c r="F68" s="29">
        <v>0</v>
      </c>
      <c r="G68" s="31"/>
    </row>
    <row r="69" spans="1:7" x14ac:dyDescent="0.25">
      <c r="A69" s="29" t="s">
        <v>480</v>
      </c>
      <c r="B69" s="29" t="s">
        <v>1354</v>
      </c>
      <c r="C69" s="29">
        <f>VLOOKUP(A69,Analytical_Standards!$C$2:$J$161,8,FALSE)</f>
        <v>260.029743</v>
      </c>
      <c r="D69" s="29">
        <f>VLOOKUP(fig1f_offtargets!B69,Analytical_Standards!$AG$2:$AK$160,5,FALSE)</f>
        <v>260.029743</v>
      </c>
      <c r="E69" s="29">
        <v>0</v>
      </c>
      <c r="F69" s="29">
        <v>0</v>
      </c>
      <c r="G69" s="31" t="str">
        <f>VLOOKUP(A69,Analytical_Standards!$C$2:$K$161,9,FALSE)</f>
        <v>Central Metabolism</v>
      </c>
    </row>
    <row r="70" spans="1:7" x14ac:dyDescent="0.25">
      <c r="A70" s="29" t="s">
        <v>480</v>
      </c>
      <c r="B70" s="29" t="s">
        <v>1263</v>
      </c>
      <c r="C70" s="29">
        <f>VLOOKUP(A70,Analytical_Standards!$C$2:$J$161,8,FALSE)</f>
        <v>260.029743</v>
      </c>
      <c r="D70" s="29">
        <f>VLOOKUP(fig1f_offtargets!B70,Analytical_Standards!$AG$2:$AK$160,5,FALSE)</f>
        <v>260.029743</v>
      </c>
      <c r="E70" s="29">
        <v>0</v>
      </c>
      <c r="F70" s="29">
        <v>0</v>
      </c>
      <c r="G70" s="31"/>
    </row>
    <row r="71" spans="1:7" x14ac:dyDescent="0.25">
      <c r="A71" t="s">
        <v>486</v>
      </c>
      <c r="B71" t="s">
        <v>1354</v>
      </c>
      <c r="C71">
        <f>VLOOKUP(A71,Analytical_Standards!$C$2:$J$161,8,FALSE)</f>
        <v>260.029743</v>
      </c>
      <c r="D71">
        <f>VLOOKUP(fig1f_offtargets!B71,Analytical_Standards!$AG$2:$AK$160,5,FALSE)</f>
        <v>260.029743</v>
      </c>
      <c r="E71">
        <v>0</v>
      </c>
      <c r="F71" s="29">
        <v>0</v>
      </c>
      <c r="G71" s="31" t="str">
        <f>VLOOKUP(A71,Analytical_Standards!$C$2:$K$161,9,FALSE)</f>
        <v>Central Metabolism</v>
      </c>
    </row>
    <row r="72" spans="1:7" x14ac:dyDescent="0.25">
      <c r="A72" t="s">
        <v>486</v>
      </c>
      <c r="B72" t="s">
        <v>1009</v>
      </c>
      <c r="C72">
        <f>VLOOKUP(A72,Analytical_Standards!$C$2:$J$161,8,FALSE)</f>
        <v>260.029743</v>
      </c>
      <c r="D72">
        <f>VLOOKUP(fig1f_offtargets!B72,Analytical_Standards!$AG$2:$AK$160,5,FALSE)</f>
        <v>260.029743</v>
      </c>
      <c r="E72">
        <v>0</v>
      </c>
      <c r="F72" s="29">
        <v>0</v>
      </c>
      <c r="G72" s="31"/>
    </row>
    <row r="73" spans="1:7" x14ac:dyDescent="0.25">
      <c r="A73" s="29" t="s">
        <v>496</v>
      </c>
      <c r="B73" s="29" t="s">
        <v>1314</v>
      </c>
      <c r="C73" s="29">
        <f>VLOOKUP(A73,Analytical_Standards!$C$2:$J$161,8,FALSE)</f>
        <v>259.045727</v>
      </c>
      <c r="D73" s="29">
        <f>VLOOKUP(fig1f_offtargets!B73,Analytical_Standards!$AG$2:$AK$160,5,FALSE)</f>
        <v>226.04775999999998</v>
      </c>
      <c r="E73" s="29">
        <v>0</v>
      </c>
      <c r="F73" s="29">
        <v>0</v>
      </c>
      <c r="G73" s="29" t="str">
        <f>VLOOKUP(A73,Analytical_Standards!$C$2:$K$161,9,FALSE)</f>
        <v>Central Metabolism</v>
      </c>
    </row>
    <row r="74" spans="1:7" x14ac:dyDescent="0.25">
      <c r="A74" t="s">
        <v>514</v>
      </c>
      <c r="B74" t="s">
        <v>1002</v>
      </c>
      <c r="C74">
        <f>VLOOKUP(A74,Analytical_Standards!$C$2:$J$161,8,FALSE)</f>
        <v>200.008613</v>
      </c>
      <c r="D74">
        <f>VLOOKUP(fig1f_offtargets!B74,Analytical_Standards!$AG$2:$AK$160,5,FALSE)</f>
        <v>133.03752899999998</v>
      </c>
      <c r="E74">
        <f t="shared" si="3"/>
        <v>0</v>
      </c>
      <c r="F74" s="29">
        <v>0</v>
      </c>
      <c r="G74" s="31" t="str">
        <f>VLOOKUP(A74,Analytical_Standards!$C$2:$K$161,9,FALSE)</f>
        <v>Central Metabolism</v>
      </c>
    </row>
    <row r="75" spans="1:7" x14ac:dyDescent="0.25">
      <c r="A75" t="s">
        <v>514</v>
      </c>
      <c r="B75" t="s">
        <v>884</v>
      </c>
      <c r="C75">
        <f>VLOOKUP(A75,Analytical_Standards!$C$2:$J$161,8,FALSE)</f>
        <v>200.008613</v>
      </c>
      <c r="D75">
        <f>VLOOKUP(fig1f_offtargets!B75,Analytical_Standards!$AG$2:$AK$160,5,FALSE)</f>
        <v>146.105548</v>
      </c>
      <c r="E75">
        <v>0</v>
      </c>
      <c r="F75" s="29">
        <v>0</v>
      </c>
      <c r="G75" s="31"/>
    </row>
    <row r="76" spans="1:7" x14ac:dyDescent="0.25">
      <c r="A76" s="29" t="s">
        <v>520</v>
      </c>
      <c r="B76" s="29" t="s">
        <v>1269</v>
      </c>
      <c r="C76" s="29">
        <f>VLOOKUP(A76,Analytical_Standards!$C$2:$J$161,8,FALSE)</f>
        <v>230.01917799999998</v>
      </c>
      <c r="D76" s="29">
        <f>VLOOKUP(fig1f_offtargets!B76,Analytical_Standards!$AG$2:$AK$160,5,FALSE)</f>
        <v>230.01917799999998</v>
      </c>
      <c r="E76" s="29">
        <v>0</v>
      </c>
      <c r="F76" s="29">
        <v>0</v>
      </c>
      <c r="G76" s="31" t="str">
        <f>VLOOKUP(A76,Analytical_Standards!$C$2:$K$161,9,FALSE)</f>
        <v>Central Metabolism</v>
      </c>
    </row>
    <row r="77" spans="1:7" x14ac:dyDescent="0.25">
      <c r="A77" s="29" t="s">
        <v>520</v>
      </c>
      <c r="B77" s="29" t="s">
        <v>1270</v>
      </c>
      <c r="C77" s="29">
        <f>VLOOKUP(A77,Analytical_Standards!$C$2:$J$161,8,FALSE)</f>
        <v>230.01917799999998</v>
      </c>
      <c r="D77" s="29">
        <f>VLOOKUP(fig1f_offtargets!B77,Analytical_Standards!$AG$2:$AK$160,5,FALSE)</f>
        <v>230.01917799999998</v>
      </c>
      <c r="E77" s="29">
        <v>0</v>
      </c>
      <c r="F77" s="29">
        <v>0</v>
      </c>
      <c r="G77" s="31"/>
    </row>
    <row r="78" spans="1:7" x14ac:dyDescent="0.25">
      <c r="A78" t="s">
        <v>526</v>
      </c>
      <c r="B78" t="s">
        <v>1268</v>
      </c>
      <c r="C78">
        <f>VLOOKUP(A78,Analytical_Standards!$C$2:$J$161,8,FALSE)</f>
        <v>230.01917799999998</v>
      </c>
      <c r="D78">
        <f>VLOOKUP(fig1f_offtargets!B78,Analytical_Standards!$AG$2:$AK$160,5,FALSE)</f>
        <v>230.01917799999998</v>
      </c>
      <c r="E78">
        <v>0</v>
      </c>
      <c r="F78" s="29">
        <v>0</v>
      </c>
      <c r="G78" s="31" t="str">
        <f>VLOOKUP(A78,Analytical_Standards!$C$2:$K$161,9,FALSE)</f>
        <v>Central Metabolism</v>
      </c>
    </row>
    <row r="79" spans="1:7" x14ac:dyDescent="0.25">
      <c r="A79" t="s">
        <v>526</v>
      </c>
      <c r="B79" t="s">
        <v>1270</v>
      </c>
      <c r="C79">
        <f>VLOOKUP(A79,Analytical_Standards!$C$2:$J$161,8,FALSE)</f>
        <v>230.01917799999998</v>
      </c>
      <c r="D79">
        <f>VLOOKUP(fig1f_offtargets!B79,Analytical_Standards!$AG$2:$AK$160,5,FALSE)</f>
        <v>230.01917799999998</v>
      </c>
      <c r="E79">
        <v>0</v>
      </c>
      <c r="F79" s="29">
        <v>0</v>
      </c>
      <c r="G79" s="31"/>
    </row>
    <row r="80" spans="1:7" x14ac:dyDescent="0.25">
      <c r="A80" s="29" t="s">
        <v>531</v>
      </c>
      <c r="B80" s="29" t="s">
        <v>1268</v>
      </c>
      <c r="C80" s="29">
        <f>VLOOKUP(A80,Analytical_Standards!$C$2:$J$161,8,FALSE)</f>
        <v>230.01917799999998</v>
      </c>
      <c r="D80" s="29">
        <f>VLOOKUP(fig1f_offtargets!B80,Analytical_Standards!$AG$2:$AK$160,5,FALSE)</f>
        <v>230.01917799999998</v>
      </c>
      <c r="E80" s="29">
        <v>0</v>
      </c>
      <c r="F80" s="29">
        <v>0</v>
      </c>
      <c r="G80" s="31" t="str">
        <f>VLOOKUP(A80,Analytical_Standards!$C$2:$K$161,9,FALSE)</f>
        <v>Central Metabolism</v>
      </c>
    </row>
    <row r="81" spans="1:7" x14ac:dyDescent="0.25">
      <c r="A81" s="29" t="s">
        <v>531</v>
      </c>
      <c r="B81" s="29" t="s">
        <v>1269</v>
      </c>
      <c r="C81" s="29">
        <f>VLOOKUP(A81,Analytical_Standards!$C$2:$J$161,8,FALSE)</f>
        <v>230.01917799999998</v>
      </c>
      <c r="D81" s="29">
        <f>VLOOKUP(fig1f_offtargets!B81,Analytical_Standards!$AG$2:$AK$160,5,FALSE)</f>
        <v>230.01917799999998</v>
      </c>
      <c r="E81" s="29">
        <v>0</v>
      </c>
      <c r="F81" s="29">
        <v>0</v>
      </c>
      <c r="G81" s="31"/>
    </row>
    <row r="82" spans="1:7" x14ac:dyDescent="0.25">
      <c r="A82" t="s">
        <v>559</v>
      </c>
      <c r="B82" t="s">
        <v>894</v>
      </c>
      <c r="C82">
        <f>VLOOKUP(A82,Analytical_Standards!$C$2:$J$161,8,FALSE)</f>
        <v>192.02702499999998</v>
      </c>
      <c r="D82">
        <f>VLOOKUP(fig1f_offtargets!B82,Analytical_Standards!$AG$2:$AK$160,5,FALSE)</f>
        <v>204.08989799999998</v>
      </c>
      <c r="E82">
        <v>0</v>
      </c>
      <c r="F82" s="29">
        <v>0</v>
      </c>
      <c r="G82" s="29" t="str">
        <f>VLOOKUP(A82,Analytical_Standards!$C$2:$K$161,9,FALSE)</f>
        <v>Central Metabolism</v>
      </c>
    </row>
    <row r="83" spans="1:7" x14ac:dyDescent="0.25">
      <c r="A83" s="29" t="s">
        <v>565</v>
      </c>
      <c r="B83" s="29" t="s">
        <v>894</v>
      </c>
      <c r="C83" s="29">
        <f>VLOOKUP(A83,Analytical_Standards!$C$2:$J$161,8,FALSE)</f>
        <v>192.02702499999998</v>
      </c>
      <c r="D83" s="29">
        <f>VLOOKUP(fig1f_offtargets!B83,Analytical_Standards!$AG$2:$AK$160,5,FALSE)</f>
        <v>204.08989799999998</v>
      </c>
      <c r="E83" s="29">
        <v>0</v>
      </c>
      <c r="F83" s="29">
        <v>0</v>
      </c>
      <c r="G83" s="29" t="str">
        <f>VLOOKUP(A83,Analytical_Standards!$C$2:$K$161,9,FALSE)</f>
        <v>Central Metabolism</v>
      </c>
    </row>
    <row r="84" spans="1:7" x14ac:dyDescent="0.25">
      <c r="A84" t="s">
        <v>570</v>
      </c>
      <c r="B84" t="s">
        <v>925</v>
      </c>
      <c r="C84">
        <f>VLOOKUP(A84,Analytical_Standards!$C$2:$J$161,8,FALSE)</f>
        <v>116.01098</v>
      </c>
      <c r="D84">
        <f>VLOOKUP(fig1f_offtargets!B84,Analytical_Standards!$AG$2:$AK$160,5,FALSE)</f>
        <v>134.02154499999997</v>
      </c>
      <c r="E84">
        <v>0</v>
      </c>
      <c r="F84" s="29">
        <v>0</v>
      </c>
      <c r="G84" s="29" t="str">
        <f>VLOOKUP(A84,Analytical_Standards!$C$2:$K$161,9,FALSE)</f>
        <v>Central Metabolism</v>
      </c>
    </row>
    <row r="85" spans="1:7" x14ac:dyDescent="0.25">
      <c r="A85" s="29" t="s">
        <v>599</v>
      </c>
      <c r="B85" s="29" t="s">
        <v>1002</v>
      </c>
      <c r="C85" s="29">
        <f>VLOOKUP(A85,Analytical_Standards!$C$2:$J$161,8,FALSE)</f>
        <v>74.000415000000004</v>
      </c>
      <c r="D85" s="29">
        <f>VLOOKUP(fig1f_offtargets!B85,Analytical_Standards!$AG$2:$AK$160,5,FALSE)</f>
        <v>133.03752899999998</v>
      </c>
      <c r="E85" s="29">
        <f t="shared" si="3"/>
        <v>0</v>
      </c>
      <c r="F85" s="29">
        <v>0</v>
      </c>
      <c r="G85" s="31" t="str">
        <f>VLOOKUP(A85,Analytical_Standards!$C$2:$K$161,9,FALSE)</f>
        <v>Central Metabolism</v>
      </c>
    </row>
    <row r="86" spans="1:7" x14ac:dyDescent="0.25">
      <c r="A86" s="29" t="s">
        <v>599</v>
      </c>
      <c r="B86" s="29" t="s">
        <v>897</v>
      </c>
      <c r="C86" s="29">
        <f>VLOOKUP(A86,Analytical_Standards!$C$2:$J$161,8,FALSE)</f>
        <v>74.000415000000004</v>
      </c>
      <c r="D86" s="29">
        <f>VLOOKUP(fig1f_offtargets!B86,Analytical_Standards!$AG$2:$AK$160,5,FALSE)</f>
        <v>181.07391399999997</v>
      </c>
      <c r="E86" s="29">
        <f t="shared" si="3"/>
        <v>0</v>
      </c>
      <c r="F86" s="29">
        <v>0</v>
      </c>
      <c r="G86" s="31"/>
    </row>
    <row r="87" spans="1:7" x14ac:dyDescent="0.25">
      <c r="A87" s="29" t="s">
        <v>599</v>
      </c>
      <c r="B87" s="29" t="s">
        <v>880</v>
      </c>
      <c r="C87" s="29">
        <f>VLOOKUP(A87,Analytical_Standards!$C$2:$J$161,8,FALSE)</f>
        <v>74.000415000000004</v>
      </c>
      <c r="D87" s="29">
        <f>VLOOKUP(fig1f_offtargets!B87,Analytical_Standards!$AG$2:$AK$160,5,FALSE)</f>
        <v>89.047698999999994</v>
      </c>
      <c r="E87" s="29">
        <f t="shared" si="3"/>
        <v>0</v>
      </c>
      <c r="F87" s="29">
        <v>0</v>
      </c>
      <c r="G87" s="31"/>
    </row>
    <row r="88" spans="1:7" x14ac:dyDescent="0.25">
      <c r="A88" t="s">
        <v>656</v>
      </c>
      <c r="B88" t="s">
        <v>1002</v>
      </c>
      <c r="C88">
        <f>VLOOKUP(A88,Analytical_Standards!$C$2:$J$161,8,FALSE)</f>
        <v>307.08382899999998</v>
      </c>
      <c r="D88">
        <f>VLOOKUP(fig1f_offtargets!B88,Analytical_Standards!$AG$2:$AK$160,5,FALSE)</f>
        <v>133.03752899999998</v>
      </c>
      <c r="E88">
        <f t="shared" si="3"/>
        <v>0</v>
      </c>
      <c r="F88" s="29">
        <v>0</v>
      </c>
      <c r="G88" s="31" t="str">
        <f>VLOOKUP(A88,Analytical_Standards!$C$2:$K$161,9,FALSE)</f>
        <v>Antioxidants</v>
      </c>
    </row>
    <row r="89" spans="1:7" x14ac:dyDescent="0.25">
      <c r="A89" t="s">
        <v>656</v>
      </c>
      <c r="B89" t="s">
        <v>897</v>
      </c>
      <c r="C89">
        <f>VLOOKUP(A89,Analytical_Standards!$C$2:$J$161,8,FALSE)</f>
        <v>307.08382899999998</v>
      </c>
      <c r="D89">
        <f>VLOOKUP(fig1f_offtargets!B89,Analytical_Standards!$AG$2:$AK$160,5,FALSE)</f>
        <v>181.07391399999997</v>
      </c>
      <c r="E89">
        <f t="shared" si="3"/>
        <v>0</v>
      </c>
      <c r="F89" s="29">
        <v>0</v>
      </c>
      <c r="G89" s="31"/>
    </row>
    <row r="90" spans="1:7" x14ac:dyDescent="0.25">
      <c r="A90" t="s">
        <v>656</v>
      </c>
      <c r="B90" t="s">
        <v>895</v>
      </c>
      <c r="C90">
        <f>VLOOKUP(A90,Analytical_Standards!$C$2:$J$161,8,FALSE)</f>
        <v>307.08382899999998</v>
      </c>
      <c r="D90">
        <f>VLOOKUP(fig1f_offtargets!B90,Analytical_Standards!$AG$2:$AK$160,5,FALSE)</f>
        <v>165.07899899999998</v>
      </c>
      <c r="E90">
        <v>0</v>
      </c>
      <c r="F90" s="29">
        <v>0</v>
      </c>
      <c r="G90" s="31"/>
    </row>
    <row r="91" spans="1:7" x14ac:dyDescent="0.25">
      <c r="A91" t="s">
        <v>656</v>
      </c>
      <c r="B91" t="s">
        <v>894</v>
      </c>
      <c r="C91">
        <f>VLOOKUP(A91,Analytical_Standards!$C$2:$J$161,8,FALSE)</f>
        <v>307.08382899999998</v>
      </c>
      <c r="D91">
        <f>VLOOKUP(fig1f_offtargets!B91,Analytical_Standards!$AG$2:$AK$160,5,FALSE)</f>
        <v>204.08989799999998</v>
      </c>
      <c r="E91">
        <v>0</v>
      </c>
      <c r="F91" s="29">
        <v>0</v>
      </c>
      <c r="G91" s="31"/>
    </row>
    <row r="92" spans="1:7" x14ac:dyDescent="0.25">
      <c r="A92" t="s">
        <v>656</v>
      </c>
      <c r="B92" t="s">
        <v>887</v>
      </c>
      <c r="C92">
        <f>VLOOKUP(A92,Analytical_Standards!$C$2:$J$161,8,FALSE)</f>
        <v>307.08382899999998</v>
      </c>
      <c r="D92">
        <f>VLOOKUP(fig1f_offtargets!B92,Analytical_Standards!$AG$2:$AK$160,5,FALSE)</f>
        <v>174.11169599999999</v>
      </c>
      <c r="E92">
        <v>0</v>
      </c>
      <c r="F92" s="29">
        <v>0</v>
      </c>
      <c r="G92" s="31"/>
    </row>
    <row r="93" spans="1:7" x14ac:dyDescent="0.25">
      <c r="A93" t="s">
        <v>656</v>
      </c>
      <c r="B93" t="s">
        <v>1175</v>
      </c>
      <c r="C93">
        <f>VLOOKUP(A93,Analytical_Standards!$C$2:$J$161,8,FALSE)</f>
        <v>307.08382899999998</v>
      </c>
      <c r="D93">
        <f>VLOOKUP(fig1f_offtargets!B93,Analytical_Standards!$AG$2:$AK$160,5,FALSE)</f>
        <v>147.053179</v>
      </c>
      <c r="E93">
        <f t="shared" si="3"/>
        <v>0</v>
      </c>
      <c r="F93" s="29">
        <v>0</v>
      </c>
      <c r="G93" s="31"/>
    </row>
    <row r="94" spans="1:7" x14ac:dyDescent="0.25">
      <c r="A94" t="s">
        <v>656</v>
      </c>
      <c r="B94" t="s">
        <v>1314</v>
      </c>
      <c r="C94">
        <f>VLOOKUP(A94,Analytical_Standards!$C$2:$J$161,8,FALSE)</f>
        <v>307.08382899999998</v>
      </c>
      <c r="D94">
        <f>VLOOKUP(fig1f_offtargets!B94,Analytical_Standards!$AG$2:$AK$160,5,FALSE)</f>
        <v>226.04775999999998</v>
      </c>
      <c r="E94">
        <v>0</v>
      </c>
      <c r="F94" s="29">
        <v>0</v>
      </c>
      <c r="G94" s="31"/>
    </row>
    <row r="95" spans="1:7" x14ac:dyDescent="0.25">
      <c r="A95" s="29" t="s">
        <v>674</v>
      </c>
      <c r="B95" s="29" t="s">
        <v>1314</v>
      </c>
      <c r="C95" s="29">
        <f>VLOOKUP(A95,Analytical_Standards!$C$2:$J$161,8,FALSE)</f>
        <v>138.03171499999999</v>
      </c>
      <c r="D95" s="29">
        <f>VLOOKUP(fig1f_offtargets!B95,Analytical_Standards!$AG$2:$AK$160,5,FALSE)</f>
        <v>226.04775999999998</v>
      </c>
      <c r="E95" s="29">
        <f t="shared" si="3"/>
        <v>0</v>
      </c>
      <c r="F95" s="29">
        <v>0</v>
      </c>
      <c r="G95" s="31" t="str">
        <f>VLOOKUP(A95,Analytical_Standards!$C$2:$K$161,9,FALSE)</f>
        <v>Amino Acid Metabolism</v>
      </c>
    </row>
    <row r="96" spans="1:7" x14ac:dyDescent="0.25">
      <c r="A96" s="29" t="s">
        <v>674</v>
      </c>
      <c r="B96" s="29" t="s">
        <v>1153</v>
      </c>
      <c r="C96" s="29">
        <f>VLOOKUP(A96,Analytical_Standards!$C$2:$J$161,8,FALSE)</f>
        <v>138.03171499999999</v>
      </c>
      <c r="D96" s="29">
        <f>VLOOKUP(fig1f_offtargets!B96,Analytical_Standards!$AG$2:$AK$160,5,FALSE)</f>
        <v>138.03171499999999</v>
      </c>
      <c r="E96" s="29">
        <f t="shared" si="3"/>
        <v>1</v>
      </c>
      <c r="F96" s="29">
        <v>0</v>
      </c>
      <c r="G96" s="31"/>
    </row>
    <row r="97" spans="1:7" x14ac:dyDescent="0.25">
      <c r="A97" t="s">
        <v>703</v>
      </c>
      <c r="B97" t="s">
        <v>1314</v>
      </c>
      <c r="C97">
        <f>VLOOKUP(A97,Analytical_Standards!$C$2:$J$161,8,FALSE)</f>
        <v>138.03171499999999</v>
      </c>
      <c r="D97">
        <f>VLOOKUP(fig1f_offtargets!B97,Analytical_Standards!$AG$2:$AK$160,5,FALSE)</f>
        <v>226.04775999999998</v>
      </c>
      <c r="E97">
        <f t="shared" si="3"/>
        <v>0</v>
      </c>
      <c r="F97" s="29">
        <v>0</v>
      </c>
      <c r="G97" s="31" t="str">
        <f>VLOOKUP(A97,Analytical_Standards!$C$2:$K$161,9,FALSE)</f>
        <v>Other</v>
      </c>
    </row>
    <row r="98" spans="1:7" x14ac:dyDescent="0.25">
      <c r="A98" t="s">
        <v>703</v>
      </c>
      <c r="B98" t="s">
        <v>972</v>
      </c>
      <c r="C98">
        <f>VLOOKUP(A98,Analytical_Standards!$C$2:$J$161,8,FALSE)</f>
        <v>138.03171499999999</v>
      </c>
      <c r="D98">
        <f>VLOOKUP(fig1f_offtargets!B98,Analytical_Standards!$AG$2:$AK$160,5,FALSE)</f>
        <v>138.03171499999999</v>
      </c>
      <c r="E98">
        <f t="shared" si="3"/>
        <v>1</v>
      </c>
      <c r="F98" s="29">
        <v>0</v>
      </c>
      <c r="G98" s="31"/>
    </row>
    <row r="99" spans="1:7" x14ac:dyDescent="0.25">
      <c r="A99" t="s">
        <v>703</v>
      </c>
      <c r="B99" t="s">
        <v>1153</v>
      </c>
      <c r="C99">
        <f>VLOOKUP(A99,Analytical_Standards!$C$2:$J$161,8,FALSE)</f>
        <v>138.03171499999999</v>
      </c>
      <c r="D99">
        <f>VLOOKUP(fig1f_offtargets!B99,Analytical_Standards!$AG$2:$AK$160,5,FALSE)</f>
        <v>138.03171499999999</v>
      </c>
      <c r="E99">
        <f t="shared" si="3"/>
        <v>1</v>
      </c>
      <c r="F99" s="29">
        <v>0</v>
      </c>
      <c r="G99" s="31"/>
    </row>
    <row r="100" spans="1:7" x14ac:dyDescent="0.25">
      <c r="A100" s="29" t="s">
        <v>832</v>
      </c>
      <c r="B100" s="29" t="s">
        <v>931</v>
      </c>
      <c r="C100" s="29">
        <f>VLOOKUP(A100,Analytical_Standards!$C$2:$J$161,8,FALSE)</f>
        <v>117.078999</v>
      </c>
      <c r="D100" s="29">
        <f>VLOOKUP(fig1f_offtargets!B100,Analytical_Standards!$AG$2:$AK$160,5,FALSE)</f>
        <v>117.078999</v>
      </c>
      <c r="E100" s="29">
        <f t="shared" si="3"/>
        <v>1</v>
      </c>
      <c r="F100" s="29">
        <v>0</v>
      </c>
      <c r="G100" s="30" t="str">
        <f>VLOOKUP(A100,Analytical_Standards!$C$2:$K$161,9,FALSE)</f>
        <v>Other</v>
      </c>
    </row>
    <row r="101" spans="1:7" x14ac:dyDescent="0.25">
      <c r="A101" t="s">
        <v>1039</v>
      </c>
      <c r="B101" t="s">
        <v>1314</v>
      </c>
      <c r="C101">
        <f>VLOOKUP(A101,Analytical_Standards!$C$2:$J$161,8,FALSE)</f>
        <v>138.03171499999999</v>
      </c>
      <c r="D101">
        <f>VLOOKUP(fig1f_offtargets!B101,Analytical_Standards!$AG$2:$AK$160,5,FALSE)</f>
        <v>226.04775999999998</v>
      </c>
      <c r="E101">
        <f t="shared" si="3"/>
        <v>0</v>
      </c>
      <c r="F101" s="29">
        <v>0</v>
      </c>
      <c r="G101" s="31" t="str">
        <f>VLOOKUP(A101,Analytical_Standards!$C$2:$K$161,9,FALSE)</f>
        <v>Amino Acid Metabolism</v>
      </c>
    </row>
    <row r="102" spans="1:7" x14ac:dyDescent="0.25">
      <c r="A102" t="s">
        <v>1039</v>
      </c>
      <c r="B102" t="s">
        <v>972</v>
      </c>
      <c r="C102">
        <f>VLOOKUP(A102,Analytical_Standards!$C$2:$J$161,8,FALSE)</f>
        <v>138.03171499999999</v>
      </c>
      <c r="D102">
        <f>VLOOKUP(fig1f_offtargets!B102,Analytical_Standards!$AG$2:$AK$160,5,FALSE)</f>
        <v>138.03171499999999</v>
      </c>
      <c r="E102">
        <f t="shared" si="3"/>
        <v>1</v>
      </c>
      <c r="F102" s="29">
        <v>0</v>
      </c>
      <c r="G102" s="31"/>
    </row>
    <row r="103" spans="1:7" x14ac:dyDescent="0.25">
      <c r="A103" s="29" t="s">
        <v>1073</v>
      </c>
      <c r="B103" s="29" t="s">
        <v>970</v>
      </c>
      <c r="C103" s="29">
        <f>VLOOKUP(A103,Analytical_Standards!$C$2:$J$161,8,FALSE)</f>
        <v>130.06301499999998</v>
      </c>
      <c r="D103" s="29">
        <f>VLOOKUP(fig1f_offtargets!B103,Analytical_Standards!$AG$2:$AK$160,5,FALSE)</f>
        <v>130.06301499999998</v>
      </c>
      <c r="E103" s="29">
        <f t="shared" si="3"/>
        <v>1</v>
      </c>
      <c r="F103" s="29">
        <v>0</v>
      </c>
      <c r="G103" s="31" t="str">
        <f>VLOOKUP(A103,Analytical_Standards!$C$2:$K$161,9,FALSE)</f>
        <v>Other</v>
      </c>
    </row>
    <row r="104" spans="1:7" x14ac:dyDescent="0.25">
      <c r="A104" s="29" t="s">
        <v>1073</v>
      </c>
      <c r="B104" s="29" t="s">
        <v>934</v>
      </c>
      <c r="C104" s="29">
        <f>VLOOKUP(A104,Analytical_Standards!$C$2:$J$161,8,FALSE)</f>
        <v>130.06301499999998</v>
      </c>
      <c r="D104" s="29">
        <f>VLOOKUP(fig1f_offtargets!B104,Analytical_Standards!$AG$2:$AK$160,5,FALSE)</f>
        <v>130.06301499999998</v>
      </c>
      <c r="E104" s="29">
        <f t="shared" si="3"/>
        <v>1</v>
      </c>
      <c r="F104" s="29">
        <v>0</v>
      </c>
      <c r="G104" s="31"/>
    </row>
    <row r="105" spans="1:7" x14ac:dyDescent="0.25">
      <c r="F105">
        <f>SUM(F2:F104)</f>
        <v>15</v>
      </c>
    </row>
  </sheetData>
  <mergeCells count="26">
    <mergeCell ref="G101:G102"/>
    <mergeCell ref="G103:G104"/>
    <mergeCell ref="G5:G6"/>
    <mergeCell ref="G8:G9"/>
    <mergeCell ref="G13:G14"/>
    <mergeCell ref="G17:G18"/>
    <mergeCell ref="G23:G24"/>
    <mergeCell ref="G26:G27"/>
    <mergeCell ref="G64:G65"/>
    <mergeCell ref="G66:G68"/>
    <mergeCell ref="G69:G70"/>
    <mergeCell ref="G71:G72"/>
    <mergeCell ref="G38:G40"/>
    <mergeCell ref="G41:G42"/>
    <mergeCell ref="G45:G49"/>
    <mergeCell ref="G28:G29"/>
    <mergeCell ref="G32:G33"/>
    <mergeCell ref="G35:G36"/>
    <mergeCell ref="G97:G99"/>
    <mergeCell ref="G74:G75"/>
    <mergeCell ref="G76:G77"/>
    <mergeCell ref="G78:G79"/>
    <mergeCell ref="G80:G81"/>
    <mergeCell ref="G85:G87"/>
    <mergeCell ref="G88:G94"/>
    <mergeCell ref="G95:G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Analytical_Standards</vt:lpstr>
      <vt:lpstr>Analytical_Standards_Adducts</vt:lpstr>
      <vt:lpstr>Interference</vt:lpstr>
      <vt:lpstr>fig1d</vt:lpstr>
      <vt:lpstr>fig1f_offtargets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2015-06-05T18:17:20Z</dcterms:created>
  <dcterms:modified xsi:type="dcterms:W3CDTF">2022-05-19T13:40:11Z</dcterms:modified>
</cp:coreProperties>
</file>