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csn_project\pecsn_project\excel\"/>
    </mc:Choice>
  </mc:AlternateContent>
  <xr:revisionPtr revIDLastSave="0" documentId="13_ncr:1_{94FB14B4-02ED-47CC-806B-B8F280197805}" xr6:coauthVersionLast="45" xr6:coauthVersionMax="45" xr10:uidLastSave="{00000000-0000-0000-0000-000000000000}"/>
  <bookViews>
    <workbookView xWindow="-120" yWindow="-120" windowWidth="20730" windowHeight="11160" tabRatio="766" firstSheet="2" activeTab="6" xr2:uid="{00000000-000D-0000-FFFF-FFFF00000000}"/>
  </bookViews>
  <sheets>
    <sheet name="Throughput_1" sheetId="1" r:id="rId1"/>
    <sheet name="ResponseTime_1" sheetId="2" r:id="rId2"/>
    <sheet name="Throughput_2" sheetId="3" r:id="rId3"/>
    <sheet name="ResponseTime_2" sheetId="4" r:id="rId4"/>
    <sheet name="Throughput_3" sheetId="5" r:id="rId5"/>
    <sheet name="ResponseTime_3" sheetId="6" r:id="rId6"/>
    <sheet name="Throughput_4" sheetId="7" r:id="rId7"/>
    <sheet name="ResponseTime_4" sheetId="8" r:id="rId8"/>
    <sheet name="Foglio9" sheetId="9" r:id="rId9"/>
  </sheets>
  <definedNames>
    <definedName name="_xlchart.v1.0" hidden="1">Throughput_1!$Q$36</definedName>
    <definedName name="_xlchart.v1.1" hidden="1">Throughput_1!$Q$37</definedName>
    <definedName name="_xlchart.v1.10" hidden="1">Throughput_1!$R$38:$S$38</definedName>
    <definedName name="_xlchart.v1.11" hidden="1">Throughput_1!$R$39:$S$39</definedName>
    <definedName name="_xlchart.v1.12" hidden="1">Throughput_1!$R$40:$S$40</definedName>
    <definedName name="_xlchart.v1.13" hidden="1">Throughput_1!$R$41:$S$41</definedName>
    <definedName name="_xlchart.v1.14" hidden="1">Throughput_1!$R$42:$S$42</definedName>
    <definedName name="_xlchart.v1.15" hidden="1">Throughput_1!$AH$1:$AH$40</definedName>
    <definedName name="_xlchart.v1.2" hidden="1">Throughput_1!$Q$38</definedName>
    <definedName name="_xlchart.v1.3" hidden="1">Throughput_1!$Q$39</definedName>
    <definedName name="_xlchart.v1.4" hidden="1">Throughput_1!$Q$40</definedName>
    <definedName name="_xlchart.v1.5" hidden="1">Throughput_1!$Q$41</definedName>
    <definedName name="_xlchart.v1.6" hidden="1">Throughput_1!$Q$42</definedName>
    <definedName name="_xlchart.v1.7" hidden="1">Throughput_1!$R$35:$S$35</definedName>
    <definedName name="_xlchart.v1.8" hidden="1">Throughput_1!$R$36:$S$36</definedName>
    <definedName name="_xlchart.v1.9" hidden="1">Throughput_1!$R$37:$S$37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14" i="1" l="1"/>
  <c r="B18" i="7"/>
  <c r="B19" i="7" s="1"/>
  <c r="C14" i="7" s="1"/>
  <c r="B17" i="7"/>
  <c r="B18" i="5"/>
  <c r="B19" i="5" s="1"/>
  <c r="C14" i="5" s="1"/>
  <c r="B17" i="5"/>
  <c r="B18" i="3"/>
  <c r="B19" i="3" s="1"/>
  <c r="C14" i="3" s="1"/>
  <c r="B17" i="3"/>
  <c r="B19" i="1" l="1"/>
  <c r="B18" i="1"/>
  <c r="AD12" i="1" a="1"/>
  <c r="AD12" i="1" s="1"/>
  <c r="AJ2" i="1" l="1"/>
  <c r="AJ3" i="1"/>
  <c r="AJ4" i="1"/>
  <c r="AJ5" i="1"/>
  <c r="AK5" i="1" s="1"/>
  <c r="AJ6" i="1"/>
  <c r="AJ7" i="1"/>
  <c r="AJ8" i="1"/>
  <c r="AJ9" i="1"/>
  <c r="AK9" i="1" s="1"/>
  <c r="AJ10" i="1"/>
  <c r="AJ11" i="1"/>
  <c r="AJ12" i="1"/>
  <c r="AJ13" i="1"/>
  <c r="AK13" i="1" s="1"/>
  <c r="AJ14" i="1"/>
  <c r="AJ15" i="1"/>
  <c r="AJ16" i="1"/>
  <c r="AJ17" i="1"/>
  <c r="AK17" i="1" s="1"/>
  <c r="AJ18" i="1"/>
  <c r="AJ19" i="1"/>
  <c r="AJ20" i="1"/>
  <c r="AJ21" i="1"/>
  <c r="AK21" i="1" s="1"/>
  <c r="AJ22" i="1"/>
  <c r="AJ23" i="1"/>
  <c r="AJ24" i="1"/>
  <c r="AJ25" i="1"/>
  <c r="AK25" i="1" s="1"/>
  <c r="AJ26" i="1"/>
  <c r="AJ27" i="1"/>
  <c r="AJ28" i="1"/>
  <c r="AJ29" i="1"/>
  <c r="AK29" i="1" s="1"/>
  <c r="AJ30" i="1"/>
  <c r="AJ31" i="1"/>
  <c r="AJ32" i="1"/>
  <c r="AJ33" i="1"/>
  <c r="AK33" i="1" s="1"/>
  <c r="AJ34" i="1"/>
  <c r="AJ35" i="1"/>
  <c r="AJ36" i="1"/>
  <c r="AJ37" i="1"/>
  <c r="AK37" i="1" s="1"/>
  <c r="AJ38" i="1"/>
  <c r="AJ39" i="1"/>
  <c r="AJ40" i="1"/>
  <c r="AJ1" i="1"/>
  <c r="AK1" i="1"/>
  <c r="AK2" i="1"/>
  <c r="AK3" i="1"/>
  <c r="AK4" i="1"/>
  <c r="AK6" i="1"/>
  <c r="AK7" i="1"/>
  <c r="AK8" i="1"/>
  <c r="AK10" i="1"/>
  <c r="AK11" i="1"/>
  <c r="AK12" i="1"/>
  <c r="AK14" i="1"/>
  <c r="AK15" i="1"/>
  <c r="AK16" i="1"/>
  <c r="AK18" i="1"/>
  <c r="AK19" i="1"/>
  <c r="AK20" i="1"/>
  <c r="AK22" i="1"/>
  <c r="AK23" i="1"/>
  <c r="AK24" i="1"/>
  <c r="AK26" i="1"/>
  <c r="AK27" i="1"/>
  <c r="AK28" i="1"/>
  <c r="AK30" i="1"/>
  <c r="AK31" i="1"/>
  <c r="AK32" i="1"/>
  <c r="AK34" i="1"/>
  <c r="AK35" i="1"/>
  <c r="AK36" i="1"/>
  <c r="AK38" i="1"/>
  <c r="AK39" i="1"/>
  <c r="AK40" i="1"/>
  <c r="AA20" i="3" l="1"/>
  <c r="AA21" i="3"/>
  <c r="AA22" i="3"/>
  <c r="AA23" i="3"/>
  <c r="AA24" i="3"/>
  <c r="AA25" i="3"/>
  <c r="AA26" i="3"/>
  <c r="AA19" i="3"/>
  <c r="D88" i="1"/>
  <c r="E88" i="1" s="1"/>
  <c r="I80" i="1"/>
  <c r="J80" i="1"/>
  <c r="E80" i="1"/>
  <c r="F80" i="1"/>
  <c r="G80" i="1"/>
  <c r="H80" i="1"/>
  <c r="D80" i="1"/>
  <c r="L59" i="1"/>
  <c r="L60" i="1" s="1"/>
  <c r="L61" i="1" s="1"/>
  <c r="L62" i="1" s="1"/>
  <c r="L63" i="1" s="1"/>
  <c r="L64" i="1" s="1"/>
  <c r="L65" i="1" s="1"/>
  <c r="L66" i="1" s="1"/>
  <c r="L67" i="1" s="1"/>
  <c r="AF9" i="1" l="1"/>
  <c r="W42" i="1" s="1"/>
  <c r="AF8" i="1"/>
  <c r="W41" i="1" s="1"/>
  <c r="AF7" i="1"/>
  <c r="W40" i="1" s="1"/>
  <c r="AF6" i="1"/>
  <c r="W39" i="1" s="1"/>
  <c r="AF5" i="1"/>
  <c r="W38" i="1" s="1"/>
  <c r="AF4" i="1"/>
  <c r="W37" i="1" s="1"/>
  <c r="AF3" i="1"/>
  <c r="W36" i="1" s="1"/>
  <c r="AF2" i="1"/>
  <c r="W35" i="1" s="1"/>
  <c r="X23" i="1" l="1"/>
  <c r="Y23" i="1" s="1"/>
  <c r="AG3" i="3" l="1"/>
  <c r="AG4" i="3"/>
  <c r="AG5" i="3"/>
  <c r="AG6" i="3"/>
  <c r="AG7" i="3" s="1"/>
  <c r="AG8" i="3" s="1"/>
  <c r="AG9" i="3" s="1"/>
  <c r="AG10" i="3" s="1"/>
  <c r="AG11" i="3" s="1"/>
  <c r="AG12" i="3" s="1"/>
  <c r="AG13" i="3" s="1"/>
  <c r="AG14" i="3" s="1"/>
  <c r="AG15" i="3" s="1"/>
  <c r="AG16" i="3" s="1"/>
  <c r="AG17" i="3" s="1"/>
  <c r="AG18" i="3" s="1"/>
  <c r="AG19" i="3" s="1"/>
  <c r="AG20" i="3" s="1"/>
  <c r="AG21" i="3" s="1"/>
  <c r="AG22" i="3" s="1"/>
  <c r="AG23" i="3" s="1"/>
  <c r="AG24" i="3" s="1"/>
  <c r="AG25" i="3" s="1"/>
  <c r="AG26" i="3" s="1"/>
  <c r="AG27" i="3" s="1"/>
  <c r="AG28" i="3" s="1"/>
  <c r="AG29" i="3" s="1"/>
  <c r="AG30" i="3" s="1"/>
  <c r="AG31" i="3" s="1"/>
  <c r="AG32" i="3" s="1"/>
  <c r="AG33" i="3" s="1"/>
  <c r="AG34" i="3" s="1"/>
  <c r="AG35" i="3" s="1"/>
  <c r="AG36" i="3" s="1"/>
  <c r="AG37" i="3" s="1"/>
  <c r="AG38" i="3" s="1"/>
  <c r="AG39" i="3" s="1"/>
  <c r="AG40" i="3" s="1"/>
  <c r="AG41" i="3" s="1"/>
  <c r="AG42" i="3" s="1"/>
  <c r="AG43" i="3" s="1"/>
  <c r="AG44" i="3" s="1"/>
  <c r="AG45" i="3" s="1"/>
  <c r="AG46" i="3" s="1"/>
  <c r="AG47" i="3" s="1"/>
  <c r="AG48" i="3" s="1"/>
  <c r="AG49" i="3" s="1"/>
  <c r="AG50" i="3" s="1"/>
  <c r="AG51" i="3" s="1"/>
  <c r="AG52" i="3" s="1"/>
  <c r="AG53" i="3" s="1"/>
  <c r="AG54" i="3" s="1"/>
  <c r="AG55" i="3" s="1"/>
  <c r="AG56" i="3" s="1"/>
  <c r="AG57" i="3" s="1"/>
  <c r="AG58" i="3" s="1"/>
  <c r="AG59" i="3" s="1"/>
  <c r="AG60" i="3" s="1"/>
  <c r="AG61" i="3" s="1"/>
  <c r="AG62" i="3" s="1"/>
  <c r="AG63" i="3" s="1"/>
  <c r="AG64" i="3" s="1"/>
  <c r="AG65" i="3" s="1"/>
  <c r="AG66" i="3" s="1"/>
  <c r="AG67" i="3" s="1"/>
  <c r="AG68" i="3" s="1"/>
  <c r="AG69" i="3" s="1"/>
  <c r="AG70" i="3" s="1"/>
  <c r="AG71" i="3" s="1"/>
  <c r="AG72" i="3" s="1"/>
  <c r="AG73" i="3" s="1"/>
  <c r="AG74" i="3" s="1"/>
  <c r="AG75" i="3" s="1"/>
  <c r="AG76" i="3" s="1"/>
  <c r="AG77" i="3" s="1"/>
  <c r="AG78" i="3" s="1"/>
  <c r="AG79" i="3" s="1"/>
  <c r="AG80" i="3" s="1"/>
  <c r="AG81" i="3" s="1"/>
  <c r="C4" i="9"/>
  <c r="C5" i="9" s="1"/>
  <c r="C6" i="9" s="1"/>
  <c r="C7" i="9" s="1"/>
  <c r="C8" i="9" s="1"/>
  <c r="C9" i="9" s="1"/>
  <c r="C10" i="9" s="1"/>
  <c r="C11" i="9" s="1"/>
  <c r="C12" i="9" s="1"/>
  <c r="C13" i="9" s="1"/>
  <c r="C14" i="9" s="1"/>
  <c r="C15" i="9" s="1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C27" i="9" s="1"/>
  <c r="C28" i="9" s="1"/>
  <c r="C29" i="9" s="1"/>
  <c r="C30" i="9" s="1"/>
  <c r="C31" i="9" s="1"/>
  <c r="C32" i="9" s="1"/>
  <c r="C33" i="9" s="1"/>
  <c r="C34" i="9" s="1"/>
  <c r="C35" i="9" s="1"/>
  <c r="C36" i="9" s="1"/>
  <c r="C37" i="9" s="1"/>
  <c r="C38" i="9" s="1"/>
  <c r="C39" i="9" s="1"/>
  <c r="C40" i="9" s="1"/>
  <c r="C41" i="9" s="1"/>
  <c r="C42" i="9" s="1"/>
  <c r="C43" i="9" s="1"/>
  <c r="C44" i="9" s="1"/>
  <c r="C45" i="9" s="1"/>
  <c r="C46" i="9" s="1"/>
  <c r="C47" i="9" s="1"/>
  <c r="C48" i="9" s="1"/>
  <c r="C49" i="9" s="1"/>
  <c r="C50" i="9" s="1"/>
  <c r="C51" i="9" s="1"/>
  <c r="C52" i="9" s="1"/>
  <c r="C53" i="9" s="1"/>
  <c r="C54" i="9" s="1"/>
  <c r="C55" i="9" s="1"/>
  <c r="C56" i="9" s="1"/>
  <c r="C57" i="9" s="1"/>
  <c r="C58" i="9" s="1"/>
  <c r="C59" i="9" s="1"/>
  <c r="C60" i="9" s="1"/>
  <c r="C61" i="9" s="1"/>
  <c r="C62" i="9" s="1"/>
  <c r="C63" i="9" s="1"/>
  <c r="C64" i="9" s="1"/>
  <c r="C65" i="9" s="1"/>
  <c r="C66" i="9" s="1"/>
  <c r="C67" i="9" s="1"/>
  <c r="C68" i="9" s="1"/>
  <c r="C69" i="9" s="1"/>
  <c r="C70" i="9" s="1"/>
  <c r="C71" i="9" s="1"/>
  <c r="C72" i="9" s="1"/>
  <c r="C73" i="9" s="1"/>
  <c r="C74" i="9" s="1"/>
  <c r="C75" i="9" s="1"/>
  <c r="C76" i="9" s="1"/>
  <c r="C77" i="9" s="1"/>
  <c r="C78" i="9" s="1"/>
  <c r="C79" i="9" s="1"/>
  <c r="C80" i="9" s="1"/>
  <c r="C81" i="9" s="1"/>
  <c r="C82" i="9" s="1"/>
  <c r="C83" i="9" s="1"/>
  <c r="C84" i="9" s="1"/>
  <c r="C85" i="9" s="1"/>
  <c r="C86" i="9" s="1"/>
  <c r="C87" i="9" s="1"/>
  <c r="C88" i="9" s="1"/>
  <c r="C89" i="9" s="1"/>
  <c r="C90" i="9" s="1"/>
  <c r="C91" i="9" s="1"/>
  <c r="C92" i="9" s="1"/>
  <c r="C93" i="9" s="1"/>
  <c r="C94" i="9" s="1"/>
  <c r="C95" i="9" s="1"/>
  <c r="C96" i="9" s="1"/>
  <c r="C97" i="9" s="1"/>
  <c r="C98" i="9" s="1"/>
  <c r="C99" i="9" s="1"/>
  <c r="C100" i="9" s="1"/>
  <c r="C101" i="9" s="1"/>
  <c r="C102" i="9" s="1"/>
  <c r="C103" i="9" s="1"/>
  <c r="C104" i="9" s="1"/>
  <c r="C105" i="9" s="1"/>
  <c r="C106" i="9" s="1"/>
  <c r="C107" i="9" s="1"/>
  <c r="C108" i="9" s="1"/>
  <c r="C109" i="9" s="1"/>
  <c r="C110" i="9" s="1"/>
  <c r="C111" i="9" s="1"/>
  <c r="C112" i="9" s="1"/>
  <c r="C113" i="9" s="1"/>
  <c r="C114" i="9" s="1"/>
  <c r="C115" i="9" s="1"/>
  <c r="C116" i="9" s="1"/>
  <c r="C117" i="9" s="1"/>
  <c r="C118" i="9" s="1"/>
  <c r="C119" i="9" s="1"/>
  <c r="C120" i="9" s="1"/>
  <c r="C121" i="9" s="1"/>
  <c r="C122" i="9" s="1"/>
  <c r="C123" i="9" s="1"/>
  <c r="C124" i="9" s="1"/>
  <c r="C125" i="9" s="1"/>
  <c r="C126" i="9" s="1"/>
  <c r="C127" i="9" s="1"/>
  <c r="C128" i="9" s="1"/>
  <c r="C129" i="9" s="1"/>
  <c r="C130" i="9" s="1"/>
  <c r="C131" i="9" s="1"/>
  <c r="C132" i="9" s="1"/>
  <c r="C133" i="9" s="1"/>
  <c r="C134" i="9" s="1"/>
  <c r="C135" i="9" s="1"/>
  <c r="C136" i="9" s="1"/>
  <c r="C137" i="9" s="1"/>
  <c r="C138" i="9" s="1"/>
  <c r="C139" i="9" s="1"/>
  <c r="C140" i="9" s="1"/>
  <c r="C141" i="9" s="1"/>
  <c r="C142" i="9" s="1"/>
  <c r="C143" i="9" s="1"/>
  <c r="C144" i="9" s="1"/>
  <c r="C145" i="9" s="1"/>
  <c r="C146" i="9" s="1"/>
  <c r="C147" i="9" s="1"/>
  <c r="C148" i="9" s="1"/>
  <c r="C149" i="9" s="1"/>
  <c r="C150" i="9" s="1"/>
  <c r="C151" i="9" s="1"/>
  <c r="C152" i="9" s="1"/>
  <c r="C153" i="9" s="1"/>
  <c r="C154" i="9" s="1"/>
  <c r="C155" i="9" s="1"/>
  <c r="C156" i="9" s="1"/>
  <c r="C157" i="9" s="1"/>
  <c r="C158" i="9" s="1"/>
  <c r="C159" i="9" s="1"/>
  <c r="C160" i="9" s="1"/>
  <c r="C161" i="9" s="1"/>
  <c r="C162" i="9" s="1"/>
  <c r="C163" i="9" s="1"/>
  <c r="C164" i="9" s="1"/>
  <c r="C165" i="9" s="1"/>
  <c r="C166" i="9" s="1"/>
  <c r="C167" i="9" s="1"/>
  <c r="C168" i="9" s="1"/>
  <c r="C169" i="9" s="1"/>
  <c r="C170" i="9" s="1"/>
  <c r="C171" i="9" s="1"/>
  <c r="C172" i="9" s="1"/>
  <c r="C173" i="9" s="1"/>
  <c r="C174" i="9" s="1"/>
  <c r="C175" i="9" s="1"/>
  <c r="C176" i="9" s="1"/>
  <c r="C177" i="9" s="1"/>
  <c r="C178" i="9" s="1"/>
  <c r="C179" i="9" s="1"/>
  <c r="C180" i="9" s="1"/>
  <c r="C181" i="9" s="1"/>
  <c r="C182" i="9" s="1"/>
  <c r="C183" i="9" s="1"/>
  <c r="C184" i="9" s="1"/>
  <c r="C185" i="9" s="1"/>
  <c r="C186" i="9" s="1"/>
  <c r="C187" i="9" s="1"/>
  <c r="C188" i="9" s="1"/>
  <c r="C189" i="9" s="1"/>
  <c r="C190" i="9" s="1"/>
  <c r="C191" i="9" s="1"/>
  <c r="C192" i="9" s="1"/>
  <c r="C193" i="9" s="1"/>
  <c r="C194" i="9" s="1"/>
  <c r="C195" i="9" s="1"/>
  <c r="C196" i="9" s="1"/>
  <c r="C197" i="9" s="1"/>
  <c r="C198" i="9" s="1"/>
  <c r="C199" i="9" s="1"/>
  <c r="C200" i="9" s="1"/>
  <c r="C201" i="9" s="1"/>
  <c r="C202" i="9" s="1"/>
  <c r="C203" i="9" s="1"/>
  <c r="C204" i="9" s="1"/>
  <c r="C205" i="9" s="1"/>
  <c r="C206" i="9" s="1"/>
  <c r="C207" i="9" s="1"/>
  <c r="C208" i="9" s="1"/>
  <c r="C209" i="9" s="1"/>
  <c r="C210" i="9" s="1"/>
  <c r="C211" i="9" s="1"/>
  <c r="C212" i="9" s="1"/>
  <c r="C213" i="9" s="1"/>
  <c r="C214" i="9" s="1"/>
  <c r="C215" i="9" s="1"/>
  <c r="C216" i="9" s="1"/>
  <c r="C217" i="9" s="1"/>
  <c r="C218" i="9" s="1"/>
  <c r="C219" i="9" s="1"/>
  <c r="C220" i="9" s="1"/>
  <c r="C221" i="9" s="1"/>
  <c r="C222" i="9" s="1"/>
  <c r="C223" i="9" s="1"/>
  <c r="C224" i="9" s="1"/>
  <c r="C225" i="9" s="1"/>
  <c r="C226" i="9" s="1"/>
  <c r="C227" i="9" s="1"/>
  <c r="C228" i="9" s="1"/>
  <c r="C229" i="9" s="1"/>
  <c r="C230" i="9" s="1"/>
  <c r="C231" i="9" s="1"/>
  <c r="C232" i="9" s="1"/>
  <c r="C233" i="9" s="1"/>
  <c r="C234" i="9" s="1"/>
  <c r="C235" i="9" s="1"/>
  <c r="C236" i="9" s="1"/>
  <c r="C237" i="9" s="1"/>
  <c r="C238" i="9" s="1"/>
  <c r="C239" i="9" s="1"/>
  <c r="C240" i="9" s="1"/>
  <c r="C241" i="9" s="1"/>
  <c r="C242" i="9" s="1"/>
  <c r="C243" i="9" s="1"/>
  <c r="C244" i="9" s="1"/>
  <c r="C245" i="9" s="1"/>
  <c r="C246" i="9" s="1"/>
  <c r="C247" i="9" s="1"/>
  <c r="C248" i="9" s="1"/>
  <c r="C249" i="9" s="1"/>
  <c r="C250" i="9" s="1"/>
  <c r="C251" i="9" s="1"/>
  <c r="C252" i="9" s="1"/>
  <c r="C253" i="9" s="1"/>
  <c r="C254" i="9" s="1"/>
  <c r="C255" i="9" s="1"/>
  <c r="C256" i="9" s="1"/>
  <c r="C257" i="9" s="1"/>
  <c r="C258" i="9" s="1"/>
  <c r="C259" i="9" s="1"/>
  <c r="C260" i="9" s="1"/>
  <c r="C261" i="9" s="1"/>
  <c r="C262" i="9" s="1"/>
  <c r="C263" i="9" s="1"/>
  <c r="C264" i="9" s="1"/>
  <c r="C265" i="9" s="1"/>
  <c r="C266" i="9" s="1"/>
  <c r="C267" i="9" s="1"/>
  <c r="C268" i="9" s="1"/>
  <c r="C269" i="9" s="1"/>
  <c r="C270" i="9" s="1"/>
  <c r="C271" i="9" s="1"/>
  <c r="C272" i="9" s="1"/>
  <c r="C273" i="9" s="1"/>
  <c r="C274" i="9" s="1"/>
  <c r="C275" i="9" s="1"/>
  <c r="C276" i="9" s="1"/>
  <c r="C277" i="9" s="1"/>
  <c r="C278" i="9" s="1"/>
  <c r="C279" i="9" s="1"/>
  <c r="C280" i="9" s="1"/>
  <c r="C281" i="9" s="1"/>
  <c r="C282" i="9" s="1"/>
  <c r="C283" i="9" s="1"/>
  <c r="C284" i="9" s="1"/>
  <c r="C285" i="9" s="1"/>
  <c r="C286" i="9" s="1"/>
  <c r="C287" i="9" s="1"/>
  <c r="C288" i="9" s="1"/>
  <c r="C289" i="9" s="1"/>
  <c r="C290" i="9" s="1"/>
  <c r="C291" i="9" s="1"/>
  <c r="C292" i="9" s="1"/>
  <c r="C293" i="9" s="1"/>
  <c r="C294" i="9" s="1"/>
  <c r="C295" i="9" s="1"/>
  <c r="C296" i="9" s="1"/>
  <c r="C297" i="9" s="1"/>
  <c r="C298" i="9" s="1"/>
  <c r="C299" i="9" s="1"/>
  <c r="C300" i="9" s="1"/>
  <c r="C301" i="9" s="1"/>
  <c r="C302" i="9" s="1"/>
  <c r="C303" i="9" s="1"/>
  <c r="C304" i="9" s="1"/>
  <c r="C305" i="9" s="1"/>
  <c r="C306" i="9" s="1"/>
  <c r="C307" i="9" s="1"/>
  <c r="C308" i="9" s="1"/>
  <c r="C309" i="9" s="1"/>
  <c r="C310" i="9" s="1"/>
  <c r="C311" i="9" s="1"/>
  <c r="C312" i="9" s="1"/>
  <c r="C313" i="9" s="1"/>
  <c r="C314" i="9" s="1"/>
  <c r="C315" i="9" s="1"/>
  <c r="C316" i="9" s="1"/>
  <c r="C317" i="9" s="1"/>
  <c r="C318" i="9" s="1"/>
  <c r="C319" i="9" s="1"/>
  <c r="C320" i="9" s="1"/>
  <c r="C321" i="9" s="1"/>
  <c r="C3" i="9"/>
  <c r="T9" i="8" l="1"/>
  <c r="AC9" i="8" s="1"/>
  <c r="I9" i="8"/>
  <c r="H9" i="8"/>
  <c r="G9" i="8"/>
  <c r="F9" i="8"/>
  <c r="T8" i="8"/>
  <c r="AA8" i="8" s="1"/>
  <c r="I8" i="8"/>
  <c r="H8" i="8"/>
  <c r="G8" i="8"/>
  <c r="F8" i="8"/>
  <c r="T7" i="8"/>
  <c r="I7" i="8"/>
  <c r="H7" i="8"/>
  <c r="G7" i="8"/>
  <c r="F7" i="8"/>
  <c r="T6" i="8"/>
  <c r="X6" i="8" s="1"/>
  <c r="I6" i="8"/>
  <c r="H6" i="8"/>
  <c r="G6" i="8"/>
  <c r="F6" i="8"/>
  <c r="T5" i="8"/>
  <c r="AC5" i="8" s="1"/>
  <c r="I5" i="8"/>
  <c r="H5" i="8"/>
  <c r="G5" i="8"/>
  <c r="F5" i="8"/>
  <c r="AC4" i="8"/>
  <c r="T4" i="8"/>
  <c r="AA4" i="8" s="1"/>
  <c r="I4" i="8"/>
  <c r="H4" i="8"/>
  <c r="G4" i="8"/>
  <c r="F4" i="8"/>
  <c r="AF3" i="8"/>
  <c r="AF4" i="8" s="1"/>
  <c r="AF5" i="8" s="1"/>
  <c r="AF6" i="8" s="1"/>
  <c r="AF7" i="8" s="1"/>
  <c r="AF8" i="8" s="1"/>
  <c r="AF9" i="8" s="1"/>
  <c r="AF10" i="8" s="1"/>
  <c r="AF11" i="8" s="1"/>
  <c r="AF12" i="8" s="1"/>
  <c r="AF13" i="8" s="1"/>
  <c r="AF14" i="8" s="1"/>
  <c r="AF15" i="8" s="1"/>
  <c r="AF16" i="8" s="1"/>
  <c r="AF17" i="8" s="1"/>
  <c r="AF18" i="8" s="1"/>
  <c r="AF19" i="8" s="1"/>
  <c r="AF20" i="8" s="1"/>
  <c r="AF21" i="8" s="1"/>
  <c r="AF22" i="8" s="1"/>
  <c r="AF23" i="8" s="1"/>
  <c r="AF24" i="8" s="1"/>
  <c r="AF25" i="8" s="1"/>
  <c r="AF26" i="8" s="1"/>
  <c r="AF27" i="8" s="1"/>
  <c r="AF28" i="8" s="1"/>
  <c r="AF29" i="8" s="1"/>
  <c r="AF30" i="8" s="1"/>
  <c r="AF31" i="8" s="1"/>
  <c r="AF32" i="8" s="1"/>
  <c r="AF33" i="8" s="1"/>
  <c r="AF34" i="8" s="1"/>
  <c r="AF35" i="8" s="1"/>
  <c r="AF36" i="8" s="1"/>
  <c r="AF37" i="8" s="1"/>
  <c r="AF38" i="8" s="1"/>
  <c r="AF39" i="8" s="1"/>
  <c r="AF40" i="8" s="1"/>
  <c r="AF41" i="8" s="1"/>
  <c r="AF42" i="8" s="1"/>
  <c r="AF43" i="8" s="1"/>
  <c r="AF44" i="8" s="1"/>
  <c r="AF45" i="8" s="1"/>
  <c r="AF46" i="8" s="1"/>
  <c r="AF47" i="8" s="1"/>
  <c r="AF48" i="8" s="1"/>
  <c r="AF49" i="8" s="1"/>
  <c r="AF50" i="8" s="1"/>
  <c r="AF51" i="8" s="1"/>
  <c r="AF52" i="8" s="1"/>
  <c r="AF53" i="8" s="1"/>
  <c r="AF54" i="8" s="1"/>
  <c r="AF55" i="8" s="1"/>
  <c r="AF56" i="8" s="1"/>
  <c r="AF57" i="8" s="1"/>
  <c r="AF58" i="8" s="1"/>
  <c r="AF59" i="8" s="1"/>
  <c r="AF60" i="8" s="1"/>
  <c r="AF61" i="8" s="1"/>
  <c r="AF62" i="8" s="1"/>
  <c r="AF63" i="8" s="1"/>
  <c r="AF64" i="8" s="1"/>
  <c r="AF65" i="8" s="1"/>
  <c r="AF66" i="8" s="1"/>
  <c r="AF67" i="8" s="1"/>
  <c r="AF68" i="8" s="1"/>
  <c r="AF69" i="8" s="1"/>
  <c r="AF70" i="8" s="1"/>
  <c r="AF71" i="8" s="1"/>
  <c r="AF72" i="8" s="1"/>
  <c r="AF73" i="8" s="1"/>
  <c r="AF74" i="8" s="1"/>
  <c r="AF75" i="8" s="1"/>
  <c r="AF76" i="8" s="1"/>
  <c r="AF77" i="8" s="1"/>
  <c r="AF78" i="8" s="1"/>
  <c r="AF79" i="8" s="1"/>
  <c r="AF80" i="8" s="1"/>
  <c r="AF81" i="8" s="1"/>
  <c r="AF82" i="8" s="1"/>
  <c r="AF83" i="8" s="1"/>
  <c r="AF84" i="8" s="1"/>
  <c r="AF85" i="8" s="1"/>
  <c r="AF86" i="8" s="1"/>
  <c r="AF87" i="8" s="1"/>
  <c r="AF88" i="8" s="1"/>
  <c r="AF89" i="8" s="1"/>
  <c r="AF90" i="8" s="1"/>
  <c r="AF91" i="8" s="1"/>
  <c r="AF92" i="8" s="1"/>
  <c r="AF93" i="8" s="1"/>
  <c r="AF94" i="8" s="1"/>
  <c r="AF95" i="8" s="1"/>
  <c r="AF96" i="8" s="1"/>
  <c r="AF97" i="8" s="1"/>
  <c r="AF98" i="8" s="1"/>
  <c r="AF99" i="8" s="1"/>
  <c r="AF100" i="8" s="1"/>
  <c r="AF101" i="8" s="1"/>
  <c r="AF102" i="8" s="1"/>
  <c r="AF103" i="8" s="1"/>
  <c r="AF104" i="8" s="1"/>
  <c r="AF105" i="8" s="1"/>
  <c r="AF106" i="8" s="1"/>
  <c r="AF107" i="8" s="1"/>
  <c r="AF108" i="8" s="1"/>
  <c r="AF109" i="8" s="1"/>
  <c r="AF110" i="8" s="1"/>
  <c r="AF111" i="8" s="1"/>
  <c r="AF112" i="8" s="1"/>
  <c r="AF113" i="8" s="1"/>
  <c r="AF114" i="8" s="1"/>
  <c r="AF115" i="8" s="1"/>
  <c r="AF116" i="8" s="1"/>
  <c r="T3" i="8"/>
  <c r="I3" i="8"/>
  <c r="H3" i="8"/>
  <c r="G3" i="8"/>
  <c r="F3" i="8"/>
  <c r="AF2" i="8"/>
  <c r="AC2" i="8"/>
  <c r="AB2" i="8"/>
  <c r="AA2" i="8"/>
  <c r="X2" i="8"/>
  <c r="W2" i="8"/>
  <c r="T2" i="8"/>
  <c r="C10" i="8" s="1" a="1"/>
  <c r="I2" i="8"/>
  <c r="H2" i="8"/>
  <c r="G2" i="8"/>
  <c r="G10" i="8" s="1" a="1"/>
  <c r="F2" i="8"/>
  <c r="AF56" i="7"/>
  <c r="AF57" i="7" s="1"/>
  <c r="AF58" i="7" s="1"/>
  <c r="AF59" i="7" s="1"/>
  <c r="AF60" i="7" s="1"/>
  <c r="AF61" i="7" s="1"/>
  <c r="AF62" i="7" s="1"/>
  <c r="AF63" i="7" s="1"/>
  <c r="AF64" i="7" s="1"/>
  <c r="AF65" i="7" s="1"/>
  <c r="AF66" i="7" s="1"/>
  <c r="AF67" i="7" s="1"/>
  <c r="AF68" i="7" s="1"/>
  <c r="AF69" i="7" s="1"/>
  <c r="AF70" i="7" s="1"/>
  <c r="AF71" i="7" s="1"/>
  <c r="AF72" i="7" s="1"/>
  <c r="AF73" i="7" s="1"/>
  <c r="AF74" i="7" s="1"/>
  <c r="AF75" i="7" s="1"/>
  <c r="AF76" i="7" s="1"/>
  <c r="AF77" i="7" s="1"/>
  <c r="AF78" i="7" s="1"/>
  <c r="AF79" i="7" s="1"/>
  <c r="AF80" i="7" s="1"/>
  <c r="AF81" i="7" s="1"/>
  <c r="AF82" i="7" s="1"/>
  <c r="AF83" i="7" s="1"/>
  <c r="AF84" i="7" s="1"/>
  <c r="AF85" i="7" s="1"/>
  <c r="AF86" i="7" s="1"/>
  <c r="AF87" i="7" s="1"/>
  <c r="AF88" i="7" s="1"/>
  <c r="AF89" i="7" s="1"/>
  <c r="AF90" i="7" s="1"/>
  <c r="AF91" i="7" s="1"/>
  <c r="AF92" i="7" s="1"/>
  <c r="AF93" i="7" s="1"/>
  <c r="AF94" i="7" s="1"/>
  <c r="AF95" i="7" s="1"/>
  <c r="AF96" i="7" s="1"/>
  <c r="AF97" i="7" s="1"/>
  <c r="AF98" i="7" s="1"/>
  <c r="AF99" i="7" s="1"/>
  <c r="AF100" i="7" s="1"/>
  <c r="AF101" i="7" s="1"/>
  <c r="AF102" i="7" s="1"/>
  <c r="AF103" i="7" s="1"/>
  <c r="AF104" i="7" s="1"/>
  <c r="AF105" i="7" s="1"/>
  <c r="AF106" i="7" s="1"/>
  <c r="AF107" i="7" s="1"/>
  <c r="AF108" i="7" s="1"/>
  <c r="AF109" i="7" s="1"/>
  <c r="AF110" i="7" s="1"/>
  <c r="AF111" i="7" s="1"/>
  <c r="AF112" i="7" s="1"/>
  <c r="AF113" i="7" s="1"/>
  <c r="AF114" i="7" s="1"/>
  <c r="AF115" i="7" s="1"/>
  <c r="AF116" i="7" s="1"/>
  <c r="AF24" i="7"/>
  <c r="AF25" i="7" s="1"/>
  <c r="AF26" i="7" s="1"/>
  <c r="AF27" i="7" s="1"/>
  <c r="AF28" i="7" s="1"/>
  <c r="AF29" i="7" s="1"/>
  <c r="AF30" i="7" s="1"/>
  <c r="AF31" i="7" s="1"/>
  <c r="AF32" i="7" s="1"/>
  <c r="AF33" i="7" s="1"/>
  <c r="AF34" i="7" s="1"/>
  <c r="AF35" i="7" s="1"/>
  <c r="AF36" i="7" s="1"/>
  <c r="AF37" i="7" s="1"/>
  <c r="AF38" i="7" s="1"/>
  <c r="AF39" i="7" s="1"/>
  <c r="AF40" i="7" s="1"/>
  <c r="AF41" i="7" s="1"/>
  <c r="AF42" i="7" s="1"/>
  <c r="AF43" i="7" s="1"/>
  <c r="AF44" i="7" s="1"/>
  <c r="AF45" i="7" s="1"/>
  <c r="AF46" i="7" s="1"/>
  <c r="AF47" i="7" s="1"/>
  <c r="AF48" i="7" s="1"/>
  <c r="AF49" i="7" s="1"/>
  <c r="AF50" i="7" s="1"/>
  <c r="AF51" i="7" s="1"/>
  <c r="AF52" i="7" s="1"/>
  <c r="AF53" i="7" s="1"/>
  <c r="AF54" i="7" s="1"/>
  <c r="AF55" i="7" s="1"/>
  <c r="C10" i="7" a="1"/>
  <c r="B10" i="7" a="1"/>
  <c r="T9" i="7"/>
  <c r="AD9" i="7" s="1"/>
  <c r="I9" i="7"/>
  <c r="H9" i="7"/>
  <c r="G9" i="7"/>
  <c r="F9" i="7"/>
  <c r="AC8" i="7"/>
  <c r="AA8" i="7"/>
  <c r="Y8" i="7"/>
  <c r="U8" i="7"/>
  <c r="T8" i="7"/>
  <c r="AD8" i="7" s="1"/>
  <c r="I8" i="7"/>
  <c r="H8" i="7"/>
  <c r="G8" i="7"/>
  <c r="F8" i="7"/>
  <c r="AC7" i="7"/>
  <c r="T7" i="7"/>
  <c r="AD7" i="7" s="1"/>
  <c r="I7" i="7"/>
  <c r="H7" i="7"/>
  <c r="G7" i="7"/>
  <c r="F7" i="7"/>
  <c r="AC6" i="7"/>
  <c r="AA6" i="7"/>
  <c r="Y6" i="7"/>
  <c r="W6" i="7"/>
  <c r="T6" i="7"/>
  <c r="AD6" i="7" s="1"/>
  <c r="I6" i="7"/>
  <c r="H6" i="7"/>
  <c r="G6" i="7"/>
  <c r="F6" i="7"/>
  <c r="T5" i="7"/>
  <c r="AD5" i="7" s="1"/>
  <c r="I5" i="7"/>
  <c r="H5" i="7"/>
  <c r="G5" i="7"/>
  <c r="F5" i="7"/>
  <c r="T4" i="7"/>
  <c r="AD4" i="7" s="1"/>
  <c r="I4" i="7"/>
  <c r="H4" i="7"/>
  <c r="G4" i="7"/>
  <c r="F4" i="7"/>
  <c r="AF3" i="7"/>
  <c r="AF4" i="7" s="1"/>
  <c r="AF5" i="7" s="1"/>
  <c r="AF6" i="7" s="1"/>
  <c r="AF7" i="7" s="1"/>
  <c r="AF8" i="7" s="1"/>
  <c r="AF9" i="7" s="1"/>
  <c r="AF10" i="7" s="1"/>
  <c r="AF11" i="7" s="1"/>
  <c r="AF12" i="7" s="1"/>
  <c r="AF13" i="7" s="1"/>
  <c r="AF14" i="7" s="1"/>
  <c r="AF15" i="7" s="1"/>
  <c r="AF16" i="7" s="1"/>
  <c r="AF17" i="7" s="1"/>
  <c r="AF18" i="7" s="1"/>
  <c r="AF19" i="7" s="1"/>
  <c r="AF20" i="7" s="1"/>
  <c r="AF21" i="7" s="1"/>
  <c r="AF22" i="7" s="1"/>
  <c r="AF23" i="7" s="1"/>
  <c r="U3" i="7"/>
  <c r="T3" i="7"/>
  <c r="AD3" i="7" s="1"/>
  <c r="I3" i="7"/>
  <c r="H3" i="7"/>
  <c r="G3" i="7"/>
  <c r="F3" i="7"/>
  <c r="AB2" i="7"/>
  <c r="AA2" i="7"/>
  <c r="T2" i="7"/>
  <c r="W2" i="7" s="1"/>
  <c r="I2" i="7"/>
  <c r="I10" i="7" s="1" a="1"/>
  <c r="H2" i="7"/>
  <c r="H10" i="7" s="1" a="1"/>
  <c r="G2" i="7"/>
  <c r="G10" i="7" s="1" a="1"/>
  <c r="F2" i="7"/>
  <c r="F10" i="7" s="1" a="1"/>
  <c r="T9" i="6"/>
  <c r="W9" i="6" s="1"/>
  <c r="I9" i="6"/>
  <c r="H9" i="6"/>
  <c r="G9" i="6"/>
  <c r="F9" i="6"/>
  <c r="AD8" i="6"/>
  <c r="AA8" i="6"/>
  <c r="X8" i="6"/>
  <c r="T8" i="6"/>
  <c r="V8" i="6" s="1"/>
  <c r="I8" i="6"/>
  <c r="H8" i="6"/>
  <c r="G8" i="6"/>
  <c r="F8" i="6"/>
  <c r="AB7" i="6"/>
  <c r="Z7" i="6"/>
  <c r="T7" i="6"/>
  <c r="W7" i="6" s="1"/>
  <c r="I7" i="6"/>
  <c r="H7" i="6"/>
  <c r="G7" i="6"/>
  <c r="F7" i="6"/>
  <c r="AD6" i="6"/>
  <c r="AB6" i="6"/>
  <c r="T6" i="6"/>
  <c r="AA6" i="6" s="1"/>
  <c r="I6" i="6"/>
  <c r="H6" i="6"/>
  <c r="G6" i="6"/>
  <c r="F6" i="6"/>
  <c r="T5" i="6"/>
  <c r="AB5" i="6" s="1"/>
  <c r="I5" i="6"/>
  <c r="H5" i="6"/>
  <c r="G5" i="6"/>
  <c r="F5" i="6"/>
  <c r="X4" i="6"/>
  <c r="T4" i="6"/>
  <c r="AD4" i="6" s="1"/>
  <c r="I4" i="6"/>
  <c r="H4" i="6"/>
  <c r="G4" i="6"/>
  <c r="F4" i="6"/>
  <c r="AF3" i="6"/>
  <c r="AF4" i="6" s="1"/>
  <c r="AF5" i="6" s="1"/>
  <c r="AF6" i="6" s="1"/>
  <c r="AF7" i="6" s="1"/>
  <c r="AF8" i="6" s="1"/>
  <c r="AF9" i="6" s="1"/>
  <c r="AF10" i="6" s="1"/>
  <c r="AF11" i="6" s="1"/>
  <c r="AF12" i="6" s="1"/>
  <c r="AF13" i="6" s="1"/>
  <c r="AF14" i="6" s="1"/>
  <c r="AF15" i="6" s="1"/>
  <c r="AF16" i="6" s="1"/>
  <c r="AF17" i="6" s="1"/>
  <c r="AF18" i="6" s="1"/>
  <c r="AF19" i="6" s="1"/>
  <c r="AF20" i="6" s="1"/>
  <c r="AF21" i="6" s="1"/>
  <c r="AF22" i="6" s="1"/>
  <c r="AF23" i="6" s="1"/>
  <c r="AF24" i="6" s="1"/>
  <c r="AF25" i="6" s="1"/>
  <c r="AF26" i="6" s="1"/>
  <c r="AF27" i="6" s="1"/>
  <c r="AF28" i="6" s="1"/>
  <c r="AF29" i="6" s="1"/>
  <c r="AF30" i="6" s="1"/>
  <c r="AF31" i="6" s="1"/>
  <c r="AF32" i="6" s="1"/>
  <c r="AF33" i="6" s="1"/>
  <c r="AF34" i="6" s="1"/>
  <c r="AF35" i="6" s="1"/>
  <c r="AF36" i="6" s="1"/>
  <c r="AF37" i="6" s="1"/>
  <c r="AF38" i="6" s="1"/>
  <c r="AF39" i="6" s="1"/>
  <c r="AF40" i="6" s="1"/>
  <c r="AF41" i="6" s="1"/>
  <c r="AF42" i="6" s="1"/>
  <c r="AF43" i="6" s="1"/>
  <c r="AF44" i="6" s="1"/>
  <c r="AF45" i="6" s="1"/>
  <c r="AF46" i="6" s="1"/>
  <c r="AF47" i="6" s="1"/>
  <c r="AF48" i="6" s="1"/>
  <c r="AF49" i="6" s="1"/>
  <c r="AF50" i="6" s="1"/>
  <c r="AF51" i="6" s="1"/>
  <c r="AF52" i="6" s="1"/>
  <c r="AF53" i="6" s="1"/>
  <c r="AF54" i="6" s="1"/>
  <c r="AF55" i="6" s="1"/>
  <c r="AF56" i="6" s="1"/>
  <c r="AF57" i="6" s="1"/>
  <c r="AF58" i="6" s="1"/>
  <c r="AF59" i="6" s="1"/>
  <c r="AF60" i="6" s="1"/>
  <c r="AF61" i="6" s="1"/>
  <c r="AF62" i="6" s="1"/>
  <c r="AF63" i="6" s="1"/>
  <c r="AF64" i="6" s="1"/>
  <c r="AF65" i="6" s="1"/>
  <c r="AF66" i="6" s="1"/>
  <c r="AF67" i="6" s="1"/>
  <c r="AF68" i="6" s="1"/>
  <c r="AF69" i="6" s="1"/>
  <c r="AF70" i="6" s="1"/>
  <c r="AF71" i="6" s="1"/>
  <c r="AF72" i="6" s="1"/>
  <c r="AF73" i="6" s="1"/>
  <c r="AF74" i="6" s="1"/>
  <c r="AF75" i="6" s="1"/>
  <c r="AF76" i="6" s="1"/>
  <c r="AF77" i="6" s="1"/>
  <c r="AF78" i="6" s="1"/>
  <c r="AF79" i="6" s="1"/>
  <c r="AF80" i="6" s="1"/>
  <c r="AF81" i="6" s="1"/>
  <c r="AF82" i="6" s="1"/>
  <c r="AF83" i="6" s="1"/>
  <c r="AF84" i="6" s="1"/>
  <c r="AF85" i="6" s="1"/>
  <c r="AF86" i="6" s="1"/>
  <c r="AF87" i="6" s="1"/>
  <c r="AF88" i="6" s="1"/>
  <c r="AF89" i="6" s="1"/>
  <c r="AF90" i="6" s="1"/>
  <c r="AF91" i="6" s="1"/>
  <c r="AF92" i="6" s="1"/>
  <c r="AF93" i="6" s="1"/>
  <c r="AF94" i="6" s="1"/>
  <c r="AF95" i="6" s="1"/>
  <c r="AF96" i="6" s="1"/>
  <c r="AF97" i="6" s="1"/>
  <c r="AF98" i="6" s="1"/>
  <c r="AF99" i="6" s="1"/>
  <c r="AF100" i="6" s="1"/>
  <c r="AF101" i="6" s="1"/>
  <c r="AF102" i="6" s="1"/>
  <c r="AF103" i="6" s="1"/>
  <c r="AF104" i="6" s="1"/>
  <c r="AF105" i="6" s="1"/>
  <c r="AF106" i="6" s="1"/>
  <c r="AF107" i="6" s="1"/>
  <c r="AF108" i="6" s="1"/>
  <c r="AF109" i="6" s="1"/>
  <c r="AF110" i="6" s="1"/>
  <c r="AF111" i="6" s="1"/>
  <c r="AF112" i="6" s="1"/>
  <c r="AF113" i="6" s="1"/>
  <c r="AF114" i="6" s="1"/>
  <c r="AF115" i="6" s="1"/>
  <c r="AF116" i="6" s="1"/>
  <c r="T3" i="6"/>
  <c r="W3" i="6" s="1"/>
  <c r="I3" i="6"/>
  <c r="H3" i="6"/>
  <c r="G3" i="6"/>
  <c r="F3" i="6"/>
  <c r="AF2" i="6"/>
  <c r="T2" i="6"/>
  <c r="AA2" i="6" s="1"/>
  <c r="I2" i="6"/>
  <c r="H2" i="6"/>
  <c r="G2" i="6"/>
  <c r="F2" i="6"/>
  <c r="AF10" i="5"/>
  <c r="AF11" i="5" s="1"/>
  <c r="AF12" i="5" s="1"/>
  <c r="AF13" i="5" s="1"/>
  <c r="AF14" i="5" s="1"/>
  <c r="AF15" i="5" s="1"/>
  <c r="AF16" i="5" s="1"/>
  <c r="AF17" i="5" s="1"/>
  <c r="AF18" i="5" s="1"/>
  <c r="AF19" i="5" s="1"/>
  <c r="AF20" i="5" s="1"/>
  <c r="AF21" i="5" s="1"/>
  <c r="AF22" i="5" s="1"/>
  <c r="AF23" i="5" s="1"/>
  <c r="AF24" i="5" s="1"/>
  <c r="AF25" i="5" s="1"/>
  <c r="AF26" i="5" s="1"/>
  <c r="AF27" i="5" s="1"/>
  <c r="AF28" i="5" s="1"/>
  <c r="AF29" i="5" s="1"/>
  <c r="AF30" i="5" s="1"/>
  <c r="AF31" i="5" s="1"/>
  <c r="AF32" i="5" s="1"/>
  <c r="AF33" i="5" s="1"/>
  <c r="AF34" i="5" s="1"/>
  <c r="AF35" i="5" s="1"/>
  <c r="AF36" i="5" s="1"/>
  <c r="AF37" i="5" s="1"/>
  <c r="AF38" i="5" s="1"/>
  <c r="AF39" i="5" s="1"/>
  <c r="AF40" i="5" s="1"/>
  <c r="AF41" i="5" s="1"/>
  <c r="AF42" i="5" s="1"/>
  <c r="AF43" i="5" s="1"/>
  <c r="AF44" i="5" s="1"/>
  <c r="AF45" i="5" s="1"/>
  <c r="AF46" i="5" s="1"/>
  <c r="AF47" i="5" s="1"/>
  <c r="AF48" i="5" s="1"/>
  <c r="AF49" i="5" s="1"/>
  <c r="AF50" i="5" s="1"/>
  <c r="AF51" i="5" s="1"/>
  <c r="AF52" i="5" s="1"/>
  <c r="AF53" i="5" s="1"/>
  <c r="AF54" i="5" s="1"/>
  <c r="AF55" i="5" s="1"/>
  <c r="AF56" i="5" s="1"/>
  <c r="AF57" i="5" s="1"/>
  <c r="AF58" i="5" s="1"/>
  <c r="AF59" i="5" s="1"/>
  <c r="AF60" i="5" s="1"/>
  <c r="AF61" i="5" s="1"/>
  <c r="AF62" i="5" s="1"/>
  <c r="AF63" i="5" s="1"/>
  <c r="AF64" i="5" s="1"/>
  <c r="AF65" i="5" s="1"/>
  <c r="AF66" i="5" s="1"/>
  <c r="AF67" i="5" s="1"/>
  <c r="AF68" i="5" s="1"/>
  <c r="AF69" i="5" s="1"/>
  <c r="AF70" i="5" s="1"/>
  <c r="AF71" i="5" s="1"/>
  <c r="AF72" i="5" s="1"/>
  <c r="AF73" i="5" s="1"/>
  <c r="AF74" i="5" s="1"/>
  <c r="AF75" i="5" s="1"/>
  <c r="AF76" i="5" s="1"/>
  <c r="AF77" i="5" s="1"/>
  <c r="AF78" i="5" s="1"/>
  <c r="AF79" i="5" s="1"/>
  <c r="AF80" i="5" s="1"/>
  <c r="AF81" i="5" s="1"/>
  <c r="AF82" i="5" s="1"/>
  <c r="AF83" i="5" s="1"/>
  <c r="AF84" i="5" s="1"/>
  <c r="AF85" i="5" s="1"/>
  <c r="AF86" i="5" s="1"/>
  <c r="AF87" i="5" s="1"/>
  <c r="AF88" i="5" s="1"/>
  <c r="AF89" i="5" s="1"/>
  <c r="AF90" i="5" s="1"/>
  <c r="AF91" i="5" s="1"/>
  <c r="AF92" i="5" s="1"/>
  <c r="AF93" i="5" s="1"/>
  <c r="AF94" i="5" s="1"/>
  <c r="AF95" i="5" s="1"/>
  <c r="AF96" i="5" s="1"/>
  <c r="AF97" i="5" s="1"/>
  <c r="AF98" i="5" s="1"/>
  <c r="AF99" i="5" s="1"/>
  <c r="AF100" i="5" s="1"/>
  <c r="AF101" i="5" s="1"/>
  <c r="AF102" i="5" s="1"/>
  <c r="AF103" i="5" s="1"/>
  <c r="AF104" i="5" s="1"/>
  <c r="AF105" i="5" s="1"/>
  <c r="AF106" i="5" s="1"/>
  <c r="AF107" i="5" s="1"/>
  <c r="AF108" i="5" s="1"/>
  <c r="AF109" i="5" s="1"/>
  <c r="AF110" i="5" s="1"/>
  <c r="AF111" i="5" s="1"/>
  <c r="AF112" i="5" s="1"/>
  <c r="AF113" i="5" s="1"/>
  <c r="AF114" i="5" s="1"/>
  <c r="AF115" i="5" s="1"/>
  <c r="AF116" i="5" s="1"/>
  <c r="T9" i="5"/>
  <c r="AD9" i="5" s="1"/>
  <c r="I9" i="5"/>
  <c r="H9" i="5"/>
  <c r="G9" i="5"/>
  <c r="F9" i="5"/>
  <c r="T8" i="5"/>
  <c r="AD8" i="5" s="1"/>
  <c r="I8" i="5"/>
  <c r="H8" i="5"/>
  <c r="G8" i="5"/>
  <c r="F8" i="5"/>
  <c r="X7" i="5"/>
  <c r="T7" i="5"/>
  <c r="AD7" i="5" s="1"/>
  <c r="I7" i="5"/>
  <c r="H7" i="5"/>
  <c r="G7" i="5"/>
  <c r="F7" i="5"/>
  <c r="T6" i="5"/>
  <c r="I6" i="5"/>
  <c r="H6" i="5"/>
  <c r="G6" i="5"/>
  <c r="F6" i="5"/>
  <c r="AD5" i="5"/>
  <c r="X5" i="5"/>
  <c r="T5" i="5"/>
  <c r="Z5" i="5" s="1"/>
  <c r="I5" i="5"/>
  <c r="H5" i="5"/>
  <c r="G5" i="5"/>
  <c r="F5" i="5"/>
  <c r="AB4" i="5"/>
  <c r="V4" i="5"/>
  <c r="T4" i="5"/>
  <c r="AD4" i="5" s="1"/>
  <c r="I4" i="5"/>
  <c r="H4" i="5"/>
  <c r="G4" i="5"/>
  <c r="F4" i="5"/>
  <c r="AF3" i="5"/>
  <c r="AF4" i="5" s="1"/>
  <c r="AF5" i="5" s="1"/>
  <c r="AF6" i="5" s="1"/>
  <c r="AF7" i="5" s="1"/>
  <c r="AF8" i="5" s="1"/>
  <c r="AF9" i="5" s="1"/>
  <c r="AB3" i="5"/>
  <c r="T3" i="5"/>
  <c r="Z3" i="5" s="1"/>
  <c r="I3" i="5"/>
  <c r="H3" i="5"/>
  <c r="G3" i="5"/>
  <c r="F3" i="5"/>
  <c r="T2" i="5"/>
  <c r="AC2" i="5" s="1"/>
  <c r="I2" i="5"/>
  <c r="H2" i="5"/>
  <c r="G2" i="5"/>
  <c r="F2" i="5"/>
  <c r="T9" i="4"/>
  <c r="AB9" i="4" s="1"/>
  <c r="I9" i="4"/>
  <c r="H9" i="4"/>
  <c r="G9" i="4"/>
  <c r="F9" i="4"/>
  <c r="T8" i="4"/>
  <c r="AA8" i="4" s="1"/>
  <c r="I8" i="4"/>
  <c r="H8" i="4"/>
  <c r="G8" i="4"/>
  <c r="F8" i="4"/>
  <c r="T7" i="4"/>
  <c r="I7" i="4"/>
  <c r="H7" i="4"/>
  <c r="G7" i="4"/>
  <c r="F7" i="4"/>
  <c r="T6" i="4"/>
  <c r="AA6" i="4" s="1"/>
  <c r="I6" i="4"/>
  <c r="H6" i="4"/>
  <c r="G6" i="4"/>
  <c r="F6" i="4"/>
  <c r="T5" i="4"/>
  <c r="I5" i="4"/>
  <c r="H5" i="4"/>
  <c r="G5" i="4"/>
  <c r="F5" i="4"/>
  <c r="T4" i="4"/>
  <c r="AA4" i="4" s="1"/>
  <c r="I4" i="4"/>
  <c r="H4" i="4"/>
  <c r="G4" i="4"/>
  <c r="F4" i="4"/>
  <c r="AF3" i="4"/>
  <c r="AF4" i="4" s="1"/>
  <c r="AF5" i="4" s="1"/>
  <c r="AF6" i="4" s="1"/>
  <c r="AF7" i="4" s="1"/>
  <c r="AF8" i="4" s="1"/>
  <c r="AF9" i="4" s="1"/>
  <c r="AF10" i="4" s="1"/>
  <c r="AF11" i="4" s="1"/>
  <c r="AF12" i="4" s="1"/>
  <c r="AF13" i="4" s="1"/>
  <c r="AF14" i="4" s="1"/>
  <c r="AF15" i="4" s="1"/>
  <c r="AF16" i="4" s="1"/>
  <c r="AF17" i="4" s="1"/>
  <c r="AF18" i="4" s="1"/>
  <c r="AF19" i="4" s="1"/>
  <c r="AF20" i="4" s="1"/>
  <c r="AF21" i="4" s="1"/>
  <c r="AF22" i="4" s="1"/>
  <c r="AF23" i="4" s="1"/>
  <c r="AF24" i="4" s="1"/>
  <c r="AF25" i="4" s="1"/>
  <c r="AF26" i="4" s="1"/>
  <c r="AF27" i="4" s="1"/>
  <c r="AF28" i="4" s="1"/>
  <c r="AF29" i="4" s="1"/>
  <c r="AF30" i="4" s="1"/>
  <c r="AF31" i="4" s="1"/>
  <c r="AF32" i="4" s="1"/>
  <c r="AF33" i="4" s="1"/>
  <c r="AF34" i="4" s="1"/>
  <c r="AF35" i="4" s="1"/>
  <c r="AF36" i="4" s="1"/>
  <c r="AF37" i="4" s="1"/>
  <c r="AF38" i="4" s="1"/>
  <c r="AF39" i="4" s="1"/>
  <c r="AF40" i="4" s="1"/>
  <c r="AF41" i="4" s="1"/>
  <c r="AF42" i="4" s="1"/>
  <c r="AF43" i="4" s="1"/>
  <c r="AF44" i="4" s="1"/>
  <c r="AF45" i="4" s="1"/>
  <c r="AF46" i="4" s="1"/>
  <c r="AF47" i="4" s="1"/>
  <c r="AF48" i="4" s="1"/>
  <c r="AF49" i="4" s="1"/>
  <c r="AF50" i="4" s="1"/>
  <c r="AF51" i="4" s="1"/>
  <c r="AF52" i="4" s="1"/>
  <c r="AF53" i="4" s="1"/>
  <c r="AF54" i="4" s="1"/>
  <c r="AF55" i="4" s="1"/>
  <c r="AF56" i="4" s="1"/>
  <c r="AF57" i="4" s="1"/>
  <c r="AF58" i="4" s="1"/>
  <c r="AF59" i="4" s="1"/>
  <c r="AF60" i="4" s="1"/>
  <c r="AF61" i="4" s="1"/>
  <c r="AF62" i="4" s="1"/>
  <c r="AF63" i="4" s="1"/>
  <c r="AF64" i="4" s="1"/>
  <c r="AF65" i="4" s="1"/>
  <c r="AF66" i="4" s="1"/>
  <c r="AF67" i="4" s="1"/>
  <c r="AF68" i="4" s="1"/>
  <c r="AF69" i="4" s="1"/>
  <c r="AF70" i="4" s="1"/>
  <c r="AF71" i="4" s="1"/>
  <c r="AF72" i="4" s="1"/>
  <c r="AF73" i="4" s="1"/>
  <c r="AF74" i="4" s="1"/>
  <c r="AF75" i="4" s="1"/>
  <c r="AF76" i="4" s="1"/>
  <c r="AF77" i="4" s="1"/>
  <c r="AF78" i="4" s="1"/>
  <c r="AF79" i="4" s="1"/>
  <c r="AF80" i="4" s="1"/>
  <c r="T3" i="4"/>
  <c r="I3" i="4"/>
  <c r="H3" i="4"/>
  <c r="G3" i="4"/>
  <c r="F3" i="4"/>
  <c r="AF2" i="4"/>
  <c r="T2" i="4"/>
  <c r="G10" i="4" s="1" a="1"/>
  <c r="I2" i="4"/>
  <c r="H2" i="4"/>
  <c r="G2" i="4"/>
  <c r="F2" i="4"/>
  <c r="T9" i="3"/>
  <c r="X9" i="3" s="1"/>
  <c r="I9" i="3"/>
  <c r="H9" i="3"/>
  <c r="G9" i="3"/>
  <c r="F9" i="3"/>
  <c r="T8" i="3"/>
  <c r="U8" i="3" s="1"/>
  <c r="I8" i="3"/>
  <c r="H8" i="3"/>
  <c r="G8" i="3"/>
  <c r="F8" i="3"/>
  <c r="AC7" i="3"/>
  <c r="Y7" i="3"/>
  <c r="X7" i="3"/>
  <c r="U7" i="3"/>
  <c r="T7" i="3"/>
  <c r="I7" i="3"/>
  <c r="H7" i="3"/>
  <c r="G7" i="3"/>
  <c r="F7" i="3"/>
  <c r="U6" i="3"/>
  <c r="T6" i="3"/>
  <c r="AC6" i="3" s="1"/>
  <c r="I6" i="3"/>
  <c r="H6" i="3"/>
  <c r="G6" i="3"/>
  <c r="F6" i="3"/>
  <c r="T5" i="3"/>
  <c r="AC5" i="3" s="1"/>
  <c r="I5" i="3"/>
  <c r="H5" i="3"/>
  <c r="G5" i="3"/>
  <c r="F5" i="3"/>
  <c r="T4" i="3"/>
  <c r="AC4" i="3" s="1"/>
  <c r="I4" i="3"/>
  <c r="H4" i="3"/>
  <c r="G4" i="3"/>
  <c r="F4" i="3"/>
  <c r="T3" i="3"/>
  <c r="Y3" i="3" s="1"/>
  <c r="I3" i="3"/>
  <c r="H3" i="3"/>
  <c r="G3" i="3"/>
  <c r="F3" i="3"/>
  <c r="F10" i="3" s="1" a="1"/>
  <c r="W2" i="3"/>
  <c r="T2" i="3"/>
  <c r="AA2" i="3" s="1"/>
  <c r="I2" i="3"/>
  <c r="I10" i="3" s="1" a="1"/>
  <c r="H2" i="3"/>
  <c r="G2" i="3"/>
  <c r="G10" i="3" s="1" a="1"/>
  <c r="F2" i="3"/>
  <c r="T9" i="2"/>
  <c r="AB9" i="2" s="1"/>
  <c r="I9" i="2"/>
  <c r="H9" i="2"/>
  <c r="G9" i="2"/>
  <c r="F9" i="2"/>
  <c r="AA8" i="2"/>
  <c r="Z8" i="2"/>
  <c r="T8" i="2"/>
  <c r="AB8" i="2" s="1"/>
  <c r="I8" i="2"/>
  <c r="H8" i="2"/>
  <c r="G8" i="2"/>
  <c r="F8" i="2"/>
  <c r="AC7" i="2"/>
  <c r="AA7" i="2"/>
  <c r="W7" i="2"/>
  <c r="V7" i="2"/>
  <c r="U7" i="2"/>
  <c r="T7" i="2"/>
  <c r="AB7" i="2" s="1"/>
  <c r="I7" i="2"/>
  <c r="H7" i="2"/>
  <c r="G7" i="2"/>
  <c r="F7" i="2"/>
  <c r="AC6" i="2"/>
  <c r="T6" i="2"/>
  <c r="AB6" i="2" s="1"/>
  <c r="I6" i="2"/>
  <c r="H6" i="2"/>
  <c r="G6" i="2"/>
  <c r="F6" i="2"/>
  <c r="AA5" i="2"/>
  <c r="Y5" i="2"/>
  <c r="T5" i="2"/>
  <c r="AB5" i="2" s="1"/>
  <c r="I5" i="2"/>
  <c r="H5" i="2"/>
  <c r="G5" i="2"/>
  <c r="F5" i="2"/>
  <c r="T4" i="2"/>
  <c r="AB4" i="2" s="1"/>
  <c r="I4" i="2"/>
  <c r="H4" i="2"/>
  <c r="G4" i="2"/>
  <c r="F4" i="2"/>
  <c r="AF3" i="2"/>
  <c r="AF4" i="2" s="1"/>
  <c r="AF5" i="2" s="1"/>
  <c r="AF6" i="2" s="1"/>
  <c r="AF7" i="2" s="1"/>
  <c r="AF8" i="2" s="1"/>
  <c r="AF9" i="2" s="1"/>
  <c r="AF10" i="2" s="1"/>
  <c r="AF11" i="2" s="1"/>
  <c r="AF12" i="2" s="1"/>
  <c r="AF13" i="2" s="1"/>
  <c r="AF14" i="2" s="1"/>
  <c r="AF15" i="2" s="1"/>
  <c r="AF16" i="2" s="1"/>
  <c r="AF17" i="2" s="1"/>
  <c r="AF18" i="2" s="1"/>
  <c r="AF19" i="2" s="1"/>
  <c r="AF20" i="2" s="1"/>
  <c r="AF21" i="2" s="1"/>
  <c r="AF22" i="2" s="1"/>
  <c r="AF23" i="2" s="1"/>
  <c r="AF24" i="2" s="1"/>
  <c r="AF25" i="2" s="1"/>
  <c r="AF26" i="2" s="1"/>
  <c r="AF27" i="2" s="1"/>
  <c r="AF28" i="2" s="1"/>
  <c r="AF29" i="2" s="1"/>
  <c r="AF30" i="2" s="1"/>
  <c r="AF31" i="2" s="1"/>
  <c r="AF32" i="2" s="1"/>
  <c r="AF33" i="2" s="1"/>
  <c r="AF34" i="2" s="1"/>
  <c r="AF35" i="2" s="1"/>
  <c r="AF36" i="2" s="1"/>
  <c r="AF37" i="2" s="1"/>
  <c r="AF38" i="2" s="1"/>
  <c r="AF39" i="2" s="1"/>
  <c r="AF40" i="2" s="1"/>
  <c r="AF41" i="2" s="1"/>
  <c r="AF42" i="2" s="1"/>
  <c r="AF43" i="2" s="1"/>
  <c r="AF44" i="2" s="1"/>
  <c r="AF45" i="2" s="1"/>
  <c r="AF46" i="2" s="1"/>
  <c r="AF47" i="2" s="1"/>
  <c r="AF48" i="2" s="1"/>
  <c r="AF49" i="2" s="1"/>
  <c r="AF50" i="2" s="1"/>
  <c r="AF51" i="2" s="1"/>
  <c r="AF52" i="2" s="1"/>
  <c r="AF53" i="2" s="1"/>
  <c r="AF54" i="2" s="1"/>
  <c r="AF55" i="2" s="1"/>
  <c r="AF56" i="2" s="1"/>
  <c r="AF57" i="2" s="1"/>
  <c r="AF58" i="2" s="1"/>
  <c r="AF59" i="2" s="1"/>
  <c r="AF60" i="2" s="1"/>
  <c r="AF61" i="2" s="1"/>
  <c r="AF62" i="2" s="1"/>
  <c r="AF63" i="2" s="1"/>
  <c r="AF64" i="2" s="1"/>
  <c r="AF65" i="2" s="1"/>
  <c r="AF66" i="2" s="1"/>
  <c r="AF67" i="2" s="1"/>
  <c r="AF68" i="2" s="1"/>
  <c r="AF69" i="2" s="1"/>
  <c r="AF70" i="2" s="1"/>
  <c r="AF71" i="2" s="1"/>
  <c r="AF72" i="2" s="1"/>
  <c r="AF73" i="2" s="1"/>
  <c r="AF74" i="2" s="1"/>
  <c r="AF75" i="2" s="1"/>
  <c r="AF76" i="2" s="1"/>
  <c r="AF77" i="2" s="1"/>
  <c r="AF78" i="2" s="1"/>
  <c r="AF79" i="2" s="1"/>
  <c r="AF80" i="2" s="1"/>
  <c r="AF81" i="2" s="1"/>
  <c r="AC3" i="2"/>
  <c r="T3" i="2"/>
  <c r="AB3" i="2" s="1"/>
  <c r="I3" i="2"/>
  <c r="H3" i="2"/>
  <c r="G3" i="2"/>
  <c r="F3" i="2"/>
  <c r="T2" i="2"/>
  <c r="B10" i="2" s="1" a="1"/>
  <c r="I2" i="2"/>
  <c r="H2" i="2"/>
  <c r="G2" i="2"/>
  <c r="F2" i="2"/>
  <c r="F10" i="2" s="1" a="1"/>
  <c r="T9" i="1"/>
  <c r="I9" i="1"/>
  <c r="H9" i="1"/>
  <c r="G9" i="1"/>
  <c r="F9" i="1"/>
  <c r="T8" i="1"/>
  <c r="I8" i="1"/>
  <c r="H8" i="1"/>
  <c r="G8" i="1"/>
  <c r="F8" i="1"/>
  <c r="T7" i="1"/>
  <c r="AA7" i="1" s="1"/>
  <c r="I7" i="1"/>
  <c r="H7" i="1"/>
  <c r="G7" i="1"/>
  <c r="F7" i="1"/>
  <c r="T6" i="1"/>
  <c r="AB6" i="1" s="1"/>
  <c r="I6" i="1"/>
  <c r="H6" i="1"/>
  <c r="G6" i="1"/>
  <c r="F6" i="1"/>
  <c r="T5" i="1"/>
  <c r="AA5" i="1" s="1"/>
  <c r="I5" i="1"/>
  <c r="H5" i="1"/>
  <c r="G5" i="1"/>
  <c r="F5" i="1"/>
  <c r="T4" i="1"/>
  <c r="AD4" i="1" s="1"/>
  <c r="I4" i="1"/>
  <c r="H4" i="1"/>
  <c r="G4" i="1"/>
  <c r="F4" i="1"/>
  <c r="T3" i="1"/>
  <c r="AC3" i="1" s="1"/>
  <c r="I3" i="1"/>
  <c r="H3" i="1"/>
  <c r="G3" i="1"/>
  <c r="F3" i="1"/>
  <c r="T2" i="1"/>
  <c r="V2" i="1" s="1"/>
  <c r="I2" i="1"/>
  <c r="H2" i="1"/>
  <c r="G2" i="1"/>
  <c r="F2" i="1"/>
  <c r="W2" i="1" l="1"/>
  <c r="AA2" i="1"/>
  <c r="AD3" i="1"/>
  <c r="H10" i="1" a="1"/>
  <c r="H10" i="1" s="1"/>
  <c r="W3" i="1"/>
  <c r="V3" i="1"/>
  <c r="W4" i="1"/>
  <c r="D10" i="1" a="1"/>
  <c r="D10" i="1" s="1"/>
  <c r="AC2" i="1"/>
  <c r="Z3" i="1"/>
  <c r="AA4" i="1"/>
  <c r="F10" i="1" a="1"/>
  <c r="F10" i="1" s="1"/>
  <c r="X5" i="1"/>
  <c r="W6" i="1"/>
  <c r="AC6" i="1"/>
  <c r="Y2" i="1"/>
  <c r="AD2" i="1"/>
  <c r="Y6" i="1"/>
  <c r="AD6" i="1"/>
  <c r="G10" i="1" a="1"/>
  <c r="G10" i="1" s="1"/>
  <c r="U2" i="1"/>
  <c r="Z2" i="1"/>
  <c r="AA3" i="1"/>
  <c r="U6" i="1"/>
  <c r="Z6" i="1"/>
  <c r="I10" i="1" a="1"/>
  <c r="I10" i="1" s="1"/>
  <c r="V6" i="1"/>
  <c r="AA6" i="1"/>
  <c r="W9" i="8"/>
  <c r="AB9" i="8"/>
  <c r="AC8" i="8"/>
  <c r="X8" i="8"/>
  <c r="U8" i="8"/>
  <c r="G10" i="8"/>
  <c r="G11" i="8" s="1"/>
  <c r="G12" i="8" s="1"/>
  <c r="AA6" i="8"/>
  <c r="AC6" i="8"/>
  <c r="AB5" i="8"/>
  <c r="AB6" i="8"/>
  <c r="U6" i="8"/>
  <c r="W6" i="8"/>
  <c r="W5" i="8"/>
  <c r="U4" i="8"/>
  <c r="X4" i="8"/>
  <c r="C10" i="8"/>
  <c r="C11" i="8" s="1"/>
  <c r="C12" i="8" s="1"/>
  <c r="U2" i="8"/>
  <c r="AA9" i="7"/>
  <c r="AA10" i="7" s="1"/>
  <c r="AA11" i="7" s="1"/>
  <c r="Y9" i="7"/>
  <c r="AC9" i="7"/>
  <c r="W9" i="7"/>
  <c r="U9" i="7"/>
  <c r="W8" i="7"/>
  <c r="W7" i="7"/>
  <c r="U7" i="7"/>
  <c r="Y7" i="7"/>
  <c r="AA7" i="7"/>
  <c r="U6" i="7"/>
  <c r="AA5" i="7"/>
  <c r="AC5" i="7"/>
  <c r="U5" i="7"/>
  <c r="W5" i="7"/>
  <c r="Y5" i="7"/>
  <c r="U4" i="7"/>
  <c r="W4" i="7"/>
  <c r="Y4" i="7"/>
  <c r="AA4" i="7"/>
  <c r="AC4" i="7"/>
  <c r="W3" i="7"/>
  <c r="Y3" i="7"/>
  <c r="B10" i="7"/>
  <c r="B11" i="7" s="1"/>
  <c r="C10" i="7"/>
  <c r="C11" i="7" s="1"/>
  <c r="C12" i="7" s="1"/>
  <c r="AA3" i="7"/>
  <c r="F10" i="7"/>
  <c r="F11" i="7" s="1"/>
  <c r="F12" i="7" s="1"/>
  <c r="AC3" i="7"/>
  <c r="G10" i="7"/>
  <c r="G11" i="7" s="1"/>
  <c r="G12" i="7" s="1"/>
  <c r="H10" i="7"/>
  <c r="H11" i="7" s="1"/>
  <c r="H12" i="7" s="1"/>
  <c r="I10" i="7"/>
  <c r="I11" i="7" s="1"/>
  <c r="I12" i="7" s="1"/>
  <c r="V2" i="7"/>
  <c r="V6" i="6"/>
  <c r="W6" i="6"/>
  <c r="X6" i="6"/>
  <c r="W5" i="6"/>
  <c r="Z5" i="6"/>
  <c r="V4" i="6"/>
  <c r="AA4" i="6"/>
  <c r="V2" i="6"/>
  <c r="X2" i="6"/>
  <c r="V9" i="5"/>
  <c r="X9" i="5"/>
  <c r="Z9" i="5"/>
  <c r="V7" i="5"/>
  <c r="Z7" i="5"/>
  <c r="V5" i="5"/>
  <c r="U2" i="5"/>
  <c r="W2" i="5"/>
  <c r="Y2" i="5"/>
  <c r="AA2" i="5"/>
  <c r="U9" i="4"/>
  <c r="W9" i="4"/>
  <c r="Y9" i="4"/>
  <c r="AA9" i="4"/>
  <c r="AC9" i="4"/>
  <c r="X6" i="4"/>
  <c r="X4" i="4"/>
  <c r="G10" i="4"/>
  <c r="G11" i="4" s="1"/>
  <c r="G12" i="4" s="1"/>
  <c r="X2" i="4"/>
  <c r="Y9" i="3"/>
  <c r="AC9" i="3"/>
  <c r="U9" i="3"/>
  <c r="AC8" i="3"/>
  <c r="Y8" i="3"/>
  <c r="Y6" i="3"/>
  <c r="U5" i="3"/>
  <c r="X5" i="3"/>
  <c r="Y5" i="3"/>
  <c r="U4" i="3"/>
  <c r="Y4" i="3"/>
  <c r="F10" i="3"/>
  <c r="F11" i="3" s="1"/>
  <c r="F12" i="3" s="1"/>
  <c r="G10" i="3"/>
  <c r="G11" i="3" s="1"/>
  <c r="G12" i="3" s="1"/>
  <c r="I10" i="3"/>
  <c r="I11" i="3" s="1"/>
  <c r="I12" i="3" s="1"/>
  <c r="X3" i="3"/>
  <c r="U9" i="2"/>
  <c r="V9" i="2"/>
  <c r="W9" i="2"/>
  <c r="Y9" i="2"/>
  <c r="AD9" i="2"/>
  <c r="Z9" i="2"/>
  <c r="AA9" i="2"/>
  <c r="AC9" i="2"/>
  <c r="AC8" i="2"/>
  <c r="AD8" i="2"/>
  <c r="U8" i="2"/>
  <c r="V8" i="2"/>
  <c r="W8" i="2"/>
  <c r="Y8" i="2"/>
  <c r="Y7" i="2"/>
  <c r="Z7" i="2"/>
  <c r="AD7" i="2"/>
  <c r="U6" i="2"/>
  <c r="V6" i="2"/>
  <c r="Y6" i="2"/>
  <c r="W6" i="2"/>
  <c r="Z6" i="2"/>
  <c r="AD6" i="2"/>
  <c r="AA6" i="2"/>
  <c r="Z5" i="2"/>
  <c r="AC5" i="2"/>
  <c r="AD5" i="2"/>
  <c r="U5" i="2"/>
  <c r="V5" i="2"/>
  <c r="W5" i="2"/>
  <c r="F10" i="2"/>
  <c r="F11" i="2" s="1"/>
  <c r="F12" i="2" s="1"/>
  <c r="U4" i="2"/>
  <c r="V4" i="2"/>
  <c r="AD4" i="2"/>
  <c r="W4" i="2"/>
  <c r="Y4" i="2"/>
  <c r="AA4" i="2"/>
  <c r="Z4" i="2"/>
  <c r="AC4" i="2"/>
  <c r="B10" i="2"/>
  <c r="B11" i="2" s="1"/>
  <c r="W3" i="2"/>
  <c r="Y3" i="2"/>
  <c r="V3" i="2"/>
  <c r="Z3" i="2"/>
  <c r="AD3" i="2"/>
  <c r="U3" i="2"/>
  <c r="AA3" i="2"/>
  <c r="Z2" i="2"/>
  <c r="AD8" i="1"/>
  <c r="Z8" i="1"/>
  <c r="V8" i="1"/>
  <c r="AA9" i="1"/>
  <c r="W9" i="1"/>
  <c r="Y9" i="1"/>
  <c r="E10" i="1" a="1"/>
  <c r="E10" i="1" s="1"/>
  <c r="Z12" i="2" a="1"/>
  <c r="E10" i="2" a="1"/>
  <c r="E10" i="2" s="1"/>
  <c r="E11" i="2" s="1"/>
  <c r="E12" i="2" s="1"/>
  <c r="AC7" i="1"/>
  <c r="Y7" i="1"/>
  <c r="U7" i="1"/>
  <c r="Y8" i="1"/>
  <c r="AD9" i="1"/>
  <c r="X4" i="1"/>
  <c r="Y5" i="1"/>
  <c r="U8" i="1"/>
  <c r="Z9" i="1"/>
  <c r="B10" i="1" a="1"/>
  <c r="B10" i="1" s="1"/>
  <c r="B11" i="1" s="1"/>
  <c r="AA2" i="2"/>
  <c r="W2" i="2"/>
  <c r="I10" i="2" a="1"/>
  <c r="I10" i="2" s="1"/>
  <c r="I11" i="2" s="1"/>
  <c r="I12" i="2" s="1"/>
  <c r="G10" i="2" a="1"/>
  <c r="G10" i="2" s="1"/>
  <c r="G11" i="2" s="1"/>
  <c r="G12" i="2" s="1"/>
  <c r="AC2" i="2"/>
  <c r="Y2" i="2"/>
  <c r="U2" i="2"/>
  <c r="X3" i="1"/>
  <c r="AB3" i="1"/>
  <c r="U4" i="1"/>
  <c r="AC4" i="1"/>
  <c r="V5" i="1"/>
  <c r="AD5" i="1"/>
  <c r="AB7" i="1"/>
  <c r="AB8" i="1"/>
  <c r="V9" i="1"/>
  <c r="C10" i="1" a="1"/>
  <c r="C10" i="1" s="1"/>
  <c r="V2" i="2"/>
  <c r="AB5" i="1"/>
  <c r="Z7" i="1"/>
  <c r="AB4" i="1"/>
  <c r="U5" i="1"/>
  <c r="AC5" i="1"/>
  <c r="V7" i="1"/>
  <c r="AA8" i="1"/>
  <c r="AA12" i="1" s="1" a="1"/>
  <c r="AA12" i="1" s="1"/>
  <c r="AA13" i="1" s="1"/>
  <c r="U9" i="1"/>
  <c r="AB2" i="2"/>
  <c r="Y4" i="1"/>
  <c r="Z5" i="1"/>
  <c r="W7" i="1"/>
  <c r="W8" i="1"/>
  <c r="AB9" i="1"/>
  <c r="AD2" i="2"/>
  <c r="C10" i="2" a="1"/>
  <c r="C10" i="2" s="1"/>
  <c r="C11" i="2" s="1"/>
  <c r="C12" i="2" s="1"/>
  <c r="X2" i="1"/>
  <c r="AB2" i="1"/>
  <c r="U3" i="1"/>
  <c r="Y3" i="1"/>
  <c r="V4" i="1"/>
  <c r="Z4" i="1"/>
  <c r="W5" i="1"/>
  <c r="X7" i="1"/>
  <c r="AD7" i="1"/>
  <c r="X8" i="1"/>
  <c r="AC8" i="1"/>
  <c r="X9" i="1"/>
  <c r="AC9" i="1"/>
  <c r="H10" i="2" a="1"/>
  <c r="H10" i="2" s="1"/>
  <c r="H11" i="2" s="1"/>
  <c r="H12" i="2" s="1"/>
  <c r="X2" i="2"/>
  <c r="D10" i="2" a="1"/>
  <c r="D10" i="2" s="1"/>
  <c r="D11" i="2" s="1"/>
  <c r="D12" i="2" s="1"/>
  <c r="D10" i="3" a="1"/>
  <c r="D10" i="3" s="1"/>
  <c r="D11" i="3" s="1"/>
  <c r="D12" i="3" s="1"/>
  <c r="H10" i="3" a="1"/>
  <c r="H10" i="3" s="1"/>
  <c r="H11" i="3" s="1"/>
  <c r="H12" i="3" s="1"/>
  <c r="AD3" i="4"/>
  <c r="Z3" i="4"/>
  <c r="V3" i="4"/>
  <c r="AC3" i="4"/>
  <c r="Y3" i="4"/>
  <c r="U3" i="4"/>
  <c r="AB3" i="4"/>
  <c r="AD5" i="4"/>
  <c r="Z5" i="4"/>
  <c r="V5" i="4"/>
  <c r="AC5" i="4"/>
  <c r="Y5" i="4"/>
  <c r="U5" i="4"/>
  <c r="AB5" i="4"/>
  <c r="AD7" i="4"/>
  <c r="Z7" i="4"/>
  <c r="V7" i="4"/>
  <c r="AC7" i="4"/>
  <c r="Y7" i="4"/>
  <c r="U7" i="4"/>
  <c r="AB7" i="4"/>
  <c r="D10" i="4" a="1"/>
  <c r="D10" i="4" s="1"/>
  <c r="D11" i="4" s="1"/>
  <c r="D12" i="4" s="1"/>
  <c r="AC6" i="5"/>
  <c r="Y6" i="5"/>
  <c r="U6" i="5"/>
  <c r="AA6" i="5"/>
  <c r="W6" i="5"/>
  <c r="Z6" i="5"/>
  <c r="X6" i="5"/>
  <c r="H10" i="6" a="1"/>
  <c r="H10" i="6" s="1"/>
  <c r="H11" i="6" s="1"/>
  <c r="H12" i="6" s="1"/>
  <c r="E10" i="3" a="1"/>
  <c r="E10" i="3" s="1"/>
  <c r="E11" i="3" s="1"/>
  <c r="E12" i="3" s="1"/>
  <c r="C10" i="3" a="1"/>
  <c r="C10" i="3" s="1"/>
  <c r="C11" i="3" s="1"/>
  <c r="C12" i="3" s="1"/>
  <c r="AD2" i="3"/>
  <c r="Z2" i="3"/>
  <c r="V2" i="3"/>
  <c r="AC2" i="3"/>
  <c r="Y2" i="3"/>
  <c r="U2" i="3"/>
  <c r="AB2" i="3"/>
  <c r="AA4" i="3"/>
  <c r="W4" i="3"/>
  <c r="AD4" i="3"/>
  <c r="Z4" i="3"/>
  <c r="V4" i="3"/>
  <c r="AB4" i="3"/>
  <c r="AA6" i="3"/>
  <c r="W6" i="3"/>
  <c r="AD6" i="3"/>
  <c r="Z6" i="3"/>
  <c r="V6" i="3"/>
  <c r="AB6" i="3"/>
  <c r="AA8" i="3"/>
  <c r="W8" i="3"/>
  <c r="AD8" i="3"/>
  <c r="Z8" i="3"/>
  <c r="V8" i="3"/>
  <c r="AB8" i="3"/>
  <c r="I10" i="4" a="1"/>
  <c r="I10" i="4" s="1"/>
  <c r="I11" i="4" s="1"/>
  <c r="I12" i="4" s="1"/>
  <c r="AA2" i="4"/>
  <c r="W3" i="4"/>
  <c r="W5" i="4"/>
  <c r="W7" i="4"/>
  <c r="V6" i="5"/>
  <c r="AC8" i="5"/>
  <c r="Y8" i="5"/>
  <c r="U8" i="5"/>
  <c r="AA8" i="5"/>
  <c r="W8" i="5"/>
  <c r="Z8" i="5"/>
  <c r="X8" i="5"/>
  <c r="AA3" i="3"/>
  <c r="AA12" i="3" s="1" a="1"/>
  <c r="W3" i="3"/>
  <c r="W12" i="3" s="1" a="1"/>
  <c r="AD3" i="3"/>
  <c r="Z3" i="3"/>
  <c r="V3" i="3"/>
  <c r="AB3" i="3"/>
  <c r="B10" i="3" a="1"/>
  <c r="B10" i="3" s="1"/>
  <c r="B11" i="3" s="1"/>
  <c r="F10" i="4" a="1"/>
  <c r="F10" i="4" s="1"/>
  <c r="F11" i="4" s="1"/>
  <c r="F12" i="4" s="1"/>
  <c r="B10" i="4" a="1"/>
  <c r="B10" i="4" s="1"/>
  <c r="B11" i="4" s="1"/>
  <c r="AD2" i="4"/>
  <c r="Z2" i="4"/>
  <c r="V2" i="4"/>
  <c r="E10" i="4" a="1"/>
  <c r="E10" i="4" s="1"/>
  <c r="E11" i="4" s="1"/>
  <c r="E12" i="4" s="1"/>
  <c r="AC2" i="4"/>
  <c r="Y2" i="4"/>
  <c r="U2" i="4"/>
  <c r="AB2" i="4"/>
  <c r="X3" i="4"/>
  <c r="X12" i="4" s="1" a="1"/>
  <c r="AD4" i="4"/>
  <c r="Z4" i="4"/>
  <c r="V4" i="4"/>
  <c r="AC4" i="4"/>
  <c r="Y4" i="4"/>
  <c r="U4" i="4"/>
  <c r="AB4" i="4"/>
  <c r="X5" i="4"/>
  <c r="AD6" i="4"/>
  <c r="Z6" i="4"/>
  <c r="V6" i="4"/>
  <c r="AC6" i="4"/>
  <c r="Y6" i="4"/>
  <c r="U6" i="4"/>
  <c r="AB6" i="4"/>
  <c r="X7" i="4"/>
  <c r="AB8" i="4"/>
  <c r="X8" i="4"/>
  <c r="AD8" i="4"/>
  <c r="Z8" i="4"/>
  <c r="V8" i="4"/>
  <c r="W8" i="4"/>
  <c r="AC8" i="4"/>
  <c r="U8" i="4"/>
  <c r="H10" i="4" a="1"/>
  <c r="H10" i="4" s="1"/>
  <c r="H11" i="4" s="1"/>
  <c r="H12" i="4" s="1"/>
  <c r="G10" i="5" a="1"/>
  <c r="G10" i="5" s="1"/>
  <c r="G11" i="5" s="1"/>
  <c r="G12" i="5" s="1"/>
  <c r="AB6" i="5"/>
  <c r="V8" i="5"/>
  <c r="X6" i="1"/>
  <c r="X3" i="2"/>
  <c r="X4" i="2"/>
  <c r="X5" i="2"/>
  <c r="X6" i="2"/>
  <c r="X7" i="2"/>
  <c r="X8" i="2"/>
  <c r="X9" i="2"/>
  <c r="X2" i="3"/>
  <c r="U3" i="3"/>
  <c r="AC3" i="3"/>
  <c r="X4" i="3"/>
  <c r="AA5" i="3"/>
  <c r="W5" i="3"/>
  <c r="AD5" i="3"/>
  <c r="Z5" i="3"/>
  <c r="V5" i="3"/>
  <c r="AB5" i="3"/>
  <c r="X6" i="3"/>
  <c r="AA7" i="3"/>
  <c r="W7" i="3"/>
  <c r="AD7" i="3"/>
  <c r="Z7" i="3"/>
  <c r="V7" i="3"/>
  <c r="AB7" i="3"/>
  <c r="X8" i="3"/>
  <c r="AA9" i="3"/>
  <c r="W9" i="3"/>
  <c r="AD9" i="3"/>
  <c r="Z9" i="3"/>
  <c r="V9" i="3"/>
  <c r="AB9" i="3"/>
  <c r="W2" i="4"/>
  <c r="AA3" i="4"/>
  <c r="W4" i="4"/>
  <c r="AA5" i="4"/>
  <c r="W6" i="4"/>
  <c r="AA7" i="4"/>
  <c r="Y8" i="4"/>
  <c r="C10" i="4" a="1"/>
  <c r="C10" i="4" s="1"/>
  <c r="C11" i="4" s="1"/>
  <c r="C12" i="4" s="1"/>
  <c r="H10" i="5" a="1"/>
  <c r="H10" i="5" s="1"/>
  <c r="H11" i="5" s="1"/>
  <c r="H12" i="5" s="1"/>
  <c r="AC3" i="5"/>
  <c r="Y3" i="5"/>
  <c r="Y12" i="5" s="1" a="1"/>
  <c r="U3" i="5"/>
  <c r="AA3" i="5"/>
  <c r="W3" i="5"/>
  <c r="X3" i="5"/>
  <c r="AD3" i="5"/>
  <c r="V3" i="5"/>
  <c r="AC4" i="5"/>
  <c r="Y4" i="5"/>
  <c r="U4" i="5"/>
  <c r="AA4" i="5"/>
  <c r="W4" i="5"/>
  <c r="Z4" i="5"/>
  <c r="X4" i="5"/>
  <c r="AD6" i="5"/>
  <c r="AB8" i="5"/>
  <c r="AC3" i="6"/>
  <c r="Y3" i="6"/>
  <c r="U3" i="6"/>
  <c r="AD3" i="6"/>
  <c r="X3" i="6"/>
  <c r="AA3" i="6"/>
  <c r="V3" i="6"/>
  <c r="AB3" i="6"/>
  <c r="Z3" i="6"/>
  <c r="AC9" i="6"/>
  <c r="Y9" i="6"/>
  <c r="U9" i="6"/>
  <c r="AA9" i="6"/>
  <c r="V9" i="6"/>
  <c r="AD9" i="6"/>
  <c r="X9" i="6"/>
  <c r="AB9" i="6"/>
  <c r="Z9" i="6"/>
  <c r="I10" i="5" a="1"/>
  <c r="I10" i="5" s="1"/>
  <c r="I11" i="5" s="1"/>
  <c r="I12" i="5" s="1"/>
  <c r="AC5" i="5"/>
  <c r="Y5" i="5"/>
  <c r="U5" i="5"/>
  <c r="AA5" i="5"/>
  <c r="W5" i="5"/>
  <c r="AB5" i="5"/>
  <c r="AC7" i="5"/>
  <c r="Y7" i="5"/>
  <c r="U7" i="5"/>
  <c r="U10" i="5" s="1"/>
  <c r="U11" i="5" s="1"/>
  <c r="AA7" i="5"/>
  <c r="W7" i="5"/>
  <c r="AB7" i="5"/>
  <c r="AC9" i="5"/>
  <c r="Y9" i="5"/>
  <c r="U9" i="5"/>
  <c r="AA9" i="5"/>
  <c r="W9" i="5"/>
  <c r="AB9" i="5"/>
  <c r="F10" i="6" a="1"/>
  <c r="F10" i="6" s="1"/>
  <c r="F11" i="6" s="1"/>
  <c r="F12" i="6" s="1"/>
  <c r="D10" i="6" a="1"/>
  <c r="D10" i="6" s="1"/>
  <c r="D11" i="6" s="1"/>
  <c r="D12" i="6" s="1"/>
  <c r="B10" i="6" a="1"/>
  <c r="B10" i="6" s="1"/>
  <c r="B11" i="6" s="1"/>
  <c r="AC2" i="6"/>
  <c r="Y2" i="6"/>
  <c r="G10" i="6" a="1"/>
  <c r="G10" i="6" s="1"/>
  <c r="G11" i="6" s="1"/>
  <c r="G12" i="6" s="1"/>
  <c r="Z2" i="6"/>
  <c r="U2" i="6"/>
  <c r="C10" i="6" a="1"/>
  <c r="C10" i="6" s="1"/>
  <c r="C11" i="6" s="1"/>
  <c r="C12" i="6" s="1"/>
  <c r="AB2" i="6"/>
  <c r="W2" i="6"/>
  <c r="AD2" i="6"/>
  <c r="AC5" i="6"/>
  <c r="Y5" i="6"/>
  <c r="U5" i="6"/>
  <c r="AA5" i="6"/>
  <c r="V5" i="6"/>
  <c r="AD5" i="6"/>
  <c r="X5" i="6"/>
  <c r="AC7" i="6"/>
  <c r="Y7" i="6"/>
  <c r="U7" i="6"/>
  <c r="AD7" i="6"/>
  <c r="X7" i="6"/>
  <c r="AA7" i="6"/>
  <c r="V7" i="6"/>
  <c r="V12" i="6" s="1" a="1"/>
  <c r="I10" i="6" a="1"/>
  <c r="I10" i="6" s="1"/>
  <c r="I11" i="6" s="1"/>
  <c r="I12" i="6" s="1"/>
  <c r="F10" i="5" a="1"/>
  <c r="F10" i="5" s="1"/>
  <c r="F11" i="5" s="1"/>
  <c r="F12" i="5" s="1"/>
  <c r="D10" i="5" a="1"/>
  <c r="D10" i="5" s="1"/>
  <c r="D11" i="5" s="1"/>
  <c r="D12" i="5" s="1"/>
  <c r="E10" i="6" a="1"/>
  <c r="E10" i="6" s="1"/>
  <c r="E11" i="6" s="1"/>
  <c r="E12" i="6" s="1"/>
  <c r="AA12" i="7" a="1"/>
  <c r="V9" i="4"/>
  <c r="Z9" i="4"/>
  <c r="AD9" i="4"/>
  <c r="V2" i="5"/>
  <c r="Z2" i="5"/>
  <c r="AD2" i="5"/>
  <c r="C10" i="5" a="1"/>
  <c r="C10" i="5" s="1"/>
  <c r="C11" i="5" s="1"/>
  <c r="C12" i="5" s="1"/>
  <c r="E10" i="5" a="1"/>
  <c r="E10" i="5" s="1"/>
  <c r="E11" i="5" s="1"/>
  <c r="E12" i="5" s="1"/>
  <c r="AC4" i="6"/>
  <c r="Y4" i="6"/>
  <c r="U4" i="6"/>
  <c r="Z4" i="6"/>
  <c r="AC8" i="6"/>
  <c r="Y8" i="6"/>
  <c r="U8" i="6"/>
  <c r="Z8" i="6"/>
  <c r="X9" i="4"/>
  <c r="X2" i="5"/>
  <c r="AB2" i="5"/>
  <c r="B10" i="5" a="1"/>
  <c r="B10" i="5" s="1"/>
  <c r="B11" i="5" s="1"/>
  <c r="W4" i="6"/>
  <c r="AB4" i="6"/>
  <c r="AC6" i="6"/>
  <c r="Y6" i="6"/>
  <c r="U6" i="6"/>
  <c r="Z6" i="6"/>
  <c r="W8" i="6"/>
  <c r="AB8" i="6"/>
  <c r="W12" i="7" a="1"/>
  <c r="AC2" i="7"/>
  <c r="Y2" i="7"/>
  <c r="D10" i="7" a="1"/>
  <c r="D10" i="7" s="1"/>
  <c r="D11" i="7" s="1"/>
  <c r="D12" i="7" s="1"/>
  <c r="X2" i="7"/>
  <c r="AD2" i="7"/>
  <c r="E10" i="7" a="1"/>
  <c r="E10" i="7" s="1"/>
  <c r="E11" i="7" s="1"/>
  <c r="E12" i="7" s="1"/>
  <c r="U2" i="7"/>
  <c r="Z2" i="7"/>
  <c r="AD3" i="8"/>
  <c r="Z3" i="8"/>
  <c r="V3" i="8"/>
  <c r="Y3" i="8"/>
  <c r="AD7" i="8"/>
  <c r="Z7" i="8"/>
  <c r="V7" i="8"/>
  <c r="Y7" i="8"/>
  <c r="B10" i="8" a="1"/>
  <c r="B10" i="8" s="1"/>
  <c r="B11" i="8" s="1"/>
  <c r="X3" i="7"/>
  <c r="AB3" i="7"/>
  <c r="X4" i="7"/>
  <c r="AB4" i="7"/>
  <c r="X5" i="7"/>
  <c r="AB5" i="7"/>
  <c r="X6" i="7"/>
  <c r="AB6" i="7"/>
  <c r="X7" i="7"/>
  <c r="AB7" i="7"/>
  <c r="X8" i="7"/>
  <c r="AB8" i="7"/>
  <c r="X9" i="7"/>
  <c r="AB9" i="7"/>
  <c r="H10" i="8" a="1"/>
  <c r="H10" i="8" s="1"/>
  <c r="H11" i="8" s="1"/>
  <c r="H12" i="8" s="1"/>
  <c r="U3" i="8"/>
  <c r="AA3" i="8"/>
  <c r="AA12" i="8" s="1" a="1"/>
  <c r="AD4" i="8"/>
  <c r="Z4" i="8"/>
  <c r="V4" i="8"/>
  <c r="Y4" i="8"/>
  <c r="X5" i="8"/>
  <c r="U7" i="8"/>
  <c r="AA7" i="8"/>
  <c r="AD8" i="8"/>
  <c r="Z8" i="8"/>
  <c r="V8" i="8"/>
  <c r="Y8" i="8"/>
  <c r="X9" i="8"/>
  <c r="I10" i="8" a="1"/>
  <c r="I10" i="8" s="1"/>
  <c r="I11" i="8" s="1"/>
  <c r="I12" i="8" s="1"/>
  <c r="W3" i="8"/>
  <c r="AB3" i="8"/>
  <c r="AD5" i="8"/>
  <c r="Z5" i="8"/>
  <c r="V5" i="8"/>
  <c r="Y5" i="8"/>
  <c r="W7" i="8"/>
  <c r="AB7" i="8"/>
  <c r="AD9" i="8"/>
  <c r="Z9" i="8"/>
  <c r="V9" i="8"/>
  <c r="Y9" i="8"/>
  <c r="V3" i="7"/>
  <c r="V12" i="7" s="1" a="1"/>
  <c r="Z3" i="7"/>
  <c r="V4" i="7"/>
  <c r="Z4" i="7"/>
  <c r="V5" i="7"/>
  <c r="Z5" i="7"/>
  <c r="V6" i="7"/>
  <c r="Z6" i="7"/>
  <c r="V7" i="7"/>
  <c r="Z7" i="7"/>
  <c r="V8" i="7"/>
  <c r="Z8" i="7"/>
  <c r="V9" i="7"/>
  <c r="Z9" i="7"/>
  <c r="F10" i="8" a="1"/>
  <c r="F10" i="8" s="1"/>
  <c r="F11" i="8" s="1"/>
  <c r="F12" i="8" s="1"/>
  <c r="E10" i="8" a="1"/>
  <c r="E10" i="8" s="1"/>
  <c r="E11" i="8" s="1"/>
  <c r="E12" i="8" s="1"/>
  <c r="AD2" i="8"/>
  <c r="Z2" i="8"/>
  <c r="V2" i="8"/>
  <c r="D10" i="8" a="1"/>
  <c r="D10" i="8" s="1"/>
  <c r="D11" i="8" s="1"/>
  <c r="D12" i="8" s="1"/>
  <c r="Y2" i="8"/>
  <c r="X3" i="8"/>
  <c r="AC3" i="8"/>
  <c r="AC12" i="8" s="1" a="1"/>
  <c r="W4" i="8"/>
  <c r="AB4" i="8"/>
  <c r="U5" i="8"/>
  <c r="AA5" i="8"/>
  <c r="AD6" i="8"/>
  <c r="Z6" i="8"/>
  <c r="V6" i="8"/>
  <c r="Y6" i="8"/>
  <c r="X7" i="8"/>
  <c r="AC7" i="8"/>
  <c r="W8" i="8"/>
  <c r="W12" i="8" s="1" a="1"/>
  <c r="AB8" i="8"/>
  <c r="U9" i="8"/>
  <c r="AA9" i="8"/>
  <c r="AD10" i="1" l="1"/>
  <c r="V10" i="1"/>
  <c r="AA10" i="1"/>
  <c r="AA11" i="1" s="1"/>
  <c r="AD13" i="1"/>
  <c r="Z10" i="1"/>
  <c r="W12" i="1" a="1"/>
  <c r="W12" i="1" s="1"/>
  <c r="W13" i="1" s="1"/>
  <c r="Z12" i="1" a="1"/>
  <c r="Z12" i="1" s="1"/>
  <c r="Z13" i="1" s="1"/>
  <c r="W10" i="1"/>
  <c r="W11" i="1" s="1"/>
  <c r="AC12" i="1" a="1"/>
  <c r="AC12" i="1" s="1"/>
  <c r="AC13" i="1" s="1"/>
  <c r="AC10" i="1"/>
  <c r="AB10" i="8"/>
  <c r="AB11" i="8" s="1"/>
  <c r="AC12" i="8"/>
  <c r="AA12" i="8"/>
  <c r="X10" i="8"/>
  <c r="X11" i="8" s="1"/>
  <c r="W10" i="8"/>
  <c r="W11" i="8" s="1"/>
  <c r="W12" i="8"/>
  <c r="U10" i="8"/>
  <c r="U11" i="8" s="1"/>
  <c r="AA12" i="7"/>
  <c r="W10" i="7"/>
  <c r="W11" i="7" s="1"/>
  <c r="V12" i="7"/>
  <c r="V10" i="7"/>
  <c r="V11" i="7" s="1"/>
  <c r="W12" i="7"/>
  <c r="AB10" i="7"/>
  <c r="AB11" i="7" s="1"/>
  <c r="V12" i="6"/>
  <c r="V10" i="6"/>
  <c r="V11" i="6" s="1"/>
  <c r="AA10" i="6"/>
  <c r="AA11" i="6" s="1"/>
  <c r="X10" i="6"/>
  <c r="X11" i="6" s="1"/>
  <c r="AA10" i="5"/>
  <c r="AA11" i="5" s="1"/>
  <c r="Y12" i="5"/>
  <c r="X12" i="4"/>
  <c r="AA12" i="3"/>
  <c r="W12" i="3"/>
  <c r="Z10" i="2"/>
  <c r="Z11" i="2" s="1"/>
  <c r="Z12" i="2"/>
  <c r="AB12" i="6" a="1"/>
  <c r="AB12" i="6" s="1"/>
  <c r="AB10" i="6"/>
  <c r="AB11" i="6" s="1"/>
  <c r="AC10" i="5"/>
  <c r="AC11" i="5" s="1"/>
  <c r="AB12" i="4" a="1"/>
  <c r="AB12" i="4" s="1"/>
  <c r="AB10" i="4"/>
  <c r="AB11" i="4" s="1"/>
  <c r="V12" i="2" a="1"/>
  <c r="V12" i="2" s="1"/>
  <c r="V10" i="2"/>
  <c r="V11" i="2" s="1"/>
  <c r="V10" i="8"/>
  <c r="V11" i="8" s="1"/>
  <c r="V12" i="8" a="1"/>
  <c r="V12" i="8" s="1"/>
  <c r="X12" i="8" a="1"/>
  <c r="X12" i="8" s="1"/>
  <c r="U12" i="8" a="1"/>
  <c r="U12" i="8" s="1"/>
  <c r="X10" i="5"/>
  <c r="X11" i="5" s="1"/>
  <c r="X12" i="5" a="1"/>
  <c r="X12" i="5" s="1"/>
  <c r="W12" i="5" a="1"/>
  <c r="W12" i="5" s="1"/>
  <c r="U12" i="5" a="1"/>
  <c r="U12" i="5" s="1"/>
  <c r="AB10" i="3"/>
  <c r="AB11" i="3" s="1"/>
  <c r="AB12" i="3" a="1"/>
  <c r="AB12" i="3" s="1"/>
  <c r="V10" i="3"/>
  <c r="V11" i="3" s="1"/>
  <c r="V12" i="3" a="1"/>
  <c r="V12" i="3" s="1"/>
  <c r="Y12" i="1" a="1"/>
  <c r="Y12" i="1" s="1"/>
  <c r="Y13" i="1" s="1"/>
  <c r="AD10" i="8"/>
  <c r="AD11" i="8" s="1"/>
  <c r="AD12" i="8" a="1"/>
  <c r="AD12" i="8" s="1"/>
  <c r="AB12" i="8" a="1"/>
  <c r="AB12" i="8" s="1"/>
  <c r="AA10" i="8"/>
  <c r="AA11" i="8" s="1"/>
  <c r="Y12" i="7" a="1"/>
  <c r="Y12" i="7" s="1"/>
  <c r="Y10" i="7"/>
  <c r="Y11" i="7" s="1"/>
  <c r="V10" i="5"/>
  <c r="V11" i="5" s="1"/>
  <c r="V12" i="5" a="1"/>
  <c r="V12" i="5" s="1"/>
  <c r="Y12" i="6" a="1"/>
  <c r="Y12" i="6" s="1"/>
  <c r="Y10" i="6"/>
  <c r="Y11" i="6" s="1"/>
  <c r="AA12" i="5" a="1"/>
  <c r="AA12" i="5" s="1"/>
  <c r="U10" i="4"/>
  <c r="U11" i="4" s="1"/>
  <c r="U12" i="4" a="1"/>
  <c r="U12" i="4" s="1"/>
  <c r="V12" i="4" a="1"/>
  <c r="V12" i="4" s="1"/>
  <c r="V10" i="4"/>
  <c r="V11" i="4" s="1"/>
  <c r="W10" i="3"/>
  <c r="W11" i="3" s="1"/>
  <c r="U12" i="3" a="1"/>
  <c r="U12" i="3" s="1"/>
  <c r="U10" i="3"/>
  <c r="U11" i="3" s="1"/>
  <c r="Z12" i="3" a="1"/>
  <c r="Z12" i="3" s="1"/>
  <c r="Z10" i="3"/>
  <c r="Z11" i="3" s="1"/>
  <c r="X12" i="6" a="1"/>
  <c r="X12" i="6" s="1"/>
  <c r="AA10" i="3"/>
  <c r="AA11" i="3" s="1"/>
  <c r="X12" i="2" a="1"/>
  <c r="X12" i="2" s="1"/>
  <c r="X10" i="2"/>
  <c r="X11" i="2" s="1"/>
  <c r="U10" i="1"/>
  <c r="U10" i="2"/>
  <c r="U11" i="2" s="1"/>
  <c r="U12" i="2" a="1"/>
  <c r="U12" i="2" s="1"/>
  <c r="Z10" i="8"/>
  <c r="Z11" i="8" s="1"/>
  <c r="Z12" i="8" a="1"/>
  <c r="Z12" i="8" s="1"/>
  <c r="U12" i="7" a="1"/>
  <c r="U12" i="7" s="1"/>
  <c r="U10" i="7"/>
  <c r="U11" i="7" s="1"/>
  <c r="AB12" i="7" a="1"/>
  <c r="AB12" i="7" s="1"/>
  <c r="Z10" i="5"/>
  <c r="Z11" i="5" s="1"/>
  <c r="Z12" i="5" a="1"/>
  <c r="Z12" i="5" s="1"/>
  <c r="AA12" i="4" a="1"/>
  <c r="AA12" i="4" s="1"/>
  <c r="AA10" i="4"/>
  <c r="AA11" i="4" s="1"/>
  <c r="X12" i="1" a="1"/>
  <c r="X12" i="1" s="1"/>
  <c r="X13" i="1" s="1"/>
  <c r="V12" i="1" a="1"/>
  <c r="V12" i="1" s="1"/>
  <c r="V11" i="1" s="1"/>
  <c r="Y12" i="8" a="1"/>
  <c r="Y12" i="8" s="1"/>
  <c r="Y10" i="8"/>
  <c r="Y11" i="8" s="1"/>
  <c r="AC10" i="8"/>
  <c r="AC11" i="8" s="1"/>
  <c r="AD10" i="7"/>
  <c r="AD11" i="7" s="1"/>
  <c r="AD12" i="7" a="1"/>
  <c r="AD12" i="7" s="1"/>
  <c r="AC12" i="7" a="1"/>
  <c r="AC12" i="7" s="1"/>
  <c r="AC10" i="7"/>
  <c r="AC11" i="7" s="1"/>
  <c r="AD10" i="6"/>
  <c r="AD11" i="6" s="1"/>
  <c r="AD12" i="6" a="1"/>
  <c r="AD12" i="6" s="1"/>
  <c r="U12" i="6" a="1"/>
  <c r="U12" i="6" s="1"/>
  <c r="U10" i="6"/>
  <c r="U11" i="6" s="1"/>
  <c r="AC12" i="6" a="1"/>
  <c r="AC12" i="6" s="1"/>
  <c r="AC10" i="6"/>
  <c r="AC11" i="6" s="1"/>
  <c r="Y10" i="5"/>
  <c r="Y11" i="5" s="1"/>
  <c r="X10" i="4"/>
  <c r="X11" i="4" s="1"/>
  <c r="W12" i="4" a="1"/>
  <c r="W12" i="4" s="1"/>
  <c r="W10" i="4"/>
  <c r="W11" i="4" s="1"/>
  <c r="X10" i="3"/>
  <c r="X11" i="3" s="1"/>
  <c r="X12" i="3" a="1"/>
  <c r="X12" i="3" s="1"/>
  <c r="Y10" i="4"/>
  <c r="Y11" i="4" s="1"/>
  <c r="Y12" i="4" a="1"/>
  <c r="Y12" i="4" s="1"/>
  <c r="Z12" i="4" a="1"/>
  <c r="Z12" i="4" s="1"/>
  <c r="Z10" i="4"/>
  <c r="Z11" i="4" s="1"/>
  <c r="Y12" i="3" a="1"/>
  <c r="Y12" i="3" s="1"/>
  <c r="Y10" i="3"/>
  <c r="Y11" i="3" s="1"/>
  <c r="AD10" i="3"/>
  <c r="AD11" i="3" s="1"/>
  <c r="AD12" i="3" a="1"/>
  <c r="AD12" i="3" s="1"/>
  <c r="Y10" i="2"/>
  <c r="Y11" i="2" s="1"/>
  <c r="Y12" i="2" a="1"/>
  <c r="Y12" i="2" s="1"/>
  <c r="W12" i="2" a="1"/>
  <c r="W12" i="2" s="1"/>
  <c r="W10" i="2"/>
  <c r="W11" i="2" s="1"/>
  <c r="Z10" i="7"/>
  <c r="Z11" i="7" s="1"/>
  <c r="Z12" i="7" a="1"/>
  <c r="Z12" i="7" s="1"/>
  <c r="X12" i="7" a="1"/>
  <c r="X12" i="7" s="1"/>
  <c r="X10" i="7"/>
  <c r="X11" i="7" s="1"/>
  <c r="AB10" i="5"/>
  <c r="AB11" i="5" s="1"/>
  <c r="AB12" i="5" a="1"/>
  <c r="AB12" i="5" s="1"/>
  <c r="AD10" i="5"/>
  <c r="AD11" i="5" s="1"/>
  <c r="AD12" i="5" a="1"/>
  <c r="AD12" i="5" s="1"/>
  <c r="W10" i="6"/>
  <c r="W11" i="6" s="1"/>
  <c r="W12" i="6" a="1"/>
  <c r="W12" i="6" s="1"/>
  <c r="Z10" i="6"/>
  <c r="Z11" i="6" s="1"/>
  <c r="Z12" i="6" a="1"/>
  <c r="Z12" i="6" s="1"/>
  <c r="AA12" i="6" a="1"/>
  <c r="AA12" i="6" s="1"/>
  <c r="AC12" i="5" a="1"/>
  <c r="AC12" i="5" s="1"/>
  <c r="AC10" i="4"/>
  <c r="AC11" i="4" s="1"/>
  <c r="AC12" i="4" a="1"/>
  <c r="AC12" i="4" s="1"/>
  <c r="AD12" i="4" a="1"/>
  <c r="AD12" i="4" s="1"/>
  <c r="AD10" i="4"/>
  <c r="AD11" i="4" s="1"/>
  <c r="AC12" i="3" a="1"/>
  <c r="AC12" i="3" s="1"/>
  <c r="AC10" i="3"/>
  <c r="AC11" i="3" s="1"/>
  <c r="W10" i="5"/>
  <c r="W11" i="5" s="1"/>
  <c r="AB12" i="1" a="1"/>
  <c r="AB12" i="1" s="1"/>
  <c r="AB13" i="1" s="1"/>
  <c r="AB10" i="1"/>
  <c r="AB11" i="1" s="1"/>
  <c r="AD12" i="2" a="1"/>
  <c r="AD12" i="2" s="1"/>
  <c r="AD10" i="2"/>
  <c r="AD11" i="2" s="1"/>
  <c r="AB12" i="2" a="1"/>
  <c r="AB12" i="2" s="1"/>
  <c r="AB10" i="2"/>
  <c r="AB11" i="2" s="1"/>
  <c r="AC10" i="2"/>
  <c r="AC11" i="2" s="1"/>
  <c r="AC12" i="2" a="1"/>
  <c r="AC12" i="2" s="1"/>
  <c r="AA12" i="2" a="1"/>
  <c r="AA12" i="2" s="1"/>
  <c r="AA10" i="2"/>
  <c r="AA11" i="2" s="1"/>
  <c r="Z11" i="1" l="1"/>
  <c r="AD11" i="1"/>
  <c r="AC11" i="1"/>
  <c r="V13" i="1"/>
  <c r="B17" i="8"/>
  <c r="F13" i="8" s="1"/>
  <c r="F13" i="7"/>
  <c r="B17" i="6"/>
  <c r="H13" i="6" s="1"/>
  <c r="I13" i="5"/>
  <c r="B17" i="4"/>
  <c r="C13" i="4" s="1"/>
  <c r="E13" i="3"/>
  <c r="B17" i="2"/>
  <c r="U16" i="2" s="1"/>
  <c r="C13" i="8" l="1"/>
  <c r="G13" i="8"/>
  <c r="H13" i="8"/>
  <c r="U16" i="8"/>
  <c r="E13" i="8"/>
  <c r="I13" i="8"/>
  <c r="D13" i="8"/>
  <c r="H13" i="7"/>
  <c r="I13" i="7"/>
  <c r="U16" i="7"/>
  <c r="E13" i="7"/>
  <c r="D13" i="7"/>
  <c r="G13" i="7"/>
  <c r="C13" i="7"/>
  <c r="D13" i="6"/>
  <c r="C13" i="6"/>
  <c r="I13" i="6"/>
  <c r="F13" i="6"/>
  <c r="E13" i="6"/>
  <c r="G13" i="6"/>
  <c r="U16" i="6"/>
  <c r="E13" i="5"/>
  <c r="G13" i="5"/>
  <c r="H13" i="5"/>
  <c r="D13" i="5"/>
  <c r="U16" i="5"/>
  <c r="F13" i="5"/>
  <c r="C13" i="5"/>
  <c r="H13" i="4"/>
  <c r="F13" i="4"/>
  <c r="D13" i="4"/>
  <c r="I13" i="4"/>
  <c r="G13" i="4"/>
  <c r="U16" i="4"/>
  <c r="E13" i="4"/>
  <c r="D13" i="3"/>
  <c r="C13" i="3"/>
  <c r="H13" i="3"/>
  <c r="G13" i="3"/>
  <c r="F13" i="3"/>
  <c r="I13" i="3"/>
  <c r="U16" i="3"/>
  <c r="F20" i="3" s="1"/>
  <c r="G13" i="2"/>
  <c r="F13" i="2"/>
  <c r="C13" i="2"/>
  <c r="I13" i="2"/>
  <c r="H13" i="2"/>
  <c r="D13" i="2"/>
  <c r="E13" i="2"/>
  <c r="F20" i="8" l="1"/>
  <c r="F20" i="7"/>
  <c r="F20" i="6"/>
  <c r="F20" i="5"/>
  <c r="F20" i="4"/>
  <c r="F20" i="2"/>
  <c r="U12" i="1" l="1" a="1"/>
  <c r="U12" i="1" s="1"/>
  <c r="U11" i="1" s="1"/>
  <c r="U13" i="1" l="1"/>
  <c r="X10" i="1" l="1"/>
  <c r="X11" i="1" s="1"/>
  <c r="W24" i="1" l="1"/>
  <c r="D11" i="1"/>
  <c r="D12" i="1" s="1"/>
  <c r="F11" i="1"/>
  <c r="F12" i="1" s="1"/>
  <c r="I11" i="1"/>
  <c r="I12" i="1" s="1"/>
  <c r="G11" i="1"/>
  <c r="G12" i="1" s="1"/>
  <c r="C11" i="1"/>
  <c r="C12" i="1" s="1"/>
  <c r="H11" i="1"/>
  <c r="H12" i="1" s="1"/>
  <c r="X24" i="1" l="1"/>
  <c r="Y24" i="1" s="1"/>
  <c r="W25" i="1"/>
  <c r="W26" i="1" l="1"/>
  <c r="X25" i="1"/>
  <c r="Y25" i="1" s="1"/>
  <c r="W27" i="1" l="1"/>
  <c r="X26" i="1"/>
  <c r="Y26" i="1" s="1"/>
  <c r="W28" i="1" l="1"/>
  <c r="X27" i="1"/>
  <c r="Y27" i="1" s="1"/>
  <c r="W29" i="1" l="1"/>
  <c r="X28" i="1"/>
  <c r="Y28" i="1" s="1"/>
  <c r="W30" i="1" l="1"/>
  <c r="X29" i="1"/>
  <c r="Y29" i="1" s="1"/>
  <c r="W31" i="1" l="1"/>
  <c r="X30" i="1"/>
  <c r="Y30" i="1" s="1"/>
  <c r="W32" i="1" l="1"/>
  <c r="X32" i="1" s="1"/>
  <c r="Y32" i="1" s="1"/>
  <c r="Y10" i="1" s="1"/>
  <c r="Y11" i="1" s="1"/>
  <c r="X31" i="1"/>
  <c r="Y31" i="1" s="1"/>
  <c r="E11" i="1"/>
  <c r="E12" i="1"/>
  <c r="B17" i="1"/>
  <c r="I13" i="1"/>
  <c r="C13" i="1"/>
  <c r="G13" i="1"/>
  <c r="F13" i="1"/>
  <c r="D13" i="1"/>
  <c r="H13" i="1"/>
  <c r="U16" i="1"/>
  <c r="F20" i="1" s="1"/>
  <c r="E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<sst xmlns="http://schemas.openxmlformats.org/spreadsheetml/2006/main" count="1584" uniqueCount="75">
  <si>
    <t>I</t>
  </si>
  <si>
    <t>A</t>
  </si>
  <si>
    <t>B</t>
  </si>
  <si>
    <t>C</t>
  </si>
  <si>
    <t>AB</t>
  </si>
  <si>
    <t>AC</t>
  </si>
  <si>
    <t>BC</t>
  </si>
  <si>
    <t>ABC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</si>
  <si>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</si>
  <si>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</si>
  <si>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</si>
  <si>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</si>
  <si>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</si>
  <si>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</si>
  <si>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</si>
  <si>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</si>
  <si>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</si>
  <si>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</si>
  <si>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yMean</t>
  </si>
  <si>
    <t>y1-ym</t>
  </si>
  <si>
    <t>y2-ym</t>
  </si>
  <si>
    <t>y3-ym</t>
  </si>
  <si>
    <t>y4-ym</t>
  </si>
  <si>
    <t>y5-ym</t>
  </si>
  <si>
    <t>y6-ym</t>
  </si>
  <si>
    <t>y7-ym</t>
  </si>
  <si>
    <t>y8-ym</t>
  </si>
  <si>
    <t>y9-ym</t>
  </si>
  <si>
    <t>y10-ym</t>
  </si>
  <si>
    <t>sum</t>
  </si>
  <si>
    <t>qi</t>
  </si>
  <si>
    <t>8*qi^2 (Ssx)</t>
  </si>
  <si>
    <t>SSE</t>
  </si>
  <si>
    <t>variation</t>
  </si>
  <si>
    <t>SST</t>
  </si>
  <si>
    <t>SOMMAPROB</t>
  </si>
  <si>
    <t>Processor</t>
  </si>
  <si>
    <t>scenario</t>
  </si>
  <si>
    <t>config</t>
  </si>
  <si>
    <t>throughput</t>
  </si>
  <si>
    <t>Disk</t>
  </si>
  <si>
    <t>Throughput</t>
  </si>
  <si>
    <t>Mean Response Time</t>
  </si>
  <si>
    <t>RemoteServer</t>
  </si>
  <si>
    <t>ServiceTime</t>
  </si>
  <si>
    <t>High</t>
  </si>
  <si>
    <t>Remote Server</t>
  </si>
  <si>
    <t>Low</t>
  </si>
  <si>
    <t>Processor * Disk</t>
  </si>
  <si>
    <t>Processor * Remote Server</t>
  </si>
  <si>
    <t>Disk * Remote Server</t>
  </si>
  <si>
    <t>Processor*Disk*Remote Server</t>
  </si>
  <si>
    <t>responseTime</t>
  </si>
  <si>
    <t>s1</t>
  </si>
  <si>
    <t>c1</t>
  </si>
  <si>
    <t>c2</t>
  </si>
  <si>
    <t>c3</t>
  </si>
  <si>
    <t>c4</t>
  </si>
  <si>
    <t>c5</t>
  </si>
  <si>
    <t>c6</t>
  </si>
  <si>
    <t>c7</t>
  </si>
  <si>
    <t>c8</t>
  </si>
  <si>
    <t>SampleVariance</t>
  </si>
  <si>
    <t>OrderedStats</t>
  </si>
  <si>
    <t>Rango</t>
  </si>
  <si>
    <t>Percentile</t>
  </si>
  <si>
    <t>Norm</t>
  </si>
  <si>
    <t>CI</t>
  </si>
  <si>
    <t>Varianza</t>
  </si>
  <si>
    <t>repetition</t>
  </si>
  <si>
    <t>IIDNESS</t>
  </si>
  <si>
    <t>Percentili CI</t>
  </si>
  <si>
    <t>residuals</t>
  </si>
  <si>
    <t>8*r*qi^2 (Ssx)</t>
  </si>
  <si>
    <t>SIGMAE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</si>
</sst>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Times New Roman"/>
      <family val="1"/>
      <charset val="1"/>
    </font>
    <font>
      <b/>
      <sz val="10"/>
      <name val="Times New Roman"/>
      <family val="1"/>
      <charset val="1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93300"/>
      <rgbColor rgb="FF993366"/>
      <rgbColor rgb="FF264478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rot="0"/>
          <a:lstStyle/>
          <a:p>
            <a:pPr>
              <a:defRPr lang="it-IT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it-IT" sz="1400" b="0" strike="noStrike" spc="-1">
                <a:solidFill>
                  <a:srgbClr val="595959"/>
                </a:solidFill>
                <a:latin typeface="Calibri"/>
              </a:rPr>
              <a:t>S1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5"/>
      <c:rotY val="20"/>
      <c:rAngAx val="1"/>
    </c:view3D>
    <c:floor>
      <c:thickness val="0"/>
      <c:spPr>
        <a:noFill/>
        <a:ln w="6480">
          <a:noFill/>
        </a:ln>
      </c:spPr>
    </c:floor>
    <c:sideWall>
      <c:thickness val="0"/>
      <c:spPr>
        <a:noFill/>
        <a:ln w="6480">
          <a:noFill/>
        </a:ln>
      </c:spPr>
    </c:sideWall>
    <c:backWall>
      <c:thickness val="0"/>
      <c:spPr>
        <a:noFill/>
        <a:ln w="6480">
          <a:noFill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Throughput_1!$Q$36</c:f>
              <c:strCache>
                <c:ptCount val="1"/>
                <c:pt idx="0">
                  <c:v>Processor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Throughput_1!$R$35:$S$35</c15:sqref>
                  </c15:fullRef>
                </c:ext>
              </c:extLst>
              <c:f>Throughput_1!$R$35</c:f>
              <c:strCache>
                <c:ptCount val="1"/>
                <c:pt idx="0">
                  <c:v>Throughput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Throughput_1!$R$36:$S$36</c15:sqref>
                  </c15:fullRef>
                </c:ext>
              </c:extLst>
              <c:f>Throughput_1!$R$36</c:f>
              <c:numCache>
                <c:formatCode>General</c:formatCode>
                <c:ptCount val="1"/>
                <c:pt idx="0">
                  <c:v>7.8203130080648983E-2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6A-48A0-97C7-AB56A6263536}"/>
            </c:ext>
          </c:extLst>
        </c:ser>
        <c:ser>
          <c:idx val="1"/>
          <c:order val="1"/>
          <c:tx>
            <c:strRef>
              <c:f>Throughput_1!$Q$37</c:f>
              <c:strCache>
                <c:ptCount val="1"/>
                <c:pt idx="0">
                  <c:v>Disk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Throughput_1!$R$35:$S$35</c15:sqref>
                  </c15:fullRef>
                </c:ext>
              </c:extLst>
              <c:f>Throughput_1!$R$35</c:f>
              <c:strCache>
                <c:ptCount val="1"/>
                <c:pt idx="0">
                  <c:v>Throughput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Throughput_1!$R$37:$S$37</c15:sqref>
                  </c15:fullRef>
                </c:ext>
              </c:extLst>
              <c:f>Throughput_1!$R$37</c:f>
              <c:numCache>
                <c:formatCode>General</c:formatCode>
                <c:ptCount val="1"/>
                <c:pt idx="0">
                  <c:v>0.23098509290766062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6A-48A0-97C7-AB56A6263536}"/>
            </c:ext>
          </c:extLst>
        </c:ser>
        <c:ser>
          <c:idx val="2"/>
          <c:order val="2"/>
          <c:tx>
            <c:strRef>
              <c:f>Throughput_1!$Q$38</c:f>
              <c:strCache>
                <c:ptCount val="1"/>
                <c:pt idx="0">
                  <c:v>Remote Server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Throughput_1!$R$35:$S$35</c15:sqref>
                  </c15:fullRef>
                </c:ext>
              </c:extLst>
              <c:f>Throughput_1!$R$35</c:f>
              <c:strCache>
                <c:ptCount val="1"/>
                <c:pt idx="0">
                  <c:v>Throughput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Throughput_1!$R$38:$S$38</c15:sqref>
                  </c15:fullRef>
                </c:ext>
              </c:extLst>
              <c:f>Throughput_1!$R$38</c:f>
              <c:numCache>
                <c:formatCode>General</c:formatCode>
                <c:ptCount val="1"/>
                <c:pt idx="0">
                  <c:v>0.22906404196256142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6A-48A0-97C7-AB56A6263536}"/>
            </c:ext>
          </c:extLst>
        </c:ser>
        <c:ser>
          <c:idx val="3"/>
          <c:order val="3"/>
          <c:tx>
            <c:strRef>
              <c:f>Throughput_1!$Q$39</c:f>
              <c:strCache>
                <c:ptCount val="1"/>
                <c:pt idx="0">
                  <c:v>Processor * Disk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Throughput_1!$R$35:$S$35</c15:sqref>
                  </c15:fullRef>
                </c:ext>
              </c:extLst>
              <c:f>Throughput_1!$R$35</c:f>
              <c:strCache>
                <c:ptCount val="1"/>
                <c:pt idx="0">
                  <c:v>Throughput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Throughput_1!$R$39:$S$39</c15:sqref>
                  </c15:fullRef>
                </c:ext>
              </c:extLst>
              <c:f>Throughput_1!$R$39</c:f>
              <c:numCache>
                <c:formatCode>General</c:formatCode>
                <c:ptCount val="1"/>
                <c:pt idx="0">
                  <c:v>7.7948646453700143E-2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6A-48A0-97C7-AB56A6263536}"/>
            </c:ext>
          </c:extLst>
        </c:ser>
        <c:ser>
          <c:idx val="4"/>
          <c:order val="4"/>
          <c:tx>
            <c:strRef>
              <c:f>Throughput_1!$Q$40</c:f>
              <c:strCache>
                <c:ptCount val="1"/>
                <c:pt idx="0">
                  <c:v>Processor * Remote Server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Throughput_1!$R$35:$S$35</c15:sqref>
                  </c15:fullRef>
                </c:ext>
              </c:extLst>
              <c:f>Throughput_1!$R$35</c:f>
              <c:strCache>
                <c:ptCount val="1"/>
                <c:pt idx="0">
                  <c:v>Throughput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Throughput_1!$R$40:$S$40</c15:sqref>
                  </c15:fullRef>
                </c:ext>
              </c:extLst>
              <c:f>Throughput_1!$R$40</c:f>
              <c:numCache>
                <c:formatCode>General</c:formatCode>
                <c:ptCount val="1"/>
                <c:pt idx="0">
                  <c:v>7.8320123751199192E-2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6A-48A0-97C7-AB56A6263536}"/>
            </c:ext>
          </c:extLst>
        </c:ser>
        <c:ser>
          <c:idx val="5"/>
          <c:order val="5"/>
          <c:tx>
            <c:strRef>
              <c:f>Throughput_1!$Q$41</c:f>
              <c:strCache>
                <c:ptCount val="1"/>
                <c:pt idx="0">
                  <c:v>Disk * Remote Server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Throughput_1!$R$35:$S$35</c15:sqref>
                  </c15:fullRef>
                </c:ext>
              </c:extLst>
              <c:f>Throughput_1!$R$35</c:f>
              <c:strCache>
                <c:ptCount val="1"/>
                <c:pt idx="0">
                  <c:v>Throughput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Throughput_1!$R$41:$S$41</c15:sqref>
                  </c15:fullRef>
                </c:ext>
              </c:extLst>
              <c:f>Throughput_1!$R$41</c:f>
              <c:numCache>
                <c:formatCode>General</c:formatCode>
                <c:ptCount val="1"/>
                <c:pt idx="0">
                  <c:v>0.22760302372303257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16A-48A0-97C7-AB56A6263536}"/>
            </c:ext>
          </c:extLst>
        </c:ser>
        <c:ser>
          <c:idx val="6"/>
          <c:order val="6"/>
          <c:tx>
            <c:strRef>
              <c:f>Throughput_1!$Q$42</c:f>
              <c:strCache>
                <c:ptCount val="1"/>
                <c:pt idx="0">
                  <c:v>Processor*Disk*Remote Server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Throughput_1!$R$35:$S$35</c15:sqref>
                  </c15:fullRef>
                </c:ext>
              </c:extLst>
              <c:f>Throughput_1!$R$35</c:f>
              <c:strCache>
                <c:ptCount val="1"/>
                <c:pt idx="0">
                  <c:v>Throughput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Throughput_1!$R$42:$S$42</c15:sqref>
                  </c15:fullRef>
                </c:ext>
              </c:extLst>
              <c:f>Throughput_1!$R$42</c:f>
              <c:numCache>
                <c:formatCode>General</c:formatCode>
                <c:ptCount val="1"/>
                <c:pt idx="0">
                  <c:v>7.7720483960041456E-2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16A-48A0-97C7-AB56A6263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1343112"/>
        <c:axId val="4959199"/>
        <c:axId val="0"/>
      </c:bar3DChart>
      <c:catAx>
        <c:axId val="31343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959199"/>
        <c:crosses val="autoZero"/>
        <c:auto val="1"/>
        <c:lblAlgn val="ctr"/>
        <c:lblOffset val="100"/>
        <c:noMultiLvlLbl val="0"/>
      </c:catAx>
      <c:valAx>
        <c:axId val="495919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3134311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QQ PLOT</a:t>
            </a:r>
          </a:p>
        </c:rich>
      </c:tx>
      <c:layout>
        <c:manualLayout>
          <c:xMode val="edge"/>
          <c:yMode val="edge"/>
          <c:x val="0.41260411198600178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sng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Throughput_1!$V$23:$V$32</c:f>
              <c:numCache>
                <c:formatCode>General</c:formatCode>
                <c:ptCount val="10"/>
                <c:pt idx="0">
                  <c:v>-0.18874999999999531</c:v>
                </c:pt>
                <c:pt idx="1">
                  <c:v>-7.5972222222256747E-2</c:v>
                </c:pt>
                <c:pt idx="2">
                  <c:v>-2.8472222222255539E-2</c:v>
                </c:pt>
                <c:pt idx="3">
                  <c:v>-2.5138888888855959E-2</c:v>
                </c:pt>
                <c:pt idx="4">
                  <c:v>1.763888888884324E-2</c:v>
                </c:pt>
                <c:pt idx="5">
                  <c:v>2.5972222222243602E-2</c:v>
                </c:pt>
                <c:pt idx="6">
                  <c:v>2.7083333333344228E-2</c:v>
                </c:pt>
                <c:pt idx="7">
                  <c:v>3.6250000000043414E-2</c:v>
                </c:pt>
                <c:pt idx="8">
                  <c:v>7.6250000000044338E-2</c:v>
                </c:pt>
                <c:pt idx="9">
                  <c:v>0.13513888888884473</c:v>
                </c:pt>
              </c:numCache>
            </c:numRef>
          </c:xVal>
          <c:yVal>
            <c:numRef>
              <c:f>Throughput_1!$Y$23:$Y$32</c:f>
              <c:numCache>
                <c:formatCode>General</c:formatCode>
                <c:ptCount val="10"/>
                <c:pt idx="0">
                  <c:v>-1.6448536269514726</c:v>
                </c:pt>
                <c:pt idx="1">
                  <c:v>-1.0364333894937898</c:v>
                </c:pt>
                <c:pt idx="2">
                  <c:v>-0.67448975019608193</c:v>
                </c:pt>
                <c:pt idx="3">
                  <c:v>-0.38532046640756784</c:v>
                </c:pt>
                <c:pt idx="4">
                  <c:v>-0.12566134685507402</c:v>
                </c:pt>
                <c:pt idx="5">
                  <c:v>0.12566134685507416</c:v>
                </c:pt>
                <c:pt idx="6">
                  <c:v>0.38532046640756784</c:v>
                </c:pt>
                <c:pt idx="7">
                  <c:v>0.67448975019608193</c:v>
                </c:pt>
                <c:pt idx="8">
                  <c:v>1.0364333894937898</c:v>
                </c:pt>
                <c:pt idx="9">
                  <c:v>1.6448536269514715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36-4923-9546-2FFE5E46E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4657328"/>
        <c:axId val="942809552"/>
      </c:scatterChart>
      <c:valAx>
        <c:axId val="944657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42809552"/>
        <c:crosses val="autoZero"/>
        <c:crossBetween val="midCat"/>
      </c:valAx>
      <c:valAx>
        <c:axId val="94280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44657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Mean throughput vs Repetition number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Throughput_1!$M$57</c:f>
              <c:strCache>
                <c:ptCount val="1"/>
                <c:pt idx="0">
                  <c:v>throughput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Throughput_1!$L$58:$L$67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Throughput_1!$M$58:$M$67</c:f>
              <c:numCache>
                <c:formatCode>General</c:formatCode>
                <c:ptCount val="10"/>
                <c:pt idx="0">
                  <c:v>10.015833333333299</c:v>
                </c:pt>
                <c:pt idx="1">
                  <c:v>10.0666666666667</c:v>
                </c:pt>
                <c:pt idx="2">
                  <c:v>10.1188888888889</c:v>
                </c:pt>
                <c:pt idx="3">
                  <c:v>10.063333333333301</c:v>
                </c:pt>
                <c:pt idx="4">
                  <c:v>10.226944444444401</c:v>
                </c:pt>
                <c:pt idx="5">
                  <c:v>10.1280555555556</c:v>
                </c:pt>
                <c:pt idx="6">
                  <c:v>9.9030555555555608</c:v>
                </c:pt>
                <c:pt idx="7">
                  <c:v>10.1177777777778</c:v>
                </c:pt>
                <c:pt idx="8">
                  <c:v>10.1680555555556</c:v>
                </c:pt>
                <c:pt idx="9">
                  <c:v>10.109444444444399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48-467D-909C-5326B944D4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8640064"/>
        <c:axId val="563498624"/>
      </c:scatterChart>
      <c:valAx>
        <c:axId val="638640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3498624"/>
        <c:crosses val="autoZero"/>
        <c:crossBetween val="midCat"/>
      </c:valAx>
      <c:valAx>
        <c:axId val="56349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8640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Lag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Throughput_1!#REF!</c:f>
            </c:numRef>
          </c:xVal>
          <c:yVal>
            <c:numRef>
              <c:f>Throughput_1!$D$70:$D$78</c:f>
              <c:numCache>
                <c:formatCode>General</c:formatCode>
                <c:ptCount val="9"/>
                <c:pt idx="0">
                  <c:v>10.0666666666667</c:v>
                </c:pt>
                <c:pt idx="1">
                  <c:v>10.1188888888889</c:v>
                </c:pt>
                <c:pt idx="2">
                  <c:v>10.063333333333301</c:v>
                </c:pt>
                <c:pt idx="3">
                  <c:v>10.226944444444401</c:v>
                </c:pt>
                <c:pt idx="4">
                  <c:v>10.1280555555556</c:v>
                </c:pt>
                <c:pt idx="5">
                  <c:v>9.9030555555555608</c:v>
                </c:pt>
                <c:pt idx="6">
                  <c:v>10.1177777777778</c:v>
                </c:pt>
                <c:pt idx="7">
                  <c:v>10.1680555555556</c:v>
                </c:pt>
                <c:pt idx="8">
                  <c:v>10.109444444444399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89-4F69-A3C3-E0F8F5C1F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924848"/>
        <c:axId val="626100528"/>
      </c:scatterChart>
      <c:valAx>
        <c:axId val="63392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6100528"/>
        <c:crosses val="autoZero"/>
        <c:crossBetween val="midCat"/>
      </c:valAx>
      <c:valAx>
        <c:axId val="62610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392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2133166451517159"/>
          <c:y val="4.7789725209080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Throughput_1!$D$80:$J$80</c:f>
              <c:numCache>
                <c:formatCode>General</c:formatCode>
                <c:ptCount val="7"/>
                <c:pt idx="0">
                  <c:v>-0.10166919818338452</c:v>
                </c:pt>
                <c:pt idx="1">
                  <c:v>-0.15205697221331108</c:v>
                </c:pt>
                <c:pt idx="2">
                  <c:v>-0.14519696616383421</c:v>
                </c:pt>
                <c:pt idx="3">
                  <c:v>-0.13634196636293891</c:v>
                </c:pt>
                <c:pt idx="4">
                  <c:v>-5.7924029203251494E-2</c:v>
                </c:pt>
                <c:pt idx="5">
                  <c:v>-0.22101141399809096</c:v>
                </c:pt>
                <c:pt idx="6">
                  <c:v>0.21064845113596634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5D-4BBD-940C-EB84606F3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6802960"/>
        <c:axId val="632363664"/>
      </c:scatterChart>
      <c:valAx>
        <c:axId val="826802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2363664"/>
        <c:crosses val="autoZero"/>
        <c:crossBetween val="midCat"/>
      </c:valAx>
      <c:valAx>
        <c:axId val="63236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26802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Residuals vs Repetition </a:t>
            </a:r>
            <a:r>
              <a:rPr lang="it-IT" u="sng"/>
              <a:t>Number</a:t>
            </a:r>
          </a:p>
        </c:rich>
      </c:tx>
      <c:layout>
        <c:manualLayout>
          <c:xMode val="edge"/>
          <c:yMode val="edge"/>
          <c:x val="0.27927077865266836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Throughput_1!$L$58:$L$67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Throughput_1!$N$58:$N$67</c:f>
              <c:numCache>
                <c:formatCode>General</c:formatCode>
                <c:ptCount val="10"/>
                <c:pt idx="0">
                  <c:v>-7.5972222222256747E-2</c:v>
                </c:pt>
                <c:pt idx="1">
                  <c:v>-2.5138888888855959E-2</c:v>
                </c:pt>
                <c:pt idx="2">
                  <c:v>2.7083333333344228E-2</c:v>
                </c:pt>
                <c:pt idx="3">
                  <c:v>-2.8472222222255539E-2</c:v>
                </c:pt>
                <c:pt idx="4">
                  <c:v>0.13513888888884473</c:v>
                </c:pt>
                <c:pt idx="5">
                  <c:v>3.6250000000043414E-2</c:v>
                </c:pt>
                <c:pt idx="6">
                  <c:v>-0.18874999999999531</c:v>
                </c:pt>
                <c:pt idx="7">
                  <c:v>2.5972222222243602E-2</c:v>
                </c:pt>
                <c:pt idx="8">
                  <c:v>7.6250000000044338E-2</c:v>
                </c:pt>
                <c:pt idx="9">
                  <c:v>1.763888888884324E-2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6C-4BE3-967C-7706BB786B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635664"/>
        <c:axId val="627071120"/>
      </c:scatterChart>
      <c:valAx>
        <c:axId val="55963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7071120"/>
        <c:crosses val="autoZero"/>
        <c:crossBetween val="midCat"/>
      </c:valAx>
      <c:valAx>
        <c:axId val="62707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9635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QQ</a:t>
            </a:r>
            <a:r>
              <a:rPr lang="it-IT" baseline="0"/>
              <a:t> Plot 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Throughput_1!$AH$1:$AH$114</c:f>
              <c:numCache>
                <c:formatCode>General</c:formatCode>
                <c:ptCount val="114"/>
                <c:pt idx="0">
                  <c:v>-0.18874999999999531</c:v>
                </c:pt>
                <c:pt idx="1">
                  <c:v>-7.5972222222256747E-2</c:v>
                </c:pt>
                <c:pt idx="2">
                  <c:v>-4.5916666666667494E-2</c:v>
                </c:pt>
                <c:pt idx="3">
                  <c:v>-4.5916666666667494E-2</c:v>
                </c:pt>
                <c:pt idx="4">
                  <c:v>-3.099999999999925E-2</c:v>
                </c:pt>
                <c:pt idx="5">
                  <c:v>-2.8472222222255539E-2</c:v>
                </c:pt>
                <c:pt idx="6">
                  <c:v>-2.7583333333330406E-2</c:v>
                </c:pt>
                <c:pt idx="7">
                  <c:v>-2.7583333333330406E-2</c:v>
                </c:pt>
                <c:pt idx="8">
                  <c:v>-2.7388888888888352E-2</c:v>
                </c:pt>
                <c:pt idx="9">
                  <c:v>-2.5138888888855959E-2</c:v>
                </c:pt>
                <c:pt idx="10">
                  <c:v>-1.6194444444440403E-2</c:v>
                </c:pt>
                <c:pt idx="11">
                  <c:v>-1.6194444444440403E-2</c:v>
                </c:pt>
                <c:pt idx="12">
                  <c:v>-1.2027777777780413E-2</c:v>
                </c:pt>
                <c:pt idx="13">
                  <c:v>-1.2027777777780413E-2</c:v>
                </c:pt>
                <c:pt idx="14">
                  <c:v>-9.2500000000004245E-3</c:v>
                </c:pt>
                <c:pt idx="15">
                  <c:v>-9.2500000000004245E-3</c:v>
                </c:pt>
                <c:pt idx="16">
                  <c:v>-1.5555555555502032E-3</c:v>
                </c:pt>
                <c:pt idx="17">
                  <c:v>-1.6666666667020102E-4</c:v>
                </c:pt>
                <c:pt idx="18">
                  <c:v>7.4999999999958433E-4</c:v>
                </c:pt>
                <c:pt idx="19">
                  <c:v>7.4999999999958433E-4</c:v>
                </c:pt>
                <c:pt idx="20">
                  <c:v>1.2222222222197932E-3</c:v>
                </c:pt>
                <c:pt idx="21">
                  <c:v>1.4999999999996128E-3</c:v>
                </c:pt>
                <c:pt idx="22">
                  <c:v>2.8888888888896069E-3</c:v>
                </c:pt>
                <c:pt idx="23">
                  <c:v>6.8611111111096523E-3</c:v>
                </c:pt>
                <c:pt idx="24">
                  <c:v>6.8611111111096523E-3</c:v>
                </c:pt>
                <c:pt idx="25">
                  <c:v>1.1222222222219802E-2</c:v>
                </c:pt>
                <c:pt idx="26">
                  <c:v>1.2888888888889616E-2</c:v>
                </c:pt>
                <c:pt idx="27">
                  <c:v>1.763888888884324E-2</c:v>
                </c:pt>
                <c:pt idx="28">
                  <c:v>1.8805555555559517E-2</c:v>
                </c:pt>
                <c:pt idx="29">
                  <c:v>1.8805555555559517E-2</c:v>
                </c:pt>
                <c:pt idx="30">
                  <c:v>2.5972222222243602E-2</c:v>
                </c:pt>
                <c:pt idx="31">
                  <c:v>2.7083333333344228E-2</c:v>
                </c:pt>
                <c:pt idx="32">
                  <c:v>3.0388888888889687E-2</c:v>
                </c:pt>
                <c:pt idx="33">
                  <c:v>3.1583333333329522E-2</c:v>
                </c:pt>
                <c:pt idx="34">
                  <c:v>3.1583333333329522E-2</c:v>
                </c:pt>
                <c:pt idx="35">
                  <c:v>3.6250000000043414E-2</c:v>
                </c:pt>
                <c:pt idx="36">
                  <c:v>5.2972222222219534E-2</c:v>
                </c:pt>
                <c:pt idx="37">
                  <c:v>5.2972222222219534E-2</c:v>
                </c:pt>
                <c:pt idx="38">
                  <c:v>7.6250000000044338E-2</c:v>
                </c:pt>
                <c:pt idx="39">
                  <c:v>0.13513888888884473</c:v>
                </c:pt>
              </c:numCache>
            </c:numRef>
          </c:xVal>
          <c:yVal>
            <c:numRef>
              <c:f>Throughput_1!$AK$1:$AK$114</c:f>
              <c:numCache>
                <c:formatCode>General</c:formatCode>
                <c:ptCount val="114"/>
                <c:pt idx="0">
                  <c:v>-2.2414027276049446</c:v>
                </c:pt>
                <c:pt idx="1">
                  <c:v>-1.7804643416920256</c:v>
                </c:pt>
                <c:pt idx="2">
                  <c:v>-1.5341205443525459</c:v>
                </c:pt>
                <c:pt idx="3">
                  <c:v>-1.3563117453352478</c:v>
                </c:pt>
                <c:pt idx="4">
                  <c:v>-1.2133396224885178</c:v>
                </c:pt>
                <c:pt idx="5">
                  <c:v>-1.091620367434168</c:v>
                </c:pt>
                <c:pt idx="6">
                  <c:v>-0.98423496044632541</c:v>
                </c:pt>
                <c:pt idx="7">
                  <c:v>-0.88714655901887607</c:v>
                </c:pt>
                <c:pt idx="8">
                  <c:v>-0.79777684612523825</c:v>
                </c:pt>
                <c:pt idx="9">
                  <c:v>-0.71436744028018739</c:v>
                </c:pt>
                <c:pt idx="10">
                  <c:v>-0.63565701369758276</c:v>
                </c:pt>
                <c:pt idx="11">
                  <c:v>-0.5607030318750833</c:v>
                </c:pt>
                <c:pt idx="12">
                  <c:v>-0.48877641111466941</c:v>
                </c:pt>
                <c:pt idx="13">
                  <c:v>-0.41929575304139605</c:v>
                </c:pt>
                <c:pt idx="14">
                  <c:v>-0.35178434493515626</c:v>
                </c:pt>
                <c:pt idx="15">
                  <c:v>-0.28584087488116566</c:v>
                </c:pt>
                <c:pt idx="16">
                  <c:v>-0.22111871299757052</c:v>
                </c:pt>
                <c:pt idx="17">
                  <c:v>-0.1573106846101707</c:v>
                </c:pt>
                <c:pt idx="18">
                  <c:v>-9.4137414323536367E-2</c:v>
                </c:pt>
                <c:pt idx="19">
                  <c:v>-3.1337982021426625E-2</c:v>
                </c:pt>
                <c:pt idx="20">
                  <c:v>3.1337982021426479E-2</c:v>
                </c:pt>
                <c:pt idx="21">
                  <c:v>9.4137414323536367E-2</c:v>
                </c:pt>
                <c:pt idx="22">
                  <c:v>0.1573106846101707</c:v>
                </c:pt>
                <c:pt idx="23">
                  <c:v>0.22111871299757052</c:v>
                </c:pt>
                <c:pt idx="24">
                  <c:v>0.28584087488116572</c:v>
                </c:pt>
                <c:pt idx="25">
                  <c:v>0.35178434493515615</c:v>
                </c:pt>
                <c:pt idx="26">
                  <c:v>0.41929575304139605</c:v>
                </c:pt>
                <c:pt idx="27">
                  <c:v>0.48877641111466941</c:v>
                </c:pt>
                <c:pt idx="28">
                  <c:v>0.5607030318750833</c:v>
                </c:pt>
                <c:pt idx="29">
                  <c:v>0.63565701369758265</c:v>
                </c:pt>
                <c:pt idx="30">
                  <c:v>0.71436744028018784</c:v>
                </c:pt>
                <c:pt idx="31">
                  <c:v>0.79777684612523825</c:v>
                </c:pt>
                <c:pt idx="32">
                  <c:v>0.88714655901887607</c:v>
                </c:pt>
                <c:pt idx="33">
                  <c:v>0.98423496044632541</c:v>
                </c:pt>
                <c:pt idx="34">
                  <c:v>1.0916203674341685</c:v>
                </c:pt>
                <c:pt idx="35">
                  <c:v>1.213339622488518</c:v>
                </c:pt>
                <c:pt idx="36">
                  <c:v>1.3563117453352478</c:v>
                </c:pt>
                <c:pt idx="37">
                  <c:v>1.5341205443525465</c:v>
                </c:pt>
                <c:pt idx="38">
                  <c:v>1.7804643416920258</c:v>
                </c:pt>
                <c:pt idx="39">
                  <c:v>2.2414027276049464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01-4AA9-9F8A-7336B8F470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983951"/>
        <c:axId val="160970447"/>
      </c:scatterChart>
      <c:valAx>
        <c:axId val="64898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970447"/>
        <c:crosses val="autoZero"/>
        <c:crossBetween val="midCat"/>
      </c:valAx>
      <c:valAx>
        <c:axId val="16097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898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rot="0"/>
          <a:lstStyle/>
          <a:p>
            <a:pPr>
              <a:defRPr lang="it-IT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it-IT" sz="1400" b="0" strike="noStrike" spc="-1">
                <a:solidFill>
                  <a:srgbClr val="595959"/>
                </a:solidFill>
                <a:latin typeface="Calibri"/>
              </a:rPr>
              <a:t>S2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5"/>
      <c:rotY val="20"/>
      <c:rAngAx val="1"/>
    </c:view3D>
    <c:floor>
      <c:thickness val="0"/>
      <c:spPr>
        <a:noFill/>
        <a:ln w="6480">
          <a:noFill/>
        </a:ln>
      </c:spPr>
    </c:floor>
    <c:sideWall>
      <c:thickness val="0"/>
      <c:spPr>
        <a:noFill/>
        <a:ln w="6480">
          <a:noFill/>
        </a:ln>
      </c:spPr>
    </c:sideWall>
    <c:backWall>
      <c:thickness val="0"/>
      <c:spPr>
        <a:noFill/>
        <a:ln w="6480">
          <a:noFill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Throughput_2!$O$37</c:f>
              <c:strCache>
                <c:ptCount val="1"/>
                <c:pt idx="0">
                  <c:v>Processor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Throughput_2!$P$36:$Q$36</c15:sqref>
                  </c15:fullRef>
                </c:ext>
              </c:extLst>
              <c:f>Throughput_2!$P$36</c:f>
              <c:strCache>
                <c:ptCount val="1"/>
                <c:pt idx="0">
                  <c:v>Throughput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Throughput_2!$P$37:$Q$37</c15:sqref>
                  </c15:fullRef>
                </c:ext>
              </c:extLst>
              <c:f>Throughput_2!$P$37</c:f>
              <c:numCache>
                <c:formatCode>General</c:formatCode>
                <c:ptCount val="1"/>
                <c:pt idx="0">
                  <c:v>0.10527201504259599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D6-4B1C-BE57-EAA092FF2C11}"/>
            </c:ext>
          </c:extLst>
        </c:ser>
        <c:ser>
          <c:idx val="1"/>
          <c:order val="1"/>
          <c:tx>
            <c:strRef>
              <c:f>Throughput_2!$O$38</c:f>
              <c:strCache>
                <c:ptCount val="1"/>
                <c:pt idx="0">
                  <c:v>Disk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Throughput_2!$P$36:$Q$36</c15:sqref>
                  </c15:fullRef>
                </c:ext>
              </c:extLst>
              <c:f>Throughput_2!$P$36</c:f>
              <c:strCache>
                <c:ptCount val="1"/>
                <c:pt idx="0">
                  <c:v>Throughput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Throughput_2!$P$38:$Q$38</c15:sqref>
                  </c15:fullRef>
                </c:ext>
              </c:extLst>
              <c:f>Throughput_2!$P$38</c:f>
              <c:numCache>
                <c:formatCode>General</c:formatCode>
                <c:ptCount val="1"/>
                <c:pt idx="0">
                  <c:v>0.26401837191939914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D6-4B1C-BE57-EAA092FF2C11}"/>
            </c:ext>
          </c:extLst>
        </c:ser>
        <c:ser>
          <c:idx val="2"/>
          <c:order val="2"/>
          <c:tx>
            <c:strRef>
              <c:f>Throughput_2!$O$39</c:f>
              <c:strCache>
                <c:ptCount val="1"/>
                <c:pt idx="0">
                  <c:v>Remote Server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Throughput_2!$P$36:$Q$36</c15:sqref>
                  </c15:fullRef>
                </c:ext>
              </c:extLst>
              <c:f>Throughput_2!$P$36</c:f>
              <c:strCache>
                <c:ptCount val="1"/>
                <c:pt idx="0">
                  <c:v>Throughput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Throughput_2!$P$39:$Q$39</c15:sqref>
                  </c15:fullRef>
                </c:ext>
              </c:extLst>
              <c:f>Throughput_2!$P$39</c:f>
              <c:numCache>
                <c:formatCode>General</c:formatCode>
                <c:ptCount val="1"/>
                <c:pt idx="0">
                  <c:v>0.15705133278412908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D6-4B1C-BE57-EAA092FF2C11}"/>
            </c:ext>
          </c:extLst>
        </c:ser>
        <c:ser>
          <c:idx val="3"/>
          <c:order val="3"/>
          <c:tx>
            <c:strRef>
              <c:f>Throughput_2!$O$40</c:f>
              <c:strCache>
                <c:ptCount val="1"/>
                <c:pt idx="0">
                  <c:v>Processor * Disk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Throughput_2!$P$36:$Q$36</c15:sqref>
                  </c15:fullRef>
                </c:ext>
              </c:extLst>
              <c:f>Throughput_2!$P$36</c:f>
              <c:strCache>
                <c:ptCount val="1"/>
                <c:pt idx="0">
                  <c:v>Throughput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Throughput_2!$P$40:$Q$40</c15:sqref>
                  </c15:fullRef>
                </c:ext>
              </c:extLst>
              <c:f>Throughput_2!$P$40</c:f>
              <c:numCache>
                <c:formatCode>General</c:formatCode>
                <c:ptCount val="1"/>
                <c:pt idx="0">
                  <c:v>0.10517245058239158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D6-4B1C-BE57-EAA092FF2C11}"/>
            </c:ext>
          </c:extLst>
        </c:ser>
        <c:ser>
          <c:idx val="4"/>
          <c:order val="4"/>
          <c:tx>
            <c:strRef>
              <c:f>Throughput_2!$O$41</c:f>
              <c:strCache>
                <c:ptCount val="1"/>
                <c:pt idx="0">
                  <c:v>Processor * Remote Server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Throughput_2!$P$36:$Q$36</c15:sqref>
                  </c15:fullRef>
                </c:ext>
              </c:extLst>
              <c:f>Throughput_2!$P$36</c:f>
              <c:strCache>
                <c:ptCount val="1"/>
                <c:pt idx="0">
                  <c:v>Throughput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Throughput_2!$P$41:$Q$41</c15:sqref>
                  </c15:fullRef>
                </c:ext>
              </c:extLst>
              <c:f>Throughput_2!$P$41</c:f>
              <c:numCache>
                <c:formatCode>General</c:formatCode>
                <c:ptCount val="1"/>
                <c:pt idx="0">
                  <c:v>0.10520823630512298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D6-4B1C-BE57-EAA092FF2C11}"/>
            </c:ext>
          </c:extLst>
        </c:ser>
        <c:ser>
          <c:idx val="5"/>
          <c:order val="5"/>
          <c:tx>
            <c:strRef>
              <c:f>Throughput_2!$O$42</c:f>
              <c:strCache>
                <c:ptCount val="1"/>
                <c:pt idx="0">
                  <c:v>Disk * Remote Server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Throughput_2!$P$36:$Q$36</c15:sqref>
                  </c15:fullRef>
                </c:ext>
              </c:extLst>
              <c:f>Throughput_2!$P$36</c:f>
              <c:strCache>
                <c:ptCount val="1"/>
                <c:pt idx="0">
                  <c:v>Throughput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Throughput_2!$P$42:$Q$42</c15:sqref>
                  </c15:fullRef>
                </c:ext>
              </c:extLst>
              <c:f>Throughput_2!$P$42</c:f>
              <c:numCache>
                <c:formatCode>General</c:formatCode>
                <c:ptCount val="1"/>
                <c:pt idx="0">
                  <c:v>0.15782584321859824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9D6-4B1C-BE57-EAA092FF2C11}"/>
            </c:ext>
          </c:extLst>
        </c:ser>
        <c:ser>
          <c:idx val="6"/>
          <c:order val="6"/>
          <c:tx>
            <c:strRef>
              <c:f>Throughput_2!$O$43</c:f>
              <c:strCache>
                <c:ptCount val="1"/>
                <c:pt idx="0">
                  <c:v>Processor*Disk*Remote Server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Throughput_2!$P$36:$Q$36</c15:sqref>
                  </c15:fullRef>
                </c:ext>
              </c:extLst>
              <c:f>Throughput_2!$P$36</c:f>
              <c:strCache>
                <c:ptCount val="1"/>
                <c:pt idx="0">
                  <c:v>Throughput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Throughput_2!$P$43:$Q$43</c15:sqref>
                  </c15:fullRef>
                </c:ext>
              </c:extLst>
              <c:f>Throughput_2!$P$43</c:f>
              <c:numCache>
                <c:formatCode>General</c:formatCode>
                <c:ptCount val="1"/>
                <c:pt idx="0">
                  <c:v>0.10533776641280455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9D6-4B1C-BE57-EAA092FF2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7254962"/>
        <c:axId val="91773860"/>
        <c:axId val="0"/>
      </c:bar3DChart>
      <c:catAx>
        <c:axId val="9725496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91773860"/>
        <c:crosses val="autoZero"/>
        <c:auto val="1"/>
        <c:lblAlgn val="ctr"/>
        <c:lblOffset val="100"/>
        <c:noMultiLvlLbl val="0"/>
      </c:catAx>
      <c:valAx>
        <c:axId val="9177386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9725496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Throughput_2!$O$74:$O$81</c:f>
              <c:numCache>
                <c:formatCode>General</c:formatCode>
                <c:ptCount val="8"/>
                <c:pt idx="0">
                  <c:v>23.994000000000007</c:v>
                </c:pt>
                <c:pt idx="2">
                  <c:v>4.0206944444444455</c:v>
                </c:pt>
                <c:pt idx="4">
                  <c:v>6.0258055555555545</c:v>
                </c:pt>
                <c:pt idx="7">
                  <c:v>2.3947222222222235</c:v>
                </c:pt>
              </c:numCache>
            </c:numRef>
          </c:xVal>
          <c:yVal>
            <c:numRef>
              <c:f>Throughput_2!$P$74:$P$81</c:f>
              <c:numCache>
                <c:formatCode>General</c:formatCode>
                <c:ptCount val="8"/>
                <c:pt idx="0">
                  <c:v>-0.19872222222220515</c:v>
                </c:pt>
                <c:pt idx="2">
                  <c:v>0.10958333333333492</c:v>
                </c:pt>
                <c:pt idx="4">
                  <c:v>2.0305555555555799E-2</c:v>
                </c:pt>
                <c:pt idx="7">
                  <c:v>0.10083333333333666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E7-4231-BCC8-489DB8BB272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Throughput_2!$O$74:$O$81</c:f>
              <c:numCache>
                <c:formatCode>General</c:formatCode>
                <c:ptCount val="8"/>
                <c:pt idx="0">
                  <c:v>23.994000000000007</c:v>
                </c:pt>
                <c:pt idx="2">
                  <c:v>4.0206944444444455</c:v>
                </c:pt>
                <c:pt idx="4">
                  <c:v>6.0258055555555545</c:v>
                </c:pt>
                <c:pt idx="7">
                  <c:v>2.3947222222222235</c:v>
                </c:pt>
              </c:numCache>
            </c:numRef>
          </c:xVal>
          <c:yVal>
            <c:numRef>
              <c:f>Throughput_2!$Q$74:$Q$81</c:f>
              <c:numCache>
                <c:formatCode>General</c:formatCode>
                <c:ptCount val="8"/>
                <c:pt idx="0">
                  <c:v>1.1277777777792153E-2</c:v>
                </c:pt>
                <c:pt idx="2">
                  <c:v>-6.29166666666654E-2</c:v>
                </c:pt>
                <c:pt idx="4">
                  <c:v>-5.1638888888884793E-2</c:v>
                </c:pt>
                <c:pt idx="7">
                  <c:v>-4.9722222222223333E-2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E7-4231-BCC8-489DB8BB272F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Throughput_2!$O$74:$O$81</c:f>
              <c:numCache>
                <c:formatCode>General</c:formatCode>
                <c:ptCount val="8"/>
                <c:pt idx="0">
                  <c:v>23.994000000000007</c:v>
                </c:pt>
                <c:pt idx="2">
                  <c:v>4.0206944444444455</c:v>
                </c:pt>
                <c:pt idx="4">
                  <c:v>6.0258055555555545</c:v>
                </c:pt>
                <c:pt idx="7">
                  <c:v>2.3947222222222235</c:v>
                </c:pt>
              </c:numCache>
            </c:numRef>
          </c:xVal>
          <c:yVal>
            <c:numRef>
              <c:f>Throughput_2!$R$74:$R$81</c:f>
              <c:numCache>
                <c:formatCode>General</c:formatCode>
                <c:ptCount val="8"/>
                <c:pt idx="0">
                  <c:v>9.6111111110914749E-3</c:v>
                </c:pt>
                <c:pt idx="2">
                  <c:v>0.14013888888888459</c:v>
                </c:pt>
                <c:pt idx="4">
                  <c:v>1.7805555555555408E-2</c:v>
                </c:pt>
                <c:pt idx="7">
                  <c:v>3.3055555555556282E-2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E7-4231-BCC8-489DB8BB272F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Throughput_2!$O$74:$O$81</c:f>
              <c:numCache>
                <c:formatCode>General</c:formatCode>
                <c:ptCount val="8"/>
                <c:pt idx="0">
                  <c:v>23.994000000000007</c:v>
                </c:pt>
                <c:pt idx="2">
                  <c:v>4.0206944444444455</c:v>
                </c:pt>
                <c:pt idx="4">
                  <c:v>6.0258055555555545</c:v>
                </c:pt>
                <c:pt idx="7">
                  <c:v>2.3947222222222235</c:v>
                </c:pt>
              </c:numCache>
            </c:numRef>
          </c:xVal>
          <c:yVal>
            <c:numRef>
              <c:f>Throughput_2!$S$74:$S$81</c:f>
              <c:numCache>
                <c:formatCode>General</c:formatCode>
                <c:ptCount val="8"/>
                <c:pt idx="0">
                  <c:v>-6.5111111111107789E-2</c:v>
                </c:pt>
                <c:pt idx="2">
                  <c:v>-4.9861111111115353E-2</c:v>
                </c:pt>
                <c:pt idx="4">
                  <c:v>-1.2194444444444841E-2</c:v>
                </c:pt>
                <c:pt idx="7">
                  <c:v>6.4444444444446525E-2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E7-4231-BCC8-489DB8BB272F}"/>
            </c:ext>
          </c:extLst>
        </c:ser>
        <c:ser>
          <c:idx val="4"/>
          <c:order val="4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Throughput_2!$O$74:$O$81</c:f>
              <c:numCache>
                <c:formatCode>General</c:formatCode>
                <c:ptCount val="8"/>
                <c:pt idx="0">
                  <c:v>23.994000000000007</c:v>
                </c:pt>
                <c:pt idx="2">
                  <c:v>4.0206944444444455</c:v>
                </c:pt>
                <c:pt idx="4">
                  <c:v>6.0258055555555545</c:v>
                </c:pt>
                <c:pt idx="7">
                  <c:v>2.3947222222222235</c:v>
                </c:pt>
              </c:numCache>
            </c:numRef>
          </c:xVal>
          <c:yVal>
            <c:numRef>
              <c:f>Throughput_2!$T$74:$T$81</c:f>
              <c:numCache>
                <c:formatCode>General</c:formatCode>
                <c:ptCount val="8"/>
                <c:pt idx="0">
                  <c:v>2.7388888888893348E-2</c:v>
                </c:pt>
                <c:pt idx="2">
                  <c:v>-0.16569444444444548</c:v>
                </c:pt>
                <c:pt idx="4">
                  <c:v>6.6416666666665236E-2</c:v>
                </c:pt>
                <c:pt idx="7">
                  <c:v>3.2777777777776684E-2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AE7-4231-BCC8-489DB8BB272F}"/>
            </c:ext>
          </c:extLst>
        </c:ser>
        <c:ser>
          <c:idx val="5"/>
          <c:order val="5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Throughput_2!$O$74:$O$81</c:f>
              <c:numCache>
                <c:formatCode>General</c:formatCode>
                <c:ptCount val="8"/>
                <c:pt idx="0">
                  <c:v>23.994000000000007</c:v>
                </c:pt>
                <c:pt idx="2">
                  <c:v>4.0206944444444455</c:v>
                </c:pt>
                <c:pt idx="4">
                  <c:v>6.0258055555555545</c:v>
                </c:pt>
                <c:pt idx="7">
                  <c:v>2.3947222222222235</c:v>
                </c:pt>
              </c:numCache>
            </c:numRef>
          </c:xVal>
          <c:yVal>
            <c:numRef>
              <c:f>Throughput_2!$U$74:$U$81</c:f>
              <c:numCache>
                <c:formatCode>General</c:formatCode>
                <c:ptCount val="8"/>
                <c:pt idx="0">
                  <c:v>-5.6666666667055665E-3</c:v>
                </c:pt>
                <c:pt idx="2">
                  <c:v>0.11902777777777462</c:v>
                </c:pt>
                <c:pt idx="4">
                  <c:v>-5.1361111111114965E-2</c:v>
                </c:pt>
                <c:pt idx="7">
                  <c:v>-4.1388888888893582E-2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AE7-4231-BCC8-489DB8BB272F}"/>
            </c:ext>
          </c:extLst>
        </c:ser>
        <c:ser>
          <c:idx val="6"/>
          <c:order val="6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Throughput_2!$O$74:$O$81</c:f>
              <c:numCache>
                <c:formatCode>General</c:formatCode>
                <c:ptCount val="8"/>
                <c:pt idx="0">
                  <c:v>23.994000000000007</c:v>
                </c:pt>
                <c:pt idx="2">
                  <c:v>4.0206944444444455</c:v>
                </c:pt>
                <c:pt idx="4">
                  <c:v>6.0258055555555545</c:v>
                </c:pt>
                <c:pt idx="7">
                  <c:v>2.3947222222222235</c:v>
                </c:pt>
              </c:numCache>
            </c:numRef>
          </c:xVal>
          <c:yVal>
            <c:numRef>
              <c:f>Throughput_2!$V$74:$V$81</c:f>
              <c:numCache>
                <c:formatCode>General</c:formatCode>
                <c:ptCount val="8"/>
                <c:pt idx="0">
                  <c:v>6.4611111111094743E-2</c:v>
                </c:pt>
                <c:pt idx="2">
                  <c:v>6.0972222222224204E-2</c:v>
                </c:pt>
                <c:pt idx="4">
                  <c:v>5.0277777777756327E-3</c:v>
                </c:pt>
                <c:pt idx="7">
                  <c:v>-3.3333333333334103E-3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AE7-4231-BCC8-489DB8BB272F}"/>
            </c:ext>
          </c:extLst>
        </c:ser>
        <c:ser>
          <c:idx val="7"/>
          <c:order val="7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Throughput_2!$O$74:$O$81</c:f>
              <c:numCache>
                <c:formatCode>General</c:formatCode>
                <c:ptCount val="8"/>
                <c:pt idx="0">
                  <c:v>23.994000000000007</c:v>
                </c:pt>
                <c:pt idx="2">
                  <c:v>4.0206944444444455</c:v>
                </c:pt>
                <c:pt idx="4">
                  <c:v>6.0258055555555545</c:v>
                </c:pt>
                <c:pt idx="7">
                  <c:v>2.3947222222222235</c:v>
                </c:pt>
              </c:numCache>
            </c:numRef>
          </c:xVal>
          <c:yVal>
            <c:numRef>
              <c:f>Throughput_2!$W$74:$W$81</c:f>
              <c:numCache>
                <c:formatCode>General</c:formatCode>
                <c:ptCount val="8"/>
                <c:pt idx="0">
                  <c:v>0.22905555555559332</c:v>
                </c:pt>
                <c:pt idx="2">
                  <c:v>-5.5138888888885518E-2</c:v>
                </c:pt>
                <c:pt idx="4">
                  <c:v>-4.1388888888844733E-3</c:v>
                </c:pt>
                <c:pt idx="7">
                  <c:v>-4.8888888888893423E-2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AE7-4231-BCC8-489DB8BB272F}"/>
            </c:ext>
          </c:extLst>
        </c:ser>
        <c:ser>
          <c:idx val="8"/>
          <c:order val="8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Throughput_2!$O$74:$O$81</c:f>
              <c:numCache>
                <c:formatCode>General</c:formatCode>
                <c:ptCount val="8"/>
                <c:pt idx="0">
                  <c:v>23.994000000000007</c:v>
                </c:pt>
                <c:pt idx="2">
                  <c:v>4.0206944444444455</c:v>
                </c:pt>
                <c:pt idx="4">
                  <c:v>6.0258055555555545</c:v>
                </c:pt>
                <c:pt idx="7">
                  <c:v>2.3947222222222235</c:v>
                </c:pt>
              </c:numCache>
            </c:numRef>
          </c:xVal>
          <c:yVal>
            <c:numRef>
              <c:f>Throughput_2!$X$74:$X$81</c:f>
              <c:numCache>
                <c:formatCode>General</c:formatCode>
                <c:ptCount val="8"/>
                <c:pt idx="0">
                  <c:v>-0.1151111111111085</c:v>
                </c:pt>
                <c:pt idx="2">
                  <c:v>-2.4027777777775317E-2</c:v>
                </c:pt>
                <c:pt idx="4">
                  <c:v>2.197222222222539E-2</c:v>
                </c:pt>
                <c:pt idx="7">
                  <c:v>-4.166666666666341E-2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AE7-4231-BCC8-489DB8BB272F}"/>
            </c:ext>
          </c:extLst>
        </c:ser>
        <c:ser>
          <c:idx val="9"/>
          <c:order val="9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Throughput_2!$O$74:$O$81</c:f>
              <c:numCache>
                <c:formatCode>General</c:formatCode>
                <c:ptCount val="8"/>
                <c:pt idx="0">
                  <c:v>23.994000000000007</c:v>
                </c:pt>
                <c:pt idx="2">
                  <c:v>4.0206944444444455</c:v>
                </c:pt>
                <c:pt idx="4">
                  <c:v>6.0258055555555545</c:v>
                </c:pt>
                <c:pt idx="7">
                  <c:v>2.3947222222222235</c:v>
                </c:pt>
              </c:numCache>
            </c:numRef>
          </c:xVal>
          <c:yVal>
            <c:numRef>
              <c:f>Throughput_2!$Y$74:$Y$81</c:f>
              <c:numCache>
                <c:formatCode>General</c:formatCode>
                <c:ptCount val="8"/>
                <c:pt idx="0">
                  <c:v>4.2666666666693942E-2</c:v>
                </c:pt>
                <c:pt idx="2">
                  <c:v>-7.2083333333335275E-2</c:v>
                </c:pt>
                <c:pt idx="4">
                  <c:v>-1.2194444444444841E-2</c:v>
                </c:pt>
                <c:pt idx="7">
                  <c:v>-4.6111111111113434E-2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AE7-4231-BCC8-489DB8BB2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616384"/>
        <c:axId val="636992800"/>
      </c:scatterChart>
      <c:valAx>
        <c:axId val="565616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6992800"/>
        <c:crosses val="autoZero"/>
        <c:crossBetween val="midCat"/>
      </c:valAx>
      <c:valAx>
        <c:axId val="63699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5616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rot="0"/>
          <a:lstStyle/>
          <a:p>
            <a:pPr>
              <a:defRPr lang="it-IT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it-IT" sz="1400" b="0" strike="noStrike" spc="-1">
                <a:solidFill>
                  <a:srgbClr val="595959"/>
                </a:solidFill>
                <a:latin typeface="Calibri"/>
              </a:rPr>
              <a:t>S3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5"/>
      <c:rotY val="20"/>
      <c:rAngAx val="1"/>
    </c:view3D>
    <c:floor>
      <c:thickness val="0"/>
      <c:spPr>
        <a:noFill/>
        <a:ln w="6480">
          <a:noFill/>
        </a:ln>
      </c:spPr>
    </c:floor>
    <c:sideWall>
      <c:thickness val="0"/>
      <c:spPr>
        <a:noFill/>
        <a:ln w="6480">
          <a:noFill/>
        </a:ln>
      </c:spPr>
    </c:sideWall>
    <c:backWall>
      <c:thickness val="0"/>
      <c:spPr>
        <a:noFill/>
        <a:ln w="6480">
          <a:noFill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Throughput_3!$O$40</c:f>
              <c:strCache>
                <c:ptCount val="1"/>
                <c:pt idx="0">
                  <c:v>Processor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Throughput_3!$P$39:$Q$39</c15:sqref>
                  </c15:fullRef>
                </c:ext>
              </c:extLst>
              <c:f>Throughput_3!$P$39</c:f>
              <c:strCache>
                <c:ptCount val="1"/>
                <c:pt idx="0">
                  <c:v>Throughput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Throughput_3!$P$40:$Q$40</c15:sqref>
                  </c15:fullRef>
                </c:ext>
              </c:extLst>
              <c:f>Throughput_3!$P$40</c:f>
              <c:numCache>
                <c:formatCode>General</c:formatCode>
                <c:ptCount val="1"/>
                <c:pt idx="0">
                  <c:v>2.7148483071631504E-2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9B-4859-937B-F288BAB43CD4}"/>
            </c:ext>
          </c:extLst>
        </c:ser>
        <c:ser>
          <c:idx val="1"/>
          <c:order val="1"/>
          <c:tx>
            <c:strRef>
              <c:f>Throughput_3!$O$41</c:f>
              <c:strCache>
                <c:ptCount val="1"/>
                <c:pt idx="0">
                  <c:v>Disk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Throughput_3!$P$39:$Q$39</c15:sqref>
                  </c15:fullRef>
                </c:ext>
              </c:extLst>
              <c:f>Throughput_3!$P$39</c:f>
              <c:strCache>
                <c:ptCount val="1"/>
                <c:pt idx="0">
                  <c:v>Throughput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Throughput_3!$P$41:$Q$41</c15:sqref>
                  </c15:fullRef>
                </c:ext>
              </c:extLst>
              <c:f>Throughput_3!$P$41</c:f>
              <c:numCache>
                <c:formatCode>General</c:formatCode>
                <c:ptCount val="1"/>
                <c:pt idx="0">
                  <c:v>0.67792040016397415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9B-4859-937B-F288BAB43CD4}"/>
            </c:ext>
          </c:extLst>
        </c:ser>
        <c:ser>
          <c:idx val="2"/>
          <c:order val="2"/>
          <c:tx>
            <c:strRef>
              <c:f>Throughput_3!$O$42</c:f>
              <c:strCache>
                <c:ptCount val="1"/>
                <c:pt idx="0">
                  <c:v>Remote Server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Throughput_3!$P$39:$Q$39</c15:sqref>
                  </c15:fullRef>
                </c:ext>
              </c:extLst>
              <c:f>Throughput_3!$P$39</c:f>
              <c:strCache>
                <c:ptCount val="1"/>
                <c:pt idx="0">
                  <c:v>Throughput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Throughput_3!$P$42:$Q$42</c15:sqref>
                  </c15:fullRef>
                </c:ext>
              </c:extLst>
              <c:f>Throughput_3!$P$42</c:f>
              <c:numCache>
                <c:formatCode>General</c:formatCode>
                <c:ptCount val="1"/>
                <c:pt idx="0">
                  <c:v>0.1057777615736518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9B-4859-937B-F288BAB43CD4}"/>
            </c:ext>
          </c:extLst>
        </c:ser>
        <c:ser>
          <c:idx val="3"/>
          <c:order val="3"/>
          <c:tx>
            <c:strRef>
              <c:f>Throughput_3!$O$43</c:f>
              <c:strCache>
                <c:ptCount val="1"/>
                <c:pt idx="0">
                  <c:v>Processor * Disk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Throughput_3!$P$39:$Q$39</c15:sqref>
                  </c15:fullRef>
                </c:ext>
              </c:extLst>
              <c:f>Throughput_3!$P$39</c:f>
              <c:strCache>
                <c:ptCount val="1"/>
                <c:pt idx="0">
                  <c:v>Throughput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Throughput_3!$P$43:$Q$43</c15:sqref>
                  </c15:fullRef>
                </c:ext>
              </c:extLst>
              <c:f>Throughput_3!$P$43</c:f>
              <c:numCache>
                <c:formatCode>General</c:formatCode>
                <c:ptCount val="1"/>
                <c:pt idx="0">
                  <c:v>2.7047788372418009E-2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9B-4859-937B-F288BAB43CD4}"/>
            </c:ext>
          </c:extLst>
        </c:ser>
        <c:ser>
          <c:idx val="4"/>
          <c:order val="4"/>
          <c:tx>
            <c:strRef>
              <c:f>Throughput_3!$O$44</c:f>
              <c:strCache>
                <c:ptCount val="1"/>
                <c:pt idx="0">
                  <c:v>Processor * Remote Server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Throughput_3!$P$39:$Q$39</c15:sqref>
                  </c15:fullRef>
                </c:ext>
              </c:extLst>
              <c:f>Throughput_3!$P$39</c:f>
              <c:strCache>
                <c:ptCount val="1"/>
                <c:pt idx="0">
                  <c:v>Throughput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Throughput_3!$P$44:$Q$44</c15:sqref>
                  </c15:fullRef>
                </c:ext>
              </c:extLst>
              <c:f>Throughput_3!$P$44</c:f>
              <c:numCache>
                <c:formatCode>General</c:formatCode>
                <c:ptCount val="1"/>
                <c:pt idx="0">
                  <c:v>2.7634785048742127E-2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59B-4859-937B-F288BAB43CD4}"/>
            </c:ext>
          </c:extLst>
        </c:ser>
        <c:ser>
          <c:idx val="5"/>
          <c:order val="5"/>
          <c:tx>
            <c:strRef>
              <c:f>Throughput_3!$O$45</c:f>
              <c:strCache>
                <c:ptCount val="1"/>
                <c:pt idx="0">
                  <c:v>Disk * Remote Server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Throughput_3!$P$39:$Q$39</c15:sqref>
                  </c15:fullRef>
                </c:ext>
              </c:extLst>
              <c:f>Throughput_3!$P$39</c:f>
              <c:strCache>
                <c:ptCount val="1"/>
                <c:pt idx="0">
                  <c:v>Throughput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Throughput_3!$P$45:$Q$45</c15:sqref>
                  </c15:fullRef>
                </c:ext>
              </c:extLst>
              <c:f>Throughput_3!$P$45</c:f>
              <c:numCache>
                <c:formatCode>General</c:formatCode>
                <c:ptCount val="1"/>
                <c:pt idx="0">
                  <c:v>0.10630419967129143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59B-4859-937B-F288BAB43CD4}"/>
            </c:ext>
          </c:extLst>
        </c:ser>
        <c:ser>
          <c:idx val="6"/>
          <c:order val="6"/>
          <c:tx>
            <c:strRef>
              <c:f>Throughput_3!$O$46</c:f>
              <c:strCache>
                <c:ptCount val="1"/>
                <c:pt idx="0">
                  <c:v>Processor*Disk*Remote Server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Throughput_3!$P$39:$Q$39</c15:sqref>
                  </c15:fullRef>
                </c:ext>
              </c:extLst>
              <c:f>Throughput_3!$P$39</c:f>
              <c:strCache>
                <c:ptCount val="1"/>
                <c:pt idx="0">
                  <c:v>Throughput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Throughput_3!$P$46:$Q$46</c15:sqref>
                  </c15:fullRef>
                </c:ext>
              </c:extLst>
              <c:f>Throughput_3!$P$46</c:f>
              <c:numCache>
                <c:formatCode>General</c:formatCode>
                <c:ptCount val="1"/>
                <c:pt idx="0">
                  <c:v>2.7652946411957792E-2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59B-4859-937B-F288BAB43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846772"/>
        <c:axId val="81794963"/>
        <c:axId val="0"/>
      </c:bar3DChart>
      <c:catAx>
        <c:axId val="218467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81794963"/>
        <c:crosses val="autoZero"/>
        <c:auto val="1"/>
        <c:lblAlgn val="ctr"/>
        <c:lblOffset val="100"/>
        <c:noMultiLvlLbl val="0"/>
      </c:catAx>
      <c:valAx>
        <c:axId val="8179496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2184677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rot="0"/>
          <a:lstStyle/>
          <a:p>
            <a:pPr>
              <a:defRPr lang="it-IT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it-IT" sz="1400" b="0" strike="noStrike" spc="-1">
                <a:solidFill>
                  <a:srgbClr val="595959"/>
                </a:solidFill>
                <a:latin typeface="Calibri"/>
              </a:rPr>
              <a:t>S4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5"/>
      <c:rotY val="20"/>
      <c:rAngAx val="1"/>
    </c:view3D>
    <c:floor>
      <c:thickness val="0"/>
      <c:spPr>
        <a:noFill/>
        <a:ln w="6480">
          <a:noFill/>
        </a:ln>
      </c:spPr>
    </c:floor>
    <c:sideWall>
      <c:thickness val="0"/>
      <c:spPr>
        <a:noFill/>
        <a:ln w="6480">
          <a:noFill/>
        </a:ln>
      </c:spPr>
    </c:sideWall>
    <c:backWall>
      <c:thickness val="0"/>
      <c:spPr>
        <a:noFill/>
        <a:ln w="6480">
          <a:noFill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Throughput_4!$O$40</c:f>
              <c:strCache>
                <c:ptCount val="1"/>
                <c:pt idx="0">
                  <c:v>Processor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Throughput_4!$P$39:$Q$39</c15:sqref>
                  </c15:fullRef>
                </c:ext>
              </c:extLst>
              <c:f>Throughput_4!$P$39</c:f>
              <c:strCache>
                <c:ptCount val="1"/>
                <c:pt idx="0">
                  <c:v>Throughput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Throughput_4!$P$40:$Q$40</c15:sqref>
                  </c15:fullRef>
                </c:ext>
              </c:extLst>
              <c:f>Throughput_4!$P$40</c:f>
              <c:numCache>
                <c:formatCode>General</c:formatCode>
                <c:ptCount val="1"/>
                <c:pt idx="0">
                  <c:v>2.5750816336641315E-2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62-4770-8367-809B9E7F33F9}"/>
            </c:ext>
          </c:extLst>
        </c:ser>
        <c:ser>
          <c:idx val="1"/>
          <c:order val="1"/>
          <c:tx>
            <c:strRef>
              <c:f>Throughput_4!$O$41</c:f>
              <c:strCache>
                <c:ptCount val="1"/>
                <c:pt idx="0">
                  <c:v>Disk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Throughput_4!$P$39:$Q$39</c15:sqref>
                  </c15:fullRef>
                </c:ext>
              </c:extLst>
              <c:f>Throughput_4!$P$39</c:f>
              <c:strCache>
                <c:ptCount val="1"/>
                <c:pt idx="0">
                  <c:v>Throughput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Throughput_4!$P$41:$Q$41</c15:sqref>
                  </c15:fullRef>
                </c:ext>
              </c:extLst>
              <c:f>Throughput_4!$P$41</c:f>
              <c:numCache>
                <c:formatCode>General</c:formatCode>
                <c:ptCount val="1"/>
                <c:pt idx="0">
                  <c:v>0.21009821476156082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62-4770-8367-809B9E7F33F9}"/>
            </c:ext>
          </c:extLst>
        </c:ser>
        <c:ser>
          <c:idx val="2"/>
          <c:order val="2"/>
          <c:tx>
            <c:strRef>
              <c:f>Throughput_4!$O$42</c:f>
              <c:strCache>
                <c:ptCount val="1"/>
                <c:pt idx="0">
                  <c:v>Remote Server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Throughput_4!$P$39:$Q$39</c15:sqref>
                  </c15:fullRef>
                </c:ext>
              </c:extLst>
              <c:f>Throughput_4!$P$39</c:f>
              <c:strCache>
                <c:ptCount val="1"/>
                <c:pt idx="0">
                  <c:v>Throughput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Throughput_4!$P$42:$Q$42</c15:sqref>
                  </c15:fullRef>
                </c:ext>
              </c:extLst>
              <c:f>Throughput_4!$P$42</c:f>
              <c:numCache>
                <c:formatCode>General</c:formatCode>
                <c:ptCount val="1"/>
                <c:pt idx="0">
                  <c:v>0.47174322713015854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62-4770-8367-809B9E7F33F9}"/>
            </c:ext>
          </c:extLst>
        </c:ser>
        <c:ser>
          <c:idx val="3"/>
          <c:order val="3"/>
          <c:tx>
            <c:strRef>
              <c:f>Throughput_4!$O$43</c:f>
              <c:strCache>
                <c:ptCount val="1"/>
                <c:pt idx="0">
                  <c:v>Processor * Disk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Throughput_4!$P$39:$Q$39</c15:sqref>
                  </c15:fullRef>
                </c:ext>
              </c:extLst>
              <c:f>Throughput_4!$P$39</c:f>
              <c:strCache>
                <c:ptCount val="1"/>
                <c:pt idx="0">
                  <c:v>Throughput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Throughput_4!$P$43:$Q$43</c15:sqref>
                  </c15:fullRef>
                </c:ext>
              </c:extLst>
              <c:f>Throughput_4!$P$43</c:f>
              <c:numCache>
                <c:formatCode>General</c:formatCode>
                <c:ptCount val="1"/>
                <c:pt idx="0">
                  <c:v>2.8003957291450242E-2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62-4770-8367-809B9E7F33F9}"/>
            </c:ext>
          </c:extLst>
        </c:ser>
        <c:ser>
          <c:idx val="4"/>
          <c:order val="4"/>
          <c:tx>
            <c:strRef>
              <c:f>Throughput_4!$O$44</c:f>
              <c:strCache>
                <c:ptCount val="1"/>
                <c:pt idx="0">
                  <c:v>Processor * Remote Server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Throughput_4!$P$39:$Q$39</c15:sqref>
                  </c15:fullRef>
                </c:ext>
              </c:extLst>
              <c:f>Throughput_4!$P$39</c:f>
              <c:strCache>
                <c:ptCount val="1"/>
                <c:pt idx="0">
                  <c:v>Throughput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Throughput_4!$P$44:$Q$44</c15:sqref>
                  </c15:fullRef>
                </c:ext>
              </c:extLst>
              <c:f>Throughput_4!$P$44</c:f>
              <c:numCache>
                <c:formatCode>General</c:formatCode>
                <c:ptCount val="1"/>
                <c:pt idx="0">
                  <c:v>2.565752955706975E-2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62-4770-8367-809B9E7F33F9}"/>
            </c:ext>
          </c:extLst>
        </c:ser>
        <c:ser>
          <c:idx val="5"/>
          <c:order val="5"/>
          <c:tx>
            <c:strRef>
              <c:f>Throughput_4!$O$45</c:f>
              <c:strCache>
                <c:ptCount val="1"/>
                <c:pt idx="0">
                  <c:v>Disk * Remote Server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Throughput_4!$P$39:$Q$39</c15:sqref>
                  </c15:fullRef>
                </c:ext>
              </c:extLst>
              <c:f>Throughput_4!$P$39</c:f>
              <c:strCache>
                <c:ptCount val="1"/>
                <c:pt idx="0">
                  <c:v>Throughput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Throughput_4!$P$45:$Q$45</c15:sqref>
                  </c15:fullRef>
                </c:ext>
              </c:extLst>
              <c:f>Throughput_4!$P$45</c:f>
              <c:numCache>
                <c:formatCode>General</c:formatCode>
                <c:ptCount val="1"/>
                <c:pt idx="0">
                  <c:v>0.2102816138154229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062-4770-8367-809B9E7F33F9}"/>
            </c:ext>
          </c:extLst>
        </c:ser>
        <c:ser>
          <c:idx val="6"/>
          <c:order val="6"/>
          <c:tx>
            <c:strRef>
              <c:f>Throughput_4!$O$46</c:f>
              <c:strCache>
                <c:ptCount val="1"/>
                <c:pt idx="0">
                  <c:v>Processor*Disk*Remote Server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Throughput_4!$P$39:$Q$39</c15:sqref>
                  </c15:fullRef>
                </c:ext>
              </c:extLst>
              <c:f>Throughput_4!$P$39</c:f>
              <c:strCache>
                <c:ptCount val="1"/>
                <c:pt idx="0">
                  <c:v>Throughput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Throughput_4!$P$46:$Q$46</c15:sqref>
                  </c15:fullRef>
                </c:ext>
              </c:extLst>
              <c:f>Throughput_4!$P$46</c:f>
              <c:numCache>
                <c:formatCode>General</c:formatCode>
                <c:ptCount val="1"/>
                <c:pt idx="0">
                  <c:v>2.7882376202349887E-2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062-4770-8367-809B9E7F3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7187768"/>
        <c:axId val="69603211"/>
        <c:axId val="0"/>
      </c:bar3DChart>
      <c:catAx>
        <c:axId val="67187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69603211"/>
        <c:crosses val="autoZero"/>
        <c:auto val="1"/>
        <c:lblAlgn val="ctr"/>
        <c:lblOffset val="100"/>
        <c:noMultiLvlLbl val="0"/>
      </c:catAx>
      <c:valAx>
        <c:axId val="6960321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67187768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txData>
          <cx:v>Histogram Residuals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u="none"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Residuals</a:t>
          </a:r>
        </a:p>
      </cx:txPr>
    </cx:title>
    <cx:plotArea>
      <cx:plotAreaRegion>
        <cx:series layoutId="clusteredColumn" uniqueId="{3D82801A-9DD5-48C5-B7D7-40D0F85B1485}">
          <cx:dataId val="0"/>
          <cx:layoutPr>
            <cx:binning intervalClosed="r">
              <cx:binSize val="0.015000000000000003"/>
            </cx:binning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 u="none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it-IT" u="none"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 u="none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it-IT" u="none"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3.xml"/><Relationship Id="rId7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524472</xdr:colOff>
      <xdr:row>27</xdr:row>
      <xdr:rowOff>21629</xdr:rowOff>
    </xdr:from>
    <xdr:to>
      <xdr:col>15</xdr:col>
      <xdr:colOff>465742</xdr:colOff>
      <xdr:row>50</xdr:row>
      <xdr:rowOff>73797</xdr:rowOff>
    </xdr:to>
    <xdr:graphicFrame macro="">
      <xdr:nvGraphicFramePr>
        <xdr:cNvPr id="2" name="Grafico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552450</xdr:colOff>
      <xdr:row>15</xdr:row>
      <xdr:rowOff>104775</xdr:rowOff>
    </xdr:from>
    <xdr:to>
      <xdr:col>31</xdr:col>
      <xdr:colOff>438150</xdr:colOff>
      <xdr:row>32</xdr:row>
      <xdr:rowOff>95250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214780A5-E188-4DA8-9FB3-D1D5A8EC39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561975</xdr:colOff>
      <xdr:row>54</xdr:row>
      <xdr:rowOff>114300</xdr:rowOff>
    </xdr:from>
    <xdr:to>
      <xdr:col>20</xdr:col>
      <xdr:colOff>504825</xdr:colOff>
      <xdr:row>71</xdr:row>
      <xdr:rowOff>104775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75CA183A-22EF-42BA-857D-1DC90085EF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80962</xdr:colOff>
      <xdr:row>73</xdr:row>
      <xdr:rowOff>142875</xdr:rowOff>
    </xdr:from>
    <xdr:to>
      <xdr:col>19</xdr:col>
      <xdr:colOff>23812</xdr:colOff>
      <xdr:row>90</xdr:row>
      <xdr:rowOff>133350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98175C98-F543-445F-87B4-C8FC3818B3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693923</xdr:colOff>
      <xdr:row>66</xdr:row>
      <xdr:rowOff>101974</xdr:rowOff>
    </xdr:from>
    <xdr:to>
      <xdr:col>11</xdr:col>
      <xdr:colOff>636773</xdr:colOff>
      <xdr:row>83</xdr:row>
      <xdr:rowOff>92449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89F2C0D6-2C38-45A4-B917-8ED03833BC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695325</xdr:colOff>
      <xdr:row>54</xdr:row>
      <xdr:rowOff>95250</xdr:rowOff>
    </xdr:from>
    <xdr:to>
      <xdr:col>26</xdr:col>
      <xdr:colOff>581025</xdr:colOff>
      <xdr:row>71</xdr:row>
      <xdr:rowOff>85725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C6781203-3F2E-45DB-B437-CE62C85A9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38100</xdr:colOff>
      <xdr:row>35</xdr:row>
      <xdr:rowOff>114300</xdr:rowOff>
    </xdr:from>
    <xdr:to>
      <xdr:col>31</xdr:col>
      <xdr:colOff>695325</xdr:colOff>
      <xdr:row>52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fico 4">
              <a:extLst>
                <a:ext uri="{FF2B5EF4-FFF2-40B4-BE49-F238E27FC236}">
                  <a16:creationId xmlns:a16="http://schemas.microsoft.com/office/drawing/2014/main" id="{C448157D-7A5F-4D15-925C-66FF0E2A832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307300" y="5781675"/>
              <a:ext cx="46101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33</xdr:col>
      <xdr:colOff>583405</xdr:colOff>
      <xdr:row>11</xdr:row>
      <xdr:rowOff>80962</xdr:rowOff>
    </xdr:from>
    <xdr:to>
      <xdr:col>39</xdr:col>
      <xdr:colOff>583405</xdr:colOff>
      <xdr:row>27</xdr:row>
      <xdr:rowOff>157162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904AC28E-E83F-44D2-8273-B671D220F8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813650</xdr:colOff>
      <xdr:row>29</xdr:row>
      <xdr:rowOff>108895</xdr:rowOff>
    </xdr:from>
    <xdr:to>
      <xdr:col>28</xdr:col>
      <xdr:colOff>650430</xdr:colOff>
      <xdr:row>56</xdr:row>
      <xdr:rowOff>59162</xdr:rowOff>
    </xdr:to>
    <xdr:graphicFrame macro="">
      <xdr:nvGraphicFramePr>
        <xdr:cNvPr id="2" name="Grafico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746125</xdr:colOff>
      <xdr:row>81</xdr:row>
      <xdr:rowOff>41275</xdr:rowOff>
    </xdr:from>
    <xdr:to>
      <xdr:col>28</xdr:col>
      <xdr:colOff>635000</xdr:colOff>
      <xdr:row>98</xdr:row>
      <xdr:rowOff>85725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E23B8F1F-B9C6-4958-BB36-36CA56623E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270219</xdr:colOff>
      <xdr:row>7</xdr:row>
      <xdr:rowOff>76819</xdr:rowOff>
    </xdr:from>
    <xdr:to>
      <xdr:col>25</xdr:col>
      <xdr:colOff>610999</xdr:colOff>
      <xdr:row>34</xdr:row>
      <xdr:rowOff>150346</xdr:rowOff>
    </xdr:to>
    <xdr:graphicFrame macro="">
      <xdr:nvGraphicFramePr>
        <xdr:cNvPr id="2" name="Grafico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504079</xdr:colOff>
      <xdr:row>29</xdr:row>
      <xdr:rowOff>100677</xdr:rowOff>
    </xdr:from>
    <xdr:to>
      <xdr:col>28</xdr:col>
      <xdr:colOff>63369</xdr:colOff>
      <xdr:row>59</xdr:row>
      <xdr:rowOff>63034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4"/>
  <sheetViews>
    <sheetView topLeftCell="A6" zoomScale="85" zoomScaleNormal="85" workbookViewId="0">
      <selection activeCell="C14" sqref="C14"/>
    </sheetView>
  </sheetViews>
  <sheetFormatPr defaultColWidth="11.5703125" defaultRowHeight="12.75" x14ac:dyDescent="0.2"/>
  <cols>
    <col min="3" max="3" width="13.42578125" bestFit="1" customWidth="1"/>
    <col min="21" max="21" width="12" customWidth="1"/>
    <col min="23" max="23" width="12" customWidth="1"/>
    <col min="24" max="29" width="11.7109375" customWidth="1"/>
    <col min="30" max="30" width="12.42578125" bestFit="1" customWidth="1"/>
    <col min="31" max="32" width="11.7109375" customWidth="1"/>
    <col min="33" max="33" width="12.7109375" customWidth="1"/>
  </cols>
  <sheetData>
    <row r="1" spans="1:3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 t="s">
        <v>68</v>
      </c>
      <c r="AG1" s="2"/>
      <c r="AH1">
        <v>-0.18874999999999531</v>
      </c>
      <c r="AI1">
        <v>1</v>
      </c>
      <c r="AJ1">
        <f>(AI1-0.5)/40</f>
        <v>1.2500000000000001E-2</v>
      </c>
      <c r="AK1">
        <f>_xlfn.NORM.S.INV(AJ1)</f>
        <v>-2.2414027276049446</v>
      </c>
    </row>
    <row r="2" spans="1:37" x14ac:dyDescent="0.2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10.015833333333299</v>
      </c>
      <c r="K2" s="1">
        <v>10.0666666666667</v>
      </c>
      <c r="L2" s="1">
        <v>10.1188888888889</v>
      </c>
      <c r="M2" s="1">
        <v>10.063333333333301</v>
      </c>
      <c r="N2" s="1">
        <v>10.226944444444401</v>
      </c>
      <c r="O2" s="1">
        <v>10.1280555555556</v>
      </c>
      <c r="P2" s="1">
        <v>9.9030555555555608</v>
      </c>
      <c r="Q2" s="1">
        <v>10.1177777777778</v>
      </c>
      <c r="R2" s="1">
        <v>10.1680555555556</v>
      </c>
      <c r="S2" s="1">
        <v>10.109444444444399</v>
      </c>
      <c r="T2">
        <f t="shared" ref="T2:T9" si="4">AVERAGE(J2:S2)</f>
        <v>10.091805555555556</v>
      </c>
      <c r="U2">
        <f t="shared" ref="U2:AD2" si="5">J2-$T2</f>
        <v>-7.5972222222256747E-2</v>
      </c>
      <c r="V2">
        <f t="shared" si="5"/>
        <v>-2.5138888888855959E-2</v>
      </c>
      <c r="W2">
        <f t="shared" si="5"/>
        <v>2.7083333333344228E-2</v>
      </c>
      <c r="X2">
        <f t="shared" si="5"/>
        <v>-2.8472222222255539E-2</v>
      </c>
      <c r="Y2">
        <f t="shared" si="5"/>
        <v>0.13513888888884473</v>
      </c>
      <c r="Z2">
        <f t="shared" si="5"/>
        <v>3.6250000000043414E-2</v>
      </c>
      <c r="AA2">
        <f t="shared" si="5"/>
        <v>-0.18874999999999531</v>
      </c>
      <c r="AB2">
        <f t="shared" si="5"/>
        <v>2.5972222222243602E-2</v>
      </c>
      <c r="AC2">
        <f t="shared" si="5"/>
        <v>7.6250000000044338E-2</v>
      </c>
      <c r="AD2">
        <f t="shared" si="5"/>
        <v>1.763888888884324E-2</v>
      </c>
      <c r="AF2" s="1">
        <f t="shared" ref="AF2:AF9" si="6">_xlfn.VAR.S(J2:S2)</f>
        <v>7.7723122427985529E-3</v>
      </c>
      <c r="AG2" s="1"/>
      <c r="AH2" s="1">
        <v>-7.5972222222256747E-2</v>
      </c>
      <c r="AI2">
        <v>2</v>
      </c>
      <c r="AJ2">
        <f t="shared" ref="AJ2:AJ40" si="7">(AI2-0.5)/40</f>
        <v>3.7499999999999999E-2</v>
      </c>
      <c r="AK2">
        <f t="shared" ref="AK2:AK40" si="8">_xlfn.NORM.S.INV(AJ2)</f>
        <v>-1.7804643416920256</v>
      </c>
    </row>
    <row r="3" spans="1:37" x14ac:dyDescent="0.2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1.0288888888888901</v>
      </c>
      <c r="K3" s="1">
        <v>1.00722222222222</v>
      </c>
      <c r="L3" s="1">
        <v>1.0291666666666699</v>
      </c>
      <c r="M3" s="1">
        <v>0.99527777777777804</v>
      </c>
      <c r="N3" s="1">
        <v>0.95944444444444399</v>
      </c>
      <c r="O3" s="1">
        <v>1.0049999999999999</v>
      </c>
      <c r="P3" s="1">
        <v>1.04</v>
      </c>
      <c r="Q3" s="1">
        <v>1.0266666666666699</v>
      </c>
      <c r="R3" s="1">
        <v>1.00138888888889</v>
      </c>
      <c r="S3" s="1">
        <v>1.06388888888889</v>
      </c>
      <c r="T3">
        <f t="shared" si="4"/>
        <v>1.0156944444444451</v>
      </c>
      <c r="U3">
        <f t="shared" ref="U3:U9" si="9">J3-T3</f>
        <v>1.3194444444444953E-2</v>
      </c>
      <c r="V3">
        <f t="shared" ref="V3:AD9" si="10">K3-$T3</f>
        <v>-8.4722222222251009E-3</v>
      </c>
      <c r="W3">
        <f t="shared" si="10"/>
        <v>1.3472222222224772E-2</v>
      </c>
      <c r="X3">
        <f t="shared" si="10"/>
        <v>-2.0416666666667083E-2</v>
      </c>
      <c r="Y3">
        <f t="shared" si="10"/>
        <v>-5.6250000000001132E-2</v>
      </c>
      <c r="Z3">
        <f t="shared" si="10"/>
        <v>-1.0694444444445228E-2</v>
      </c>
      <c r="AA3">
        <f t="shared" si="10"/>
        <v>2.4305555555554914E-2</v>
      </c>
      <c r="AB3">
        <f t="shared" si="10"/>
        <v>1.0972222222224826E-2</v>
      </c>
      <c r="AC3">
        <f t="shared" si="10"/>
        <v>-1.4305555555555127E-2</v>
      </c>
      <c r="AD3">
        <f t="shared" si="10"/>
        <v>4.8194444444444873E-2</v>
      </c>
      <c r="AF3" s="1">
        <f t="shared" si="6"/>
        <v>8.179055212620413E-4</v>
      </c>
      <c r="AG3" s="1"/>
      <c r="AH3">
        <v>-4.5916666666667494E-2</v>
      </c>
      <c r="AI3">
        <v>3</v>
      </c>
      <c r="AJ3">
        <f t="shared" si="7"/>
        <v>6.25E-2</v>
      </c>
      <c r="AK3">
        <f t="shared" si="8"/>
        <v>-1.5341205443525459</v>
      </c>
    </row>
    <row r="4" spans="1:37" x14ac:dyDescent="0.2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1.09222222222222</v>
      </c>
      <c r="K4" s="1">
        <v>1.02305555555556</v>
      </c>
      <c r="L4" s="1">
        <v>1.07083333333333</v>
      </c>
      <c r="M4" s="1">
        <v>1.02722222222222</v>
      </c>
      <c r="N4" s="1">
        <v>0.99333333333333296</v>
      </c>
      <c r="O4" s="1">
        <v>1.04</v>
      </c>
      <c r="P4" s="1">
        <v>1.0461111111111101</v>
      </c>
      <c r="Q4" s="1">
        <v>1.05805555555556</v>
      </c>
      <c r="R4" s="1">
        <v>1.01166666666667</v>
      </c>
      <c r="S4" s="1">
        <v>1.03</v>
      </c>
      <c r="T4">
        <f t="shared" si="4"/>
        <v>1.0392500000000005</v>
      </c>
      <c r="U4">
        <f t="shared" si="9"/>
        <v>5.2972222222219534E-2</v>
      </c>
      <c r="V4">
        <f t="shared" si="10"/>
        <v>-1.6194444444440403E-2</v>
      </c>
      <c r="W4">
        <f t="shared" si="10"/>
        <v>3.1583333333329522E-2</v>
      </c>
      <c r="X4">
        <f t="shared" si="10"/>
        <v>-1.2027777777780413E-2</v>
      </c>
      <c r="Y4">
        <f t="shared" si="10"/>
        <v>-4.5916666666667494E-2</v>
      </c>
      <c r="Z4">
        <f t="shared" si="10"/>
        <v>7.4999999999958433E-4</v>
      </c>
      <c r="AA4">
        <f t="shared" si="10"/>
        <v>6.8611111111096523E-3</v>
      </c>
      <c r="AB4">
        <f t="shared" si="10"/>
        <v>1.8805555555559517E-2</v>
      </c>
      <c r="AC4">
        <f t="shared" si="10"/>
        <v>-2.7583333333330406E-2</v>
      </c>
      <c r="AD4">
        <f t="shared" si="10"/>
        <v>-9.2500000000004245E-3</v>
      </c>
      <c r="AF4" s="1">
        <f t="shared" si="6"/>
        <v>8.4072445130309477E-4</v>
      </c>
      <c r="AG4" s="1">
        <v>-7.5972222222256747E-2</v>
      </c>
      <c r="AH4">
        <v>-4.5916666666667494E-2</v>
      </c>
      <c r="AI4">
        <v>4</v>
      </c>
      <c r="AJ4">
        <f t="shared" si="7"/>
        <v>8.7499999999999994E-2</v>
      </c>
      <c r="AK4">
        <f t="shared" si="8"/>
        <v>-1.3563117453352478</v>
      </c>
    </row>
    <row r="5" spans="1:37" x14ac:dyDescent="0.2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1.06833333333333</v>
      </c>
      <c r="K5" s="1">
        <v>1.0358333333333301</v>
      </c>
      <c r="L5" s="1">
        <v>0.99944444444444402</v>
      </c>
      <c r="M5" s="1">
        <v>1.0819444444444399</v>
      </c>
      <c r="N5" s="1">
        <v>1.0516666666666701</v>
      </c>
      <c r="O5" s="1">
        <v>1.0075000000000001</v>
      </c>
      <c r="P5" s="1">
        <v>1.0280555555555599</v>
      </c>
      <c r="Q5" s="1">
        <v>1.0177777777777799</v>
      </c>
      <c r="R5" s="1">
        <v>0.98972222222222195</v>
      </c>
      <c r="S5" s="1">
        <v>1.0322222222222199</v>
      </c>
      <c r="T5">
        <f t="shared" si="4"/>
        <v>1.0312499999999996</v>
      </c>
      <c r="U5">
        <f t="shared" si="9"/>
        <v>3.708333333333047E-2</v>
      </c>
      <c r="V5">
        <f t="shared" si="10"/>
        <v>4.5833333333304971E-3</v>
      </c>
      <c r="W5">
        <f t="shared" si="10"/>
        <v>-3.1805555555555531E-2</v>
      </c>
      <c r="X5">
        <f t="shared" si="10"/>
        <v>5.0694444444440379E-2</v>
      </c>
      <c r="Y5">
        <f t="shared" si="10"/>
        <v>2.0416666666670524E-2</v>
      </c>
      <c r="Z5">
        <f t="shared" si="10"/>
        <v>-2.3749999999999494E-2</v>
      </c>
      <c r="AA5">
        <f t="shared" si="10"/>
        <v>-3.1944444444396147E-3</v>
      </c>
      <c r="AB5">
        <f t="shared" si="10"/>
        <v>-1.3472222222219665E-2</v>
      </c>
      <c r="AC5">
        <f t="shared" si="10"/>
        <v>-4.1527777777777608E-2</v>
      </c>
      <c r="AD5">
        <f t="shared" si="10"/>
        <v>9.722222222203758E-4</v>
      </c>
      <c r="AF5" s="1">
        <f t="shared" si="6"/>
        <v>8.7509002057606095E-4</v>
      </c>
      <c r="AG5">
        <v>-2.5138888888855959E-2</v>
      </c>
      <c r="AH5">
        <v>-3.099999999999925E-2</v>
      </c>
      <c r="AI5">
        <v>5</v>
      </c>
      <c r="AJ5">
        <f t="shared" si="7"/>
        <v>0.1125</v>
      </c>
      <c r="AK5">
        <f t="shared" si="8"/>
        <v>-1.2133396224885178</v>
      </c>
    </row>
    <row r="6" spans="1:37" x14ac:dyDescent="0.2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3.4108333333333301</v>
      </c>
      <c r="K6" s="1">
        <v>3.3713888888888901</v>
      </c>
      <c r="L6" s="1">
        <v>3.43444444444444</v>
      </c>
      <c r="M6" s="1">
        <v>3.4211111111111099</v>
      </c>
      <c r="N6" s="1">
        <v>3.45611111111111</v>
      </c>
      <c r="O6" s="1">
        <v>3.3711111111111101</v>
      </c>
      <c r="P6" s="1">
        <v>3.4008333333333298</v>
      </c>
      <c r="Q6" s="1">
        <v>3.4138888888888901</v>
      </c>
      <c r="R6" s="1">
        <v>3.43333333333333</v>
      </c>
      <c r="S6" s="1">
        <v>3.4024999999999999</v>
      </c>
      <c r="T6">
        <f t="shared" si="4"/>
        <v>3.4115555555555543</v>
      </c>
      <c r="U6">
        <f t="shared" si="9"/>
        <v>-7.2222222222428911E-4</v>
      </c>
      <c r="V6">
        <f t="shared" si="10"/>
        <v>-4.0166666666664241E-2</v>
      </c>
      <c r="W6">
        <f t="shared" si="10"/>
        <v>2.2888888888885628E-2</v>
      </c>
      <c r="X6">
        <f t="shared" si="10"/>
        <v>9.5555555555555394E-3</v>
      </c>
      <c r="Y6">
        <f t="shared" si="10"/>
        <v>4.4555555555555681E-2</v>
      </c>
      <c r="Z6">
        <f t="shared" si="10"/>
        <v>-4.0444444444444283E-2</v>
      </c>
      <c r="AA6">
        <f t="shared" si="10"/>
        <v>-1.072222222222452E-2</v>
      </c>
      <c r="AB6">
        <f t="shared" si="10"/>
        <v>2.3333333333357409E-3</v>
      </c>
      <c r="AC6">
        <f t="shared" si="10"/>
        <v>2.1777777777775675E-2</v>
      </c>
      <c r="AD6">
        <f t="shared" si="10"/>
        <v>-9.0555555555544842E-3</v>
      </c>
      <c r="AF6" s="1">
        <f t="shared" si="6"/>
        <v>7.2519204389570385E-4</v>
      </c>
      <c r="AG6">
        <v>2.7083333333344228E-2</v>
      </c>
      <c r="AH6">
        <v>-2.8472222222255539E-2</v>
      </c>
      <c r="AI6">
        <v>6</v>
      </c>
      <c r="AJ6">
        <f t="shared" si="7"/>
        <v>0.13750000000000001</v>
      </c>
      <c r="AK6">
        <f t="shared" si="8"/>
        <v>-1.091620367434168</v>
      </c>
    </row>
    <row r="7" spans="1:37" x14ac:dyDescent="0.2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1.0488888888888901</v>
      </c>
      <c r="K7" s="1">
        <v>1.01833333333333</v>
      </c>
      <c r="L7" s="1">
        <v>1.0249999999999999</v>
      </c>
      <c r="M7" s="1">
        <v>0.995</v>
      </c>
      <c r="N7" s="1">
        <v>1.0063888888888901</v>
      </c>
      <c r="O7" s="1">
        <v>1.03722222222222</v>
      </c>
      <c r="P7" s="1">
        <v>1.0277777777777799</v>
      </c>
      <c r="Q7" s="1">
        <v>1.0022222222222199</v>
      </c>
      <c r="R7" s="1">
        <v>1.0122222222222199</v>
      </c>
      <c r="S7" s="1">
        <v>1.0208333333333299</v>
      </c>
      <c r="T7">
        <f t="shared" si="4"/>
        <v>1.019388888888888</v>
      </c>
      <c r="U7">
        <f t="shared" si="9"/>
        <v>2.950000000000208E-2</v>
      </c>
      <c r="V7">
        <f t="shared" si="10"/>
        <v>-1.0555555555580298E-3</v>
      </c>
      <c r="W7">
        <f t="shared" si="10"/>
        <v>5.6111111111118994E-3</v>
      </c>
      <c r="X7">
        <f t="shared" si="10"/>
        <v>-2.4388888888888016E-2</v>
      </c>
      <c r="Y7">
        <f t="shared" si="10"/>
        <v>-1.2999999999997902E-2</v>
      </c>
      <c r="Z7">
        <f t="shared" si="10"/>
        <v>1.7833333333332035E-2</v>
      </c>
      <c r="AA7">
        <f t="shared" si="10"/>
        <v>8.3888888888918878E-3</v>
      </c>
      <c r="AB7">
        <f t="shared" si="10"/>
        <v>-1.7166666666668107E-2</v>
      </c>
      <c r="AC7">
        <f t="shared" si="10"/>
        <v>-7.1666666666680978E-3</v>
      </c>
      <c r="AD7">
        <f t="shared" si="10"/>
        <v>1.4444444444419169E-3</v>
      </c>
      <c r="AF7" s="1">
        <f t="shared" si="6"/>
        <v>2.6702331961592403E-4</v>
      </c>
      <c r="AG7">
        <v>-2.8472222222255539E-2</v>
      </c>
      <c r="AH7">
        <v>-2.7583333333330406E-2</v>
      </c>
      <c r="AI7">
        <v>7</v>
      </c>
      <c r="AJ7">
        <f t="shared" si="7"/>
        <v>0.16250000000000001</v>
      </c>
      <c r="AK7">
        <f t="shared" si="8"/>
        <v>-0.98423496044632541</v>
      </c>
    </row>
    <row r="8" spans="1:37" x14ac:dyDescent="0.2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1.0847222222222199</v>
      </c>
      <c r="K8" s="1">
        <v>1.0294444444444399</v>
      </c>
      <c r="L8" s="1">
        <v>1.0661111111111099</v>
      </c>
      <c r="M8" s="1">
        <v>1.03555555555556</v>
      </c>
      <c r="N8" s="1">
        <v>0.99861111111111101</v>
      </c>
      <c r="O8" s="1">
        <v>1.0430555555555601</v>
      </c>
      <c r="P8" s="1">
        <v>1.04138888888889</v>
      </c>
      <c r="Q8" s="1">
        <v>1.0522222222222199</v>
      </c>
      <c r="R8" s="1">
        <v>0.99805555555555603</v>
      </c>
      <c r="S8" s="1">
        <v>1.03138888888889</v>
      </c>
      <c r="T8">
        <f t="shared" si="4"/>
        <v>1.0380555555555557</v>
      </c>
      <c r="U8">
        <f t="shared" si="9"/>
        <v>4.6666666666664192E-2</v>
      </c>
      <c r="V8">
        <f t="shared" si="10"/>
        <v>-8.6111111111157879E-3</v>
      </c>
      <c r="W8">
        <f t="shared" si="10"/>
        <v>2.8055555555554168E-2</v>
      </c>
      <c r="X8">
        <f t="shared" si="10"/>
        <v>-2.4999999999957279E-3</v>
      </c>
      <c r="Y8">
        <f t="shared" si="10"/>
        <v>-3.9444444444444726E-2</v>
      </c>
      <c r="Z8">
        <f t="shared" si="10"/>
        <v>5.0000000000043343E-3</v>
      </c>
      <c r="AA8">
        <f t="shared" si="10"/>
        <v>3.3333333333342985E-3</v>
      </c>
      <c r="AB8">
        <f t="shared" si="10"/>
        <v>1.4166666666664218E-2</v>
      </c>
      <c r="AC8">
        <f t="shared" si="10"/>
        <v>-3.9999999999999702E-2</v>
      </c>
      <c r="AD8">
        <f t="shared" si="10"/>
        <v>-6.6666666666657104E-3</v>
      </c>
      <c r="AF8" s="1">
        <f t="shared" si="6"/>
        <v>7.2026748971190267E-4</v>
      </c>
      <c r="AG8">
        <v>0.13513888888884473</v>
      </c>
      <c r="AH8">
        <v>-2.7583333333330406E-2</v>
      </c>
      <c r="AI8">
        <v>8</v>
      </c>
      <c r="AJ8">
        <f t="shared" si="7"/>
        <v>0.1875</v>
      </c>
      <c r="AK8">
        <f t="shared" si="8"/>
        <v>-0.88714655901887607</v>
      </c>
    </row>
    <row r="9" spans="1:37" x14ac:dyDescent="0.2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1.0205555555555601</v>
      </c>
      <c r="K9" s="1">
        <v>1.0525</v>
      </c>
      <c r="L9" s="1">
        <v>1.0349999999999999</v>
      </c>
      <c r="M9" s="1">
        <v>1.0219444444444401</v>
      </c>
      <c r="N9" s="1">
        <v>1.0233333333333301</v>
      </c>
      <c r="O9" s="1">
        <v>0.99111111111111105</v>
      </c>
      <c r="P9" s="1">
        <v>0.99472222222222195</v>
      </c>
      <c r="Q9" s="1">
        <v>1.0249999999999999</v>
      </c>
      <c r="R9" s="1">
        <v>1.0236111111111099</v>
      </c>
      <c r="S9" s="1">
        <v>1.0333333333333301</v>
      </c>
      <c r="T9">
        <f t="shared" si="4"/>
        <v>1.0221111111111103</v>
      </c>
      <c r="U9">
        <f t="shared" si="9"/>
        <v>-1.5555555555502032E-3</v>
      </c>
      <c r="V9">
        <f t="shared" si="10"/>
        <v>3.0388888888889687E-2</v>
      </c>
      <c r="W9">
        <f t="shared" si="10"/>
        <v>1.2888888888889616E-2</v>
      </c>
      <c r="X9">
        <f t="shared" si="10"/>
        <v>-1.6666666667020102E-4</v>
      </c>
      <c r="Y9">
        <f t="shared" si="10"/>
        <v>1.2222222222197932E-3</v>
      </c>
      <c r="Z9">
        <f t="shared" si="10"/>
        <v>-3.099999999999925E-2</v>
      </c>
      <c r="AA9">
        <f t="shared" si="10"/>
        <v>-2.7388888888888352E-2</v>
      </c>
      <c r="AB9">
        <f t="shared" si="10"/>
        <v>2.8888888888896069E-3</v>
      </c>
      <c r="AC9">
        <f t="shared" si="10"/>
        <v>1.4999999999996128E-3</v>
      </c>
      <c r="AD9">
        <f t="shared" si="10"/>
        <v>1.1222222222219802E-2</v>
      </c>
      <c r="AF9" s="1">
        <f t="shared" si="6"/>
        <v>3.2680384087790585E-4</v>
      </c>
      <c r="AG9">
        <v>3.6250000000043414E-2</v>
      </c>
      <c r="AH9">
        <v>-2.7388888888888352E-2</v>
      </c>
      <c r="AI9">
        <v>9</v>
      </c>
      <c r="AJ9">
        <f t="shared" si="7"/>
        <v>0.21249999999999999</v>
      </c>
      <c r="AK9">
        <f t="shared" si="8"/>
        <v>-0.79777684612523825</v>
      </c>
    </row>
    <row r="10" spans="1:37" x14ac:dyDescent="0.2">
      <c r="A10" t="s">
        <v>29</v>
      </c>
      <c r="B10">
        <f t="array" ref="B10">SUM(B$2:B$9 * $T$2:$T$9)</f>
        <v>19.669111111111107</v>
      </c>
      <c r="C10">
        <f t="array" ref="C10">SUM(C$2:C$9 * $T$2:$T$9)</f>
        <v>6.6868888888888964</v>
      </c>
      <c r="D10">
        <f t="array" ref="D10">SUM(D$2:D$9 * $T$2:$T$9)</f>
        <v>11.492222222222223</v>
      </c>
      <c r="E10">
        <f t="array" ref="E10">SUM(E$2:E$9 * $T$2:$T$9)</f>
        <v>11.444333333333331</v>
      </c>
      <c r="F10">
        <f t="array" ref="F10">SUM(F$2:F$9 * $T$2:$T$9)</f>
        <v>6.6760000000000002</v>
      </c>
      <c r="G10">
        <f t="array" ref="G10">SUM(G$2:G$9 * $T$2:$T$9)</f>
        <v>6.6918888888888883</v>
      </c>
      <c r="H10">
        <f t="array" ref="H10">SUM(H$2:H$9 * $T$2:$T$9)</f>
        <v>11.407777777777776</v>
      </c>
      <c r="I10">
        <f t="array" ref="I10">SUM(I$2:I$9 * $T$2:$T$9)</f>
        <v>6.666222222222224</v>
      </c>
      <c r="J10" s="3"/>
      <c r="K10" s="3"/>
      <c r="L10" s="3"/>
      <c r="M10" s="3"/>
      <c r="U10">
        <f t="shared" ref="U10:AD10" si="11">SUM(U$2:U$9)</f>
        <v>0.10116666666662999</v>
      </c>
      <c r="V10">
        <f t="shared" si="11"/>
        <v>-6.4666666666639339E-2</v>
      </c>
      <c r="W10">
        <f t="shared" si="11"/>
        <v>0.1097777777777843</v>
      </c>
      <c r="X10">
        <f t="shared" si="11"/>
        <v>-2.7722222222261061E-2</v>
      </c>
      <c r="Y10">
        <f t="shared" si="11"/>
        <v>4.6722222222179477E-2</v>
      </c>
      <c r="Z10">
        <f t="shared" si="11"/>
        <v>-4.6055555555508887E-2</v>
      </c>
      <c r="AA10">
        <f t="shared" si="11"/>
        <v>-0.18716666666665704</v>
      </c>
      <c r="AB10">
        <f t="shared" si="11"/>
        <v>4.4500000000029738E-2</v>
      </c>
      <c r="AC10">
        <f t="shared" si="11"/>
        <v>-3.1055555555511316E-2</v>
      </c>
      <c r="AD10">
        <f t="shared" si="11"/>
        <v>5.4499999999949589E-2</v>
      </c>
      <c r="AE10" t="s">
        <v>29</v>
      </c>
      <c r="AF10" s="1"/>
      <c r="AG10">
        <v>-0.18874999999999531</v>
      </c>
      <c r="AH10">
        <v>-2.5138888888855959E-2</v>
      </c>
      <c r="AI10">
        <v>10</v>
      </c>
      <c r="AJ10">
        <f t="shared" si="7"/>
        <v>0.23749999999999999</v>
      </c>
      <c r="AK10">
        <f t="shared" si="8"/>
        <v>-0.71436744028018739</v>
      </c>
    </row>
    <row r="11" spans="1:37" x14ac:dyDescent="0.2">
      <c r="A11" t="s">
        <v>30</v>
      </c>
      <c r="B11">
        <f t="shared" ref="B11:I11" si="12">B10/8</f>
        <v>2.4586388888888884</v>
      </c>
      <c r="C11">
        <f t="shared" si="12"/>
        <v>0.83586111111111205</v>
      </c>
      <c r="D11">
        <f t="shared" si="12"/>
        <v>1.4365277777777778</v>
      </c>
      <c r="E11">
        <f t="shared" si="12"/>
        <v>1.4305416666666664</v>
      </c>
      <c r="F11">
        <f t="shared" si="12"/>
        <v>0.83450000000000002</v>
      </c>
      <c r="G11">
        <f t="shared" si="12"/>
        <v>0.83648611111111104</v>
      </c>
      <c r="H11">
        <f t="shared" si="12"/>
        <v>1.425972222222222</v>
      </c>
      <c r="I11">
        <f t="shared" si="12"/>
        <v>0.83327777777777801</v>
      </c>
      <c r="J11" s="3"/>
      <c r="K11" s="3"/>
      <c r="L11" s="3"/>
      <c r="M11" s="3"/>
      <c r="U11">
        <f t="shared" ref="U11:AD11" si="13">U10/8</f>
        <v>1.2645833333328749E-2</v>
      </c>
      <c r="V11">
        <f t="shared" si="13"/>
        <v>-8.0833333333299173E-3</v>
      </c>
      <c r="W11">
        <f t="shared" si="13"/>
        <v>1.3722222222223038E-2</v>
      </c>
      <c r="X11">
        <f t="shared" si="13"/>
        <v>-3.4652777777826327E-3</v>
      </c>
      <c r="Y11">
        <f t="shared" si="13"/>
        <v>5.8402777777724346E-3</v>
      </c>
      <c r="Z11">
        <f t="shared" si="13"/>
        <v>-5.7569444444386109E-3</v>
      </c>
      <c r="AA11">
        <f t="shared" si="13"/>
        <v>-2.3395833333332131E-2</v>
      </c>
      <c r="AB11">
        <f t="shared" si="13"/>
        <v>5.5625000000037172E-3</v>
      </c>
      <c r="AC11">
        <f t="shared" si="13"/>
        <v>-3.8819444444389145E-3</v>
      </c>
      <c r="AD11">
        <f t="shared" si="13"/>
        <v>6.8124999999936986E-3</v>
      </c>
      <c r="AE11" t="s">
        <v>30</v>
      </c>
      <c r="AF11" s="1"/>
      <c r="AG11">
        <v>2.5972222222243602E-2</v>
      </c>
      <c r="AH11">
        <v>-1.6194444444440403E-2</v>
      </c>
      <c r="AI11">
        <v>11</v>
      </c>
      <c r="AJ11">
        <f t="shared" si="7"/>
        <v>0.26250000000000001</v>
      </c>
      <c r="AK11">
        <f t="shared" si="8"/>
        <v>-0.63565701369758276</v>
      </c>
    </row>
    <row r="12" spans="1:37" x14ac:dyDescent="0.2">
      <c r="A12" t="s">
        <v>73</v>
      </c>
      <c r="C12">
        <f t="shared" ref="C12:I12" si="14">80*POWER(C11,2)</f>
        <v>55.89310376543223</v>
      </c>
      <c r="D12">
        <f t="shared" si="14"/>
        <v>165.08896450617286</v>
      </c>
      <c r="E12">
        <f t="shared" si="14"/>
        <v>163.71595680555549</v>
      </c>
      <c r="F12">
        <f t="shared" si="14"/>
        <v>55.711219999999997</v>
      </c>
      <c r="G12">
        <f t="shared" si="14"/>
        <v>55.976721126543197</v>
      </c>
      <c r="H12">
        <f t="shared" si="14"/>
        <v>162.67174228395055</v>
      </c>
      <c r="I12">
        <f t="shared" si="14"/>
        <v>55.548148395061759</v>
      </c>
      <c r="J12" s="3"/>
      <c r="K12" s="3"/>
      <c r="L12" s="3"/>
      <c r="M12" s="3"/>
      <c r="U12">
        <f t="array" ref="U12">SUM(POWER(U2:U9, 2))</f>
        <v>1.3178070987658962E-2</v>
      </c>
      <c r="V12">
        <f t="array" ref="V12">SUM(POWER(V2:V9, 2))</f>
        <v>3.5991203703685457E-3</v>
      </c>
      <c r="W12">
        <f t="array" ref="W12">SUM(POWER(W2:W9, 2))</f>
        <v>4.4327314814816979E-3</v>
      </c>
      <c r="X12">
        <f t="array" ref="X12">SUM(POWER(X2:X9, 2))</f>
        <v>4.6345061728410089E-3</v>
      </c>
      <c r="Y12">
        <f t="array" ref="Y12">SUM(POWER(Y2:Y9, 2))</f>
        <v>2.7663317901222968E-2</v>
      </c>
      <c r="Z12">
        <f t="array" ref="Z12">SUM(POWER(Z2:Z9, 2))</f>
        <v>4.9328395061759168E-3</v>
      </c>
      <c r="AA12">
        <f t="array" ref="AA12">SUM(POWER(AA2:AA9, 2))</f>
        <v>3.7221203703701924E-2</v>
      </c>
      <c r="AB12">
        <f t="array" ref="AB12">SUM(POWER(AB2:AB9, 2))</f>
        <v>1.8392746913592681E-3</v>
      </c>
      <c r="AC12">
        <f t="array" ref="AC12">SUM(POWER(AC2:AC9, 2))</f>
        <v>1.063199074074722E-2</v>
      </c>
      <c r="AD12" cm="1">
        <f t="array" ref="AD12">SUM(POWER(AD2:AD9, 2))</f>
        <v>2.9748148148131559E-3</v>
      </c>
      <c r="AE12" t="s">
        <v>32</v>
      </c>
      <c r="AF12" s="1"/>
      <c r="AG12">
        <v>7.6250000000044338E-2</v>
      </c>
      <c r="AH12">
        <v>-1.6194444444440403E-2</v>
      </c>
      <c r="AI12">
        <v>12</v>
      </c>
      <c r="AJ12">
        <f t="shared" si="7"/>
        <v>0.28749999999999998</v>
      </c>
      <c r="AK12">
        <f t="shared" si="8"/>
        <v>-0.5607030318750833</v>
      </c>
    </row>
    <row r="13" spans="1:37" x14ac:dyDescent="0.2">
      <c r="A13" t="s">
        <v>33</v>
      </c>
      <c r="C13">
        <f t="shared" ref="C13:I13" si="15">C12/$B$17</f>
        <v>7.8203130080648983E-2</v>
      </c>
      <c r="D13">
        <f t="shared" si="15"/>
        <v>0.23098509290766062</v>
      </c>
      <c r="E13">
        <f t="shared" si="15"/>
        <v>0.22906404196256142</v>
      </c>
      <c r="F13">
        <f t="shared" si="15"/>
        <v>7.7948646453700143E-2</v>
      </c>
      <c r="G13">
        <f t="shared" si="15"/>
        <v>7.8320123751199192E-2</v>
      </c>
      <c r="H13">
        <f t="shared" si="15"/>
        <v>0.22760302372303257</v>
      </c>
      <c r="I13">
        <f t="shared" si="15"/>
        <v>7.7720483960041456E-2</v>
      </c>
      <c r="J13" s="3"/>
      <c r="K13" s="3"/>
      <c r="L13" s="3"/>
      <c r="M13" s="3"/>
      <c r="U13">
        <f t="shared" ref="U13:AD13" si="16">U12/(8*9)</f>
        <v>1.8302876371748558E-4</v>
      </c>
      <c r="V13">
        <f t="shared" si="16"/>
        <v>4.9987782921785353E-5</v>
      </c>
      <c r="W13">
        <f t="shared" si="16"/>
        <v>6.1565715020579133E-5</v>
      </c>
      <c r="X13">
        <f t="shared" si="16"/>
        <v>6.4368141289458463E-5</v>
      </c>
      <c r="Y13">
        <f t="shared" si="16"/>
        <v>3.8421274862809678E-4</v>
      </c>
      <c r="Z13">
        <f t="shared" si="16"/>
        <v>6.8511659807998841E-5</v>
      </c>
      <c r="AA13">
        <f t="shared" si="16"/>
        <v>5.1696116255141561E-4</v>
      </c>
      <c r="AB13">
        <f t="shared" si="16"/>
        <v>2.554548182443428E-5</v>
      </c>
      <c r="AC13">
        <f t="shared" si="16"/>
        <v>1.476665380659336E-4</v>
      </c>
      <c r="AD13">
        <f t="shared" si="16"/>
        <v>4.1316872427960497E-5</v>
      </c>
      <c r="AE13" t="s">
        <v>62</v>
      </c>
      <c r="AF13" s="1"/>
      <c r="AG13">
        <v>1.763888888884324E-2</v>
      </c>
      <c r="AH13">
        <v>-1.2027777777780413E-2</v>
      </c>
      <c r="AI13">
        <v>13</v>
      </c>
      <c r="AJ13">
        <f t="shared" si="7"/>
        <v>0.3125</v>
      </c>
      <c r="AK13">
        <f t="shared" si="8"/>
        <v>-0.48877641111466941</v>
      </c>
    </row>
    <row r="14" spans="1:37" x14ac:dyDescent="0.2">
      <c r="A14" t="s">
        <v>67</v>
      </c>
      <c r="C14" s="5">
        <f>_xlfn.CONFIDENCE.T(0.01,$B$19,80)</f>
        <v>4.5539657631048875E-4</v>
      </c>
      <c r="J14" s="3"/>
      <c r="K14" s="3"/>
      <c r="L14" s="3"/>
      <c r="M14" s="3"/>
      <c r="AF14" s="1"/>
      <c r="AG14">
        <v>5.2972222222219534E-2</v>
      </c>
      <c r="AH14">
        <v>-1.2027777777780413E-2</v>
      </c>
      <c r="AI14">
        <v>14</v>
      </c>
      <c r="AJ14">
        <f t="shared" si="7"/>
        <v>0.33750000000000002</v>
      </c>
      <c r="AK14">
        <f t="shared" si="8"/>
        <v>-0.41929575304139605</v>
      </c>
    </row>
    <row r="15" spans="1:37" x14ac:dyDescent="0.2">
      <c r="J15" s="3"/>
      <c r="K15" s="3"/>
      <c r="L15" s="3"/>
      <c r="M15" s="3"/>
      <c r="AF15" s="1"/>
      <c r="AG15">
        <v>-1.6194444444440403E-2</v>
      </c>
      <c r="AH15">
        <v>-9.2500000000004245E-3</v>
      </c>
      <c r="AI15">
        <v>15</v>
      </c>
      <c r="AJ15">
        <f t="shared" si="7"/>
        <v>0.36249999999999999</v>
      </c>
      <c r="AK15">
        <f t="shared" si="8"/>
        <v>-0.35178434493515626</v>
      </c>
    </row>
    <row r="16" spans="1:37" x14ac:dyDescent="0.2">
      <c r="U16">
        <f>SUM(U12:AD12)/$B$17</f>
        <v>1.5545716115575228E-4</v>
      </c>
      <c r="AF16" s="1"/>
      <c r="AG16">
        <v>3.1583333333329522E-2</v>
      </c>
      <c r="AH16">
        <v>-9.2500000000004245E-3</v>
      </c>
      <c r="AI16">
        <v>16</v>
      </c>
      <c r="AJ16">
        <f t="shared" si="7"/>
        <v>0.38750000000000001</v>
      </c>
      <c r="AK16">
        <f t="shared" si="8"/>
        <v>-0.28584087488116566</v>
      </c>
    </row>
    <row r="17" spans="1:40" x14ac:dyDescent="0.2">
      <c r="A17" t="s">
        <v>34</v>
      </c>
      <c r="B17">
        <f>SUM(C12:I12) + SUM(U12:AD12)</f>
        <v>714.71696475308636</v>
      </c>
      <c r="AF17" s="1"/>
      <c r="AG17">
        <v>-1.2027777777780413E-2</v>
      </c>
      <c r="AH17">
        <v>-1.5555555555502032E-3</v>
      </c>
      <c r="AI17">
        <v>17</v>
      </c>
      <c r="AJ17">
        <f t="shared" si="7"/>
        <v>0.41249999999999998</v>
      </c>
      <c r="AK17">
        <f t="shared" si="8"/>
        <v>-0.22111871299757052</v>
      </c>
      <c r="AN17" s="6"/>
    </row>
    <row r="18" spans="1:40" x14ac:dyDescent="0.2">
      <c r="A18" t="s">
        <v>32</v>
      </c>
      <c r="B18">
        <f>SUM(U12:AD12)</f>
        <v>0.11110787037037066</v>
      </c>
      <c r="AF18" s="1"/>
      <c r="AG18">
        <v>-4.5916666666667494E-2</v>
      </c>
      <c r="AH18">
        <v>-1.6666666667020102E-4</v>
      </c>
      <c r="AI18">
        <v>18</v>
      </c>
      <c r="AJ18">
        <f t="shared" si="7"/>
        <v>0.4375</v>
      </c>
      <c r="AK18">
        <f t="shared" si="8"/>
        <v>-0.1573106846101707</v>
      </c>
    </row>
    <row r="19" spans="1:40" x14ac:dyDescent="0.2">
      <c r="A19" t="s">
        <v>74</v>
      </c>
      <c r="B19">
        <f>B18/72</f>
        <v>1.543164866255148E-3</v>
      </c>
      <c r="AF19" s="1"/>
      <c r="AG19">
        <v>7.4999999999958433E-4</v>
      </c>
      <c r="AH19">
        <v>7.4999999999958433E-4</v>
      </c>
      <c r="AI19">
        <v>19</v>
      </c>
      <c r="AJ19">
        <f t="shared" si="7"/>
        <v>0.46250000000000002</v>
      </c>
      <c r="AK19">
        <f t="shared" si="8"/>
        <v>-9.4137414323536367E-2</v>
      </c>
    </row>
    <row r="20" spans="1:40" x14ac:dyDescent="0.2">
      <c r="E20" t="s">
        <v>35</v>
      </c>
      <c r="F20">
        <f>SUM(C13:I13) + U16</f>
        <v>1.0000000000000002</v>
      </c>
      <c r="V20" s="5"/>
      <c r="W20" s="5"/>
      <c r="X20" s="5"/>
      <c r="Y20" s="5"/>
      <c r="Z20" s="5"/>
      <c r="AA20" s="5"/>
      <c r="AB20" s="5"/>
      <c r="AC20" s="5"/>
      <c r="AD20" s="5"/>
      <c r="AE20" s="5"/>
      <c r="AF20" s="1"/>
      <c r="AG20">
        <v>6.8611111111096523E-3</v>
      </c>
      <c r="AH20">
        <v>7.4999999999958433E-4</v>
      </c>
      <c r="AI20">
        <v>20</v>
      </c>
      <c r="AJ20">
        <f t="shared" si="7"/>
        <v>0.48749999999999999</v>
      </c>
      <c r="AK20">
        <f t="shared" si="8"/>
        <v>-3.1337982021426625E-2</v>
      </c>
    </row>
    <row r="21" spans="1:40" x14ac:dyDescent="0.2">
      <c r="AF21" s="1"/>
      <c r="AG21">
        <v>1.8805555555559517E-2</v>
      </c>
      <c r="AH21">
        <v>1.2222222222197932E-3</v>
      </c>
      <c r="AI21">
        <v>21</v>
      </c>
      <c r="AJ21">
        <f t="shared" si="7"/>
        <v>0.51249999999999996</v>
      </c>
      <c r="AK21">
        <f t="shared" si="8"/>
        <v>3.1337982021426479E-2</v>
      </c>
    </row>
    <row r="22" spans="1:40" x14ac:dyDescent="0.2">
      <c r="V22" t="s">
        <v>63</v>
      </c>
      <c r="W22" t="s">
        <v>64</v>
      </c>
      <c r="X22" t="s">
        <v>65</v>
      </c>
      <c r="Y22" t="s">
        <v>66</v>
      </c>
      <c r="AF22" s="1"/>
      <c r="AG22">
        <v>-2.7583333333330406E-2</v>
      </c>
      <c r="AH22">
        <v>1.4999999999996128E-3</v>
      </c>
      <c r="AI22">
        <v>22</v>
      </c>
      <c r="AJ22">
        <f t="shared" si="7"/>
        <v>0.53749999999999998</v>
      </c>
      <c r="AK22">
        <f t="shared" si="8"/>
        <v>9.4137414323536367E-2</v>
      </c>
    </row>
    <row r="23" spans="1:40" x14ac:dyDescent="0.2">
      <c r="V23" s="5">
        <v>-0.18874999999999531</v>
      </c>
      <c r="W23">
        <v>1</v>
      </c>
      <c r="X23">
        <f t="shared" ref="X23:X32" si="17">(W23-0.5)/10</f>
        <v>0.05</v>
      </c>
      <c r="Y23">
        <f t="shared" ref="Y23:Y32" si="18">NORMSINV(X23)</f>
        <v>-1.6448536269514726</v>
      </c>
      <c r="AF23" s="1"/>
      <c r="AG23">
        <v>-9.2500000000004245E-3</v>
      </c>
      <c r="AH23">
        <v>2.8888888888896069E-3</v>
      </c>
      <c r="AI23">
        <v>23</v>
      </c>
      <c r="AJ23">
        <f t="shared" si="7"/>
        <v>0.5625</v>
      </c>
      <c r="AK23">
        <f t="shared" si="8"/>
        <v>0.1573106846101707</v>
      </c>
    </row>
    <row r="24" spans="1:40" x14ac:dyDescent="0.2">
      <c r="V24" s="5">
        <v>-7.5972222222256747E-2</v>
      </c>
      <c r="W24">
        <f t="shared" ref="W24:W32" si="19">W23+1</f>
        <v>2</v>
      </c>
      <c r="X24">
        <f t="shared" si="17"/>
        <v>0.15</v>
      </c>
      <c r="Y24">
        <f t="shared" si="18"/>
        <v>-1.0364333894937898</v>
      </c>
      <c r="AF24" s="1"/>
      <c r="AG24">
        <v>5.2972222222219534E-2</v>
      </c>
      <c r="AH24">
        <v>6.8611111111096523E-3</v>
      </c>
      <c r="AI24">
        <v>24</v>
      </c>
      <c r="AJ24">
        <f t="shared" si="7"/>
        <v>0.58750000000000002</v>
      </c>
      <c r="AK24">
        <f t="shared" si="8"/>
        <v>0.22111871299757052</v>
      </c>
    </row>
    <row r="25" spans="1:40" x14ac:dyDescent="0.2">
      <c r="V25" s="5">
        <v>-2.8472222222255539E-2</v>
      </c>
      <c r="W25">
        <f t="shared" si="19"/>
        <v>3</v>
      </c>
      <c r="X25">
        <f t="shared" si="17"/>
        <v>0.25</v>
      </c>
      <c r="Y25">
        <f t="shared" si="18"/>
        <v>-0.67448975019608193</v>
      </c>
      <c r="AF25" s="1"/>
      <c r="AG25">
        <v>-1.6194444444440403E-2</v>
      </c>
      <c r="AH25">
        <v>6.8611111111096523E-3</v>
      </c>
      <c r="AI25">
        <v>25</v>
      </c>
      <c r="AJ25">
        <f t="shared" si="7"/>
        <v>0.61250000000000004</v>
      </c>
      <c r="AK25">
        <f t="shared" si="8"/>
        <v>0.28584087488116572</v>
      </c>
    </row>
    <row r="26" spans="1:40" x14ac:dyDescent="0.2">
      <c r="V26" s="5">
        <v>-2.5138888888855959E-2</v>
      </c>
      <c r="W26">
        <f t="shared" si="19"/>
        <v>4</v>
      </c>
      <c r="X26">
        <f t="shared" si="17"/>
        <v>0.35</v>
      </c>
      <c r="Y26">
        <f t="shared" si="18"/>
        <v>-0.38532046640756784</v>
      </c>
      <c r="AF26" s="1"/>
      <c r="AG26">
        <v>3.1583333333329522E-2</v>
      </c>
      <c r="AH26">
        <v>1.1222222222219802E-2</v>
      </c>
      <c r="AI26">
        <v>26</v>
      </c>
      <c r="AJ26">
        <f t="shared" si="7"/>
        <v>0.63749999999999996</v>
      </c>
      <c r="AK26">
        <f t="shared" si="8"/>
        <v>0.35178434493515615</v>
      </c>
    </row>
    <row r="27" spans="1:40" x14ac:dyDescent="0.2">
      <c r="V27" s="5">
        <v>1.763888888884324E-2</v>
      </c>
      <c r="W27">
        <f t="shared" si="19"/>
        <v>5</v>
      </c>
      <c r="X27">
        <f t="shared" si="17"/>
        <v>0.45</v>
      </c>
      <c r="Y27">
        <f t="shared" si="18"/>
        <v>-0.12566134685507402</v>
      </c>
      <c r="AF27" s="1"/>
      <c r="AG27">
        <v>-1.2027777777780413E-2</v>
      </c>
      <c r="AH27">
        <v>1.2888888888889616E-2</v>
      </c>
      <c r="AI27">
        <v>27</v>
      </c>
      <c r="AJ27">
        <f t="shared" si="7"/>
        <v>0.66249999999999998</v>
      </c>
      <c r="AK27">
        <f t="shared" si="8"/>
        <v>0.41929575304139605</v>
      </c>
    </row>
    <row r="28" spans="1:40" x14ac:dyDescent="0.2">
      <c r="V28" s="5">
        <v>2.5972222222243602E-2</v>
      </c>
      <c r="W28">
        <f t="shared" si="19"/>
        <v>6</v>
      </c>
      <c r="X28">
        <f t="shared" si="17"/>
        <v>0.55000000000000004</v>
      </c>
      <c r="Y28">
        <f t="shared" si="18"/>
        <v>0.12566134685507416</v>
      </c>
      <c r="AF28" s="1"/>
      <c r="AG28">
        <v>-4.5916666666667494E-2</v>
      </c>
      <c r="AH28">
        <v>1.763888888884324E-2</v>
      </c>
      <c r="AI28">
        <v>28</v>
      </c>
      <c r="AJ28">
        <f t="shared" si="7"/>
        <v>0.6875</v>
      </c>
      <c r="AK28">
        <f t="shared" si="8"/>
        <v>0.48877641111466941</v>
      </c>
    </row>
    <row r="29" spans="1:40" x14ac:dyDescent="0.2">
      <c r="V29" s="5">
        <v>2.7083333333344228E-2</v>
      </c>
      <c r="W29">
        <f t="shared" si="19"/>
        <v>7</v>
      </c>
      <c r="X29">
        <f t="shared" si="17"/>
        <v>0.65</v>
      </c>
      <c r="Y29">
        <f t="shared" si="18"/>
        <v>0.38532046640756784</v>
      </c>
      <c r="AF29" s="1"/>
      <c r="AG29">
        <v>7.4999999999958433E-4</v>
      </c>
      <c r="AH29">
        <v>1.8805555555559517E-2</v>
      </c>
      <c r="AI29">
        <v>29</v>
      </c>
      <c r="AJ29">
        <f t="shared" si="7"/>
        <v>0.71250000000000002</v>
      </c>
      <c r="AK29">
        <f t="shared" si="8"/>
        <v>0.5607030318750833</v>
      </c>
    </row>
    <row r="30" spans="1:40" x14ac:dyDescent="0.2">
      <c r="H30" s="1"/>
      <c r="I30" s="1"/>
      <c r="J30" s="1"/>
      <c r="K30" s="1"/>
      <c r="L30" s="1"/>
      <c r="M30" s="1"/>
      <c r="N30" s="1"/>
      <c r="O30" s="1"/>
      <c r="V30" s="5">
        <v>3.6250000000043414E-2</v>
      </c>
      <c r="W30">
        <f t="shared" si="19"/>
        <v>8</v>
      </c>
      <c r="X30">
        <f t="shared" si="17"/>
        <v>0.75</v>
      </c>
      <c r="Y30">
        <f t="shared" si="18"/>
        <v>0.67448975019608193</v>
      </c>
      <c r="AF30" s="1"/>
      <c r="AG30">
        <v>6.8611111111096523E-3</v>
      </c>
      <c r="AH30">
        <v>1.8805555555559517E-2</v>
      </c>
      <c r="AI30">
        <v>30</v>
      </c>
      <c r="AJ30">
        <f t="shared" si="7"/>
        <v>0.73750000000000004</v>
      </c>
      <c r="AK30">
        <f t="shared" si="8"/>
        <v>0.63565701369758265</v>
      </c>
    </row>
    <row r="31" spans="1:40" x14ac:dyDescent="0.2">
      <c r="H31" s="1"/>
      <c r="I31" s="1"/>
      <c r="J31" s="1"/>
      <c r="K31" s="1"/>
      <c r="L31" s="1"/>
      <c r="M31" s="1"/>
      <c r="N31" s="1"/>
      <c r="O31" s="1"/>
      <c r="V31" s="5">
        <v>7.6250000000044338E-2</v>
      </c>
      <c r="W31">
        <f t="shared" si="19"/>
        <v>9</v>
      </c>
      <c r="X31">
        <f t="shared" si="17"/>
        <v>0.85</v>
      </c>
      <c r="Y31">
        <f t="shared" si="18"/>
        <v>1.0364333894937898</v>
      </c>
      <c r="AF31" s="1"/>
      <c r="AG31">
        <v>1.8805555555559517E-2</v>
      </c>
      <c r="AH31">
        <v>2.5972222222243602E-2</v>
      </c>
      <c r="AI31">
        <v>31</v>
      </c>
      <c r="AJ31">
        <f t="shared" si="7"/>
        <v>0.76249999999999996</v>
      </c>
      <c r="AK31">
        <f t="shared" si="8"/>
        <v>0.71436744028018784</v>
      </c>
    </row>
    <row r="32" spans="1:40" x14ac:dyDescent="0.2">
      <c r="H32" s="1"/>
      <c r="I32" s="1"/>
      <c r="J32" s="1"/>
      <c r="K32" s="1"/>
      <c r="L32" s="1"/>
      <c r="M32" s="1"/>
      <c r="N32" s="1"/>
      <c r="O32" s="1"/>
      <c r="V32" s="5">
        <v>0.13513888888884473</v>
      </c>
      <c r="W32">
        <f t="shared" si="19"/>
        <v>10</v>
      </c>
      <c r="X32">
        <f t="shared" si="17"/>
        <v>0.95</v>
      </c>
      <c r="Y32">
        <f t="shared" si="18"/>
        <v>1.6448536269514715</v>
      </c>
      <c r="AF32" s="1"/>
      <c r="AG32">
        <v>-2.7583333333330406E-2</v>
      </c>
      <c r="AH32">
        <v>2.7083333333344228E-2</v>
      </c>
      <c r="AI32">
        <v>32</v>
      </c>
      <c r="AJ32">
        <f t="shared" si="7"/>
        <v>0.78749999999999998</v>
      </c>
      <c r="AK32">
        <f t="shared" si="8"/>
        <v>0.79777684612523825</v>
      </c>
    </row>
    <row r="33" spans="2:37" x14ac:dyDescent="0.2">
      <c r="H33" s="1"/>
      <c r="I33" s="1"/>
      <c r="J33" s="1"/>
      <c r="K33" s="1"/>
      <c r="L33" s="1"/>
      <c r="M33" s="1"/>
      <c r="N33" s="1"/>
      <c r="O33" s="1"/>
      <c r="AF33" s="1"/>
      <c r="AG33">
        <v>-9.2500000000004245E-3</v>
      </c>
      <c r="AH33">
        <v>3.0388888888889687E-2</v>
      </c>
      <c r="AI33">
        <v>33</v>
      </c>
      <c r="AJ33">
        <f t="shared" si="7"/>
        <v>0.8125</v>
      </c>
      <c r="AK33">
        <f t="shared" si="8"/>
        <v>0.88714655901887607</v>
      </c>
    </row>
    <row r="34" spans="2:37" x14ac:dyDescent="0.2">
      <c r="B34" t="s">
        <v>1</v>
      </c>
      <c r="C34" t="s">
        <v>36</v>
      </c>
      <c r="E34" s="4"/>
      <c r="F34" s="4"/>
      <c r="G34" s="4"/>
      <c r="H34" s="1"/>
      <c r="I34" s="1"/>
      <c r="J34" s="1"/>
      <c r="K34" s="1"/>
      <c r="L34" s="1"/>
      <c r="M34" s="1"/>
      <c r="N34" s="1"/>
      <c r="O34" s="1"/>
      <c r="W34" t="s">
        <v>67</v>
      </c>
      <c r="AF34" s="1"/>
      <c r="AG34">
        <v>-1.5555555555502032E-3</v>
      </c>
      <c r="AH34">
        <v>3.1583333333329522E-2</v>
      </c>
      <c r="AI34">
        <v>34</v>
      </c>
      <c r="AJ34">
        <f t="shared" si="7"/>
        <v>0.83750000000000002</v>
      </c>
      <c r="AK34">
        <f t="shared" si="8"/>
        <v>0.98423496044632541</v>
      </c>
    </row>
    <row r="35" spans="2:37" x14ac:dyDescent="0.2">
      <c r="B35" t="s">
        <v>2</v>
      </c>
      <c r="C35" t="s">
        <v>40</v>
      </c>
      <c r="E35" s="3"/>
      <c r="F35" s="3"/>
      <c r="G35" s="3"/>
      <c r="H35" s="1"/>
      <c r="I35" s="1"/>
      <c r="J35" s="1"/>
      <c r="K35" s="1"/>
      <c r="L35" s="1"/>
      <c r="M35" s="1"/>
      <c r="N35" s="1"/>
      <c r="O35" s="1"/>
      <c r="R35" t="s">
        <v>41</v>
      </c>
      <c r="S35" t="s">
        <v>42</v>
      </c>
      <c r="W35">
        <f t="shared" ref="W35:W42" si="20">_xlfn.CONFIDENCE.T(0.005,AF2,10)</f>
        <v>9.0685294794678514E-3</v>
      </c>
      <c r="AF35" s="1"/>
      <c r="AG35">
        <v>3.0388888888889687E-2</v>
      </c>
      <c r="AH35">
        <v>3.1583333333329522E-2</v>
      </c>
      <c r="AI35">
        <v>35</v>
      </c>
      <c r="AJ35">
        <f t="shared" si="7"/>
        <v>0.86250000000000004</v>
      </c>
      <c r="AK35">
        <f t="shared" si="8"/>
        <v>1.0916203674341685</v>
      </c>
    </row>
    <row r="36" spans="2:37" x14ac:dyDescent="0.2">
      <c r="B36" t="s">
        <v>3</v>
      </c>
      <c r="C36" t="s">
        <v>43</v>
      </c>
      <c r="E36" s="3"/>
      <c r="F36" s="3"/>
      <c r="G36" s="3"/>
      <c r="H36" s="1"/>
      <c r="I36" s="1"/>
      <c r="J36" s="1"/>
      <c r="K36" s="1"/>
      <c r="L36" s="1"/>
      <c r="M36" s="1"/>
      <c r="N36" s="1"/>
      <c r="O36" s="1"/>
      <c r="Q36" t="s">
        <v>36</v>
      </c>
      <c r="R36">
        <v>7.8203130080648983E-2</v>
      </c>
      <c r="S36">
        <v>5.4580364384548188E-3</v>
      </c>
      <c r="W36">
        <f t="shared" si="20"/>
        <v>9.5431064775566084E-4</v>
      </c>
      <c r="AF36" s="1"/>
      <c r="AG36">
        <v>1.2888888888889616E-2</v>
      </c>
      <c r="AH36">
        <v>3.6250000000043414E-2</v>
      </c>
      <c r="AI36">
        <v>36</v>
      </c>
      <c r="AJ36">
        <f t="shared" si="7"/>
        <v>0.88749999999999996</v>
      </c>
      <c r="AK36">
        <f t="shared" si="8"/>
        <v>1.213339622488518</v>
      </c>
    </row>
    <row r="37" spans="2:37" x14ac:dyDescent="0.2">
      <c r="B37" t="s">
        <v>44</v>
      </c>
      <c r="E37" s="3"/>
      <c r="F37" s="3"/>
      <c r="G37" s="3"/>
      <c r="H37" s="1"/>
      <c r="I37" s="1"/>
      <c r="J37" s="1"/>
      <c r="K37" s="1"/>
      <c r="L37" s="1"/>
      <c r="M37" s="1"/>
      <c r="N37" s="1"/>
      <c r="O37" s="1"/>
      <c r="Q37" t="s">
        <v>40</v>
      </c>
      <c r="R37">
        <v>0.23098509290766062</v>
      </c>
      <c r="S37">
        <v>0.34172696439914207</v>
      </c>
      <c r="W37">
        <f t="shared" si="20"/>
        <v>9.8093517509100338E-4</v>
      </c>
      <c r="AF37" s="1"/>
      <c r="AG37">
        <v>-1.6666666667020102E-4</v>
      </c>
      <c r="AH37">
        <v>5.2972222222219534E-2</v>
      </c>
      <c r="AI37">
        <v>37</v>
      </c>
      <c r="AJ37">
        <f t="shared" si="7"/>
        <v>0.91249999999999998</v>
      </c>
      <c r="AK37">
        <f t="shared" si="8"/>
        <v>1.3563117453352478</v>
      </c>
    </row>
    <row r="38" spans="2:37" x14ac:dyDescent="0.2">
      <c r="B38" t="s">
        <v>45</v>
      </c>
      <c r="C38">
        <v>-1</v>
      </c>
      <c r="E38" s="3"/>
      <c r="F38" s="3"/>
      <c r="G38" s="3"/>
      <c r="H38" s="1"/>
      <c r="I38" s="1"/>
      <c r="J38" s="1"/>
      <c r="K38" s="1"/>
      <c r="L38" s="1"/>
      <c r="M38" s="1"/>
      <c r="N38" s="1"/>
      <c r="O38" s="1"/>
      <c r="Q38" t="s">
        <v>46</v>
      </c>
      <c r="R38">
        <v>0.22906404196256142</v>
      </c>
      <c r="S38">
        <v>0.32465842404687406</v>
      </c>
      <c r="W38">
        <f t="shared" si="20"/>
        <v>1.0210320173555873E-3</v>
      </c>
      <c r="AF38" s="1"/>
      <c r="AG38">
        <v>1.2222222222197932E-3</v>
      </c>
      <c r="AH38">
        <v>5.2972222222219534E-2</v>
      </c>
      <c r="AI38">
        <v>38</v>
      </c>
      <c r="AJ38">
        <f t="shared" si="7"/>
        <v>0.9375</v>
      </c>
      <c r="AK38">
        <f t="shared" si="8"/>
        <v>1.5341205443525465</v>
      </c>
    </row>
    <row r="39" spans="2:37" x14ac:dyDescent="0.2">
      <c r="B39" t="s">
        <v>47</v>
      </c>
      <c r="C39">
        <v>1</v>
      </c>
      <c r="E39" s="3"/>
      <c r="F39" s="3"/>
      <c r="G39" s="3"/>
      <c r="H39" s="1"/>
      <c r="I39" s="1"/>
      <c r="J39" s="1"/>
      <c r="K39" s="1"/>
      <c r="L39" s="1"/>
      <c r="M39" s="1"/>
      <c r="N39" s="1"/>
      <c r="O39" s="1"/>
      <c r="Q39" t="s">
        <v>48</v>
      </c>
      <c r="R39">
        <v>7.7948646453700143E-2</v>
      </c>
      <c r="S39">
        <v>4.7650599238261981E-3</v>
      </c>
      <c r="W39">
        <f t="shared" si="20"/>
        <v>8.4613500113008585E-4</v>
      </c>
      <c r="AF39" s="1"/>
      <c r="AG39">
        <v>-3.099999999999925E-2</v>
      </c>
      <c r="AH39">
        <v>7.6250000000044338E-2</v>
      </c>
      <c r="AI39">
        <v>39</v>
      </c>
      <c r="AJ39">
        <f t="shared" si="7"/>
        <v>0.96250000000000002</v>
      </c>
      <c r="AK39">
        <f t="shared" si="8"/>
        <v>1.7804643416920258</v>
      </c>
    </row>
    <row r="40" spans="2:37" x14ac:dyDescent="0.2">
      <c r="E40" s="3"/>
      <c r="F40" s="3"/>
      <c r="G40" s="3"/>
      <c r="O40" s="1"/>
      <c r="Q40" t="s">
        <v>49</v>
      </c>
      <c r="R40">
        <v>7.8320123751199192E-2</v>
      </c>
      <c r="S40">
        <v>5.6887508930256701E-3</v>
      </c>
      <c r="W40">
        <f t="shared" si="20"/>
        <v>3.1155578545960055E-4</v>
      </c>
      <c r="AF40" s="1"/>
      <c r="AG40">
        <v>-2.7388888888888352E-2</v>
      </c>
      <c r="AH40">
        <v>0.13513888888884473</v>
      </c>
      <c r="AI40">
        <v>40</v>
      </c>
      <c r="AJ40">
        <f t="shared" si="7"/>
        <v>0.98750000000000004</v>
      </c>
      <c r="AK40">
        <f t="shared" si="8"/>
        <v>2.2414027276049464</v>
      </c>
    </row>
    <row r="41" spans="2:37" x14ac:dyDescent="0.2">
      <c r="E41" s="3"/>
      <c r="F41" s="3"/>
      <c r="G41" s="3"/>
      <c r="Q41" t="s">
        <v>50</v>
      </c>
      <c r="R41">
        <v>0.22760302372303257</v>
      </c>
      <c r="S41">
        <v>0.30995276254706811</v>
      </c>
      <c r="W41">
        <f t="shared" si="20"/>
        <v>8.4038916084550183E-4</v>
      </c>
      <c r="AF41" s="1"/>
      <c r="AG41">
        <v>2.8888888888896069E-3</v>
      </c>
    </row>
    <row r="42" spans="2:37" x14ac:dyDescent="0.2">
      <c r="E42" s="3"/>
      <c r="F42" s="3"/>
      <c r="G42" s="3"/>
      <c r="Q42" t="s">
        <v>51</v>
      </c>
      <c r="R42">
        <v>7.7720483960041456E-2</v>
      </c>
      <c r="S42">
        <v>4.4598750725435739E-3</v>
      </c>
      <c r="W42">
        <f t="shared" si="20"/>
        <v>3.813061251818036E-4</v>
      </c>
      <c r="AF42" s="1"/>
      <c r="AG42">
        <v>1.4999999999996128E-3</v>
      </c>
    </row>
    <row r="43" spans="2:37" x14ac:dyDescent="0.2">
      <c r="E43" s="3"/>
      <c r="F43" s="3"/>
      <c r="G43" s="3"/>
      <c r="AF43" s="1"/>
      <c r="AG43">
        <v>1.1222222222219802E-2</v>
      </c>
    </row>
    <row r="44" spans="2:37" x14ac:dyDescent="0.2">
      <c r="E44" s="3"/>
      <c r="F44" s="3"/>
      <c r="G44" s="3"/>
      <c r="AF44" s="1"/>
      <c r="AG44" s="1"/>
    </row>
    <row r="45" spans="2:37" x14ac:dyDescent="0.2">
      <c r="E45" s="3"/>
      <c r="F45" s="3"/>
      <c r="G45" s="3"/>
      <c r="AF45" s="1"/>
      <c r="AG45" s="1"/>
    </row>
    <row r="46" spans="2:37" x14ac:dyDescent="0.2">
      <c r="E46" s="3"/>
      <c r="F46" s="3"/>
      <c r="G46" s="3"/>
      <c r="AF46" s="1"/>
      <c r="AG46" s="1"/>
    </row>
    <row r="47" spans="2:37" x14ac:dyDescent="0.2">
      <c r="E47" s="3"/>
      <c r="F47" s="3"/>
      <c r="G47" s="3"/>
      <c r="AF47" s="1"/>
      <c r="AG47" s="1"/>
    </row>
    <row r="48" spans="2:37" x14ac:dyDescent="0.2">
      <c r="E48" s="3"/>
      <c r="F48" s="3"/>
      <c r="G48" s="3"/>
      <c r="AF48" s="1"/>
      <c r="AG48" s="1"/>
    </row>
    <row r="49" spans="5:33" x14ac:dyDescent="0.2">
      <c r="E49" s="3"/>
      <c r="F49" s="3"/>
      <c r="G49" s="3"/>
      <c r="AF49" s="1"/>
      <c r="AG49" s="1"/>
    </row>
    <row r="50" spans="5:33" x14ac:dyDescent="0.2">
      <c r="E50" s="3"/>
      <c r="F50" s="3"/>
      <c r="G50" s="3"/>
      <c r="AF50" s="1"/>
      <c r="AG50" s="1"/>
    </row>
    <row r="51" spans="5:33" x14ac:dyDescent="0.2">
      <c r="E51" s="3"/>
      <c r="F51" s="3"/>
      <c r="G51" s="3"/>
      <c r="AF51" s="1"/>
      <c r="AG51" s="1"/>
    </row>
    <row r="52" spans="5:33" x14ac:dyDescent="0.2">
      <c r="E52" s="3"/>
      <c r="F52" s="3"/>
      <c r="G52" s="3"/>
      <c r="AF52" s="1"/>
      <c r="AG52" s="1"/>
    </row>
    <row r="53" spans="5:33" x14ac:dyDescent="0.2">
      <c r="E53" s="3"/>
      <c r="F53" s="3"/>
      <c r="G53" s="3"/>
      <c r="M53">
        <v>-7.5972222222256747E-2</v>
      </c>
      <c r="N53">
        <v>-2.5138888888855959E-2</v>
      </c>
      <c r="O53">
        <v>2.7083333333344228E-2</v>
      </c>
      <c r="P53">
        <v>-2.8472222222255539E-2</v>
      </c>
      <c r="Q53">
        <v>0.13513888888884473</v>
      </c>
      <c r="R53">
        <v>3.6250000000043414E-2</v>
      </c>
      <c r="S53">
        <v>-0.18874999999999531</v>
      </c>
      <c r="T53">
        <v>2.5972222222243602E-2</v>
      </c>
      <c r="U53">
        <v>7.6250000000044338E-2</v>
      </c>
      <c r="V53">
        <v>1.763888888884324E-2</v>
      </c>
      <c r="AF53" s="1"/>
      <c r="AG53" s="1"/>
    </row>
    <row r="54" spans="5:33" x14ac:dyDescent="0.2">
      <c r="E54" s="3"/>
      <c r="F54" s="3"/>
      <c r="G54" s="3"/>
      <c r="M54">
        <v>10.015833333333299</v>
      </c>
      <c r="N54">
        <v>10.0666666666667</v>
      </c>
      <c r="O54">
        <v>10.1188888888889</v>
      </c>
      <c r="P54">
        <v>10.063333333333301</v>
      </c>
      <c r="Q54">
        <v>10.226944444444401</v>
      </c>
      <c r="R54">
        <v>10.1280555555556</v>
      </c>
      <c r="S54">
        <v>9.9030555555555608</v>
      </c>
      <c r="T54">
        <v>10.1177777777778</v>
      </c>
      <c r="U54">
        <v>10.1680555555556</v>
      </c>
      <c r="V54">
        <v>10.109444444444399</v>
      </c>
      <c r="AF54" s="1"/>
      <c r="AG54" s="1"/>
    </row>
    <row r="55" spans="5:33" x14ac:dyDescent="0.2">
      <c r="E55" s="3"/>
      <c r="F55" s="3"/>
      <c r="G55" s="3"/>
      <c r="AF55" s="1"/>
      <c r="AG55" s="1"/>
    </row>
    <row r="56" spans="5:33" x14ac:dyDescent="0.2">
      <c r="E56" s="3"/>
      <c r="F56" s="3"/>
      <c r="G56" s="3"/>
      <c r="AF56" s="1"/>
      <c r="AG56" s="1"/>
    </row>
    <row r="57" spans="5:33" x14ac:dyDescent="0.2">
      <c r="E57" s="3"/>
      <c r="F57" s="3"/>
      <c r="G57" s="3"/>
      <c r="L57" t="s">
        <v>69</v>
      </c>
      <c r="M57" t="s">
        <v>39</v>
      </c>
      <c r="N57" t="s">
        <v>72</v>
      </c>
      <c r="AF57" s="1"/>
      <c r="AG57" s="1"/>
    </row>
    <row r="58" spans="5:33" x14ac:dyDescent="0.2">
      <c r="E58" s="3"/>
      <c r="F58" s="3"/>
      <c r="G58" s="3"/>
      <c r="L58">
        <v>1</v>
      </c>
      <c r="M58">
        <v>10.015833333333299</v>
      </c>
      <c r="N58">
        <v>-7.5972222222256747E-2</v>
      </c>
      <c r="AF58" s="1"/>
      <c r="AG58" s="1"/>
    </row>
    <row r="59" spans="5:33" x14ac:dyDescent="0.2">
      <c r="E59" s="3"/>
      <c r="F59" s="3"/>
      <c r="G59" s="3"/>
      <c r="L59">
        <f t="shared" ref="L59:L67" si="21">L58+1</f>
        <v>2</v>
      </c>
      <c r="M59">
        <v>10.0666666666667</v>
      </c>
      <c r="N59">
        <v>-2.5138888888855959E-2</v>
      </c>
      <c r="AF59" s="1"/>
      <c r="AG59" s="1"/>
    </row>
    <row r="60" spans="5:33" x14ac:dyDescent="0.2">
      <c r="E60" s="3"/>
      <c r="F60" s="3"/>
      <c r="G60" s="3"/>
      <c r="L60">
        <f t="shared" si="21"/>
        <v>3</v>
      </c>
      <c r="M60">
        <v>10.1188888888889</v>
      </c>
      <c r="N60">
        <v>2.7083333333344228E-2</v>
      </c>
      <c r="AF60" s="1"/>
      <c r="AG60" s="1"/>
    </row>
    <row r="61" spans="5:33" x14ac:dyDescent="0.2">
      <c r="E61" s="3"/>
      <c r="F61" s="3"/>
      <c r="G61" s="3"/>
      <c r="L61">
        <f t="shared" si="21"/>
        <v>4</v>
      </c>
      <c r="M61">
        <v>10.063333333333301</v>
      </c>
      <c r="N61">
        <v>-2.8472222222255539E-2</v>
      </c>
      <c r="AF61" s="1"/>
      <c r="AG61" s="1"/>
    </row>
    <row r="62" spans="5:33" x14ac:dyDescent="0.2">
      <c r="E62" s="3"/>
      <c r="F62" s="3"/>
      <c r="G62" s="3"/>
      <c r="L62">
        <f t="shared" si="21"/>
        <v>5</v>
      </c>
      <c r="M62">
        <v>10.226944444444401</v>
      </c>
      <c r="N62">
        <v>0.13513888888884473</v>
      </c>
      <c r="AF62" s="1"/>
      <c r="AG62" s="1"/>
    </row>
    <row r="63" spans="5:33" x14ac:dyDescent="0.2">
      <c r="E63" s="3"/>
      <c r="F63" s="3"/>
      <c r="G63" s="3"/>
      <c r="L63">
        <f t="shared" si="21"/>
        <v>6</v>
      </c>
      <c r="M63">
        <v>10.1280555555556</v>
      </c>
      <c r="N63">
        <v>3.6250000000043414E-2</v>
      </c>
      <c r="AF63" s="1"/>
      <c r="AG63" s="1"/>
    </row>
    <row r="64" spans="5:33" x14ac:dyDescent="0.2">
      <c r="E64" s="3"/>
      <c r="F64" s="3"/>
      <c r="G64" s="3"/>
      <c r="L64">
        <f t="shared" si="21"/>
        <v>7</v>
      </c>
      <c r="M64">
        <v>9.9030555555555608</v>
      </c>
      <c r="N64">
        <v>-0.18874999999999531</v>
      </c>
      <c r="AF64" s="1"/>
      <c r="AG64" s="1"/>
    </row>
    <row r="65" spans="3:33" x14ac:dyDescent="0.2">
      <c r="E65" s="3"/>
      <c r="F65" s="3"/>
      <c r="G65" s="3"/>
      <c r="L65">
        <f t="shared" si="21"/>
        <v>8</v>
      </c>
      <c r="M65">
        <v>10.1177777777778</v>
      </c>
      <c r="N65">
        <v>2.5972222222243602E-2</v>
      </c>
      <c r="AF65" s="1"/>
      <c r="AG65" s="1"/>
    </row>
    <row r="66" spans="3:33" x14ac:dyDescent="0.2">
      <c r="E66" s="3"/>
      <c r="F66" s="3"/>
      <c r="G66" s="3"/>
      <c r="L66">
        <f t="shared" si="21"/>
        <v>9</v>
      </c>
      <c r="M66">
        <v>10.1680555555556</v>
      </c>
      <c r="N66">
        <v>7.6250000000044338E-2</v>
      </c>
      <c r="AF66" s="1"/>
      <c r="AG66" s="1"/>
    </row>
    <row r="67" spans="3:33" x14ac:dyDescent="0.2">
      <c r="E67" s="3"/>
      <c r="F67" s="3"/>
      <c r="G67" s="3"/>
      <c r="L67">
        <f t="shared" si="21"/>
        <v>10</v>
      </c>
      <c r="M67">
        <v>10.109444444444399</v>
      </c>
      <c r="N67">
        <v>1.763888888884324E-2</v>
      </c>
      <c r="AF67" s="1"/>
      <c r="AG67" s="1"/>
    </row>
    <row r="68" spans="3:33" x14ac:dyDescent="0.2">
      <c r="E68" s="3"/>
      <c r="F68" s="3"/>
      <c r="G68" s="3"/>
      <c r="AF68" s="1"/>
      <c r="AG68" s="1"/>
    </row>
    <row r="69" spans="3:33" x14ac:dyDescent="0.2">
      <c r="C69" t="s">
        <v>70</v>
      </c>
      <c r="E69" s="3"/>
      <c r="F69" s="3"/>
      <c r="G69" s="3"/>
      <c r="AF69" s="1"/>
      <c r="AG69" s="1"/>
    </row>
    <row r="70" spans="3:33" x14ac:dyDescent="0.2">
      <c r="C70">
        <v>10.015833333333299</v>
      </c>
      <c r="D70">
        <v>10.0666666666667</v>
      </c>
      <c r="E70">
        <v>10.1188888888889</v>
      </c>
      <c r="F70">
        <v>10.063333333333301</v>
      </c>
      <c r="G70">
        <v>10.226944444444401</v>
      </c>
      <c r="H70">
        <v>10.1280555555556</v>
      </c>
      <c r="I70">
        <v>9.9030555555555608</v>
      </c>
      <c r="J70">
        <v>10.1177777777778</v>
      </c>
      <c r="AF70" s="1"/>
      <c r="AG70" s="1"/>
    </row>
    <row r="71" spans="3:33" x14ac:dyDescent="0.2">
      <c r="C71">
        <v>10.0666666666667</v>
      </c>
      <c r="D71">
        <v>10.1188888888889</v>
      </c>
      <c r="E71">
        <v>10.063333333333301</v>
      </c>
      <c r="F71">
        <v>10.226944444444401</v>
      </c>
      <c r="G71">
        <v>10.1280555555556</v>
      </c>
      <c r="H71">
        <v>9.9030555555555608</v>
      </c>
      <c r="I71">
        <v>10.1177777777778</v>
      </c>
      <c r="J71">
        <v>10.1680555555556</v>
      </c>
      <c r="AF71" s="1"/>
      <c r="AG71" s="1"/>
    </row>
    <row r="72" spans="3:33" x14ac:dyDescent="0.2">
      <c r="C72">
        <v>10.1188888888889</v>
      </c>
      <c r="D72">
        <v>10.063333333333301</v>
      </c>
      <c r="E72">
        <v>10.226944444444401</v>
      </c>
      <c r="F72">
        <v>10.1280555555556</v>
      </c>
      <c r="G72">
        <v>9.9030555555555608</v>
      </c>
      <c r="H72">
        <v>10.1177777777778</v>
      </c>
      <c r="I72">
        <v>10.1680555555556</v>
      </c>
      <c r="J72">
        <v>10.109444444444399</v>
      </c>
      <c r="AF72" s="1"/>
      <c r="AG72" s="1"/>
    </row>
    <row r="73" spans="3:33" x14ac:dyDescent="0.2">
      <c r="C73">
        <v>10.063333333333301</v>
      </c>
      <c r="D73">
        <v>10.226944444444401</v>
      </c>
      <c r="E73">
        <v>10.1280555555556</v>
      </c>
      <c r="F73">
        <v>9.9030555555555608</v>
      </c>
      <c r="G73">
        <v>10.1177777777778</v>
      </c>
      <c r="H73">
        <v>10.1680555555556</v>
      </c>
      <c r="I73">
        <v>10.109444444444399</v>
      </c>
      <c r="AF73" s="1"/>
      <c r="AG73" s="1"/>
    </row>
    <row r="74" spans="3:33" x14ac:dyDescent="0.2">
      <c r="C74">
        <v>10.226944444444401</v>
      </c>
      <c r="D74">
        <v>10.1280555555556</v>
      </c>
      <c r="E74">
        <v>9.9030555555555608</v>
      </c>
      <c r="F74">
        <v>10.1177777777778</v>
      </c>
      <c r="G74">
        <v>10.1680555555556</v>
      </c>
      <c r="H74">
        <v>10.109444444444399</v>
      </c>
      <c r="AF74" s="1"/>
      <c r="AG74" s="1"/>
    </row>
    <row r="75" spans="3:33" x14ac:dyDescent="0.2">
      <c r="C75">
        <v>10.1280555555556</v>
      </c>
      <c r="D75">
        <v>9.9030555555555608</v>
      </c>
      <c r="E75">
        <v>10.1177777777778</v>
      </c>
      <c r="F75">
        <v>10.1680555555556</v>
      </c>
      <c r="G75">
        <v>10.109444444444399</v>
      </c>
      <c r="AF75" s="1"/>
      <c r="AG75" s="1"/>
    </row>
    <row r="76" spans="3:33" x14ac:dyDescent="0.2">
      <c r="C76">
        <v>9.9030555555555608</v>
      </c>
      <c r="D76">
        <v>10.1177777777778</v>
      </c>
      <c r="E76">
        <v>10.1680555555556</v>
      </c>
      <c r="F76">
        <v>10.109444444444399</v>
      </c>
      <c r="G76" s="3"/>
      <c r="AF76" s="1"/>
      <c r="AG76" s="1"/>
    </row>
    <row r="77" spans="3:33" x14ac:dyDescent="0.2">
      <c r="C77">
        <v>10.1177777777778</v>
      </c>
      <c r="D77">
        <v>10.1680555555556</v>
      </c>
      <c r="E77">
        <v>10.109444444444399</v>
      </c>
      <c r="F77" s="3"/>
      <c r="G77" s="3"/>
      <c r="AF77" s="1"/>
      <c r="AG77" s="1"/>
    </row>
    <row r="78" spans="3:33" x14ac:dyDescent="0.2">
      <c r="C78">
        <v>10.1680555555556</v>
      </c>
      <c r="D78">
        <v>10.109444444444399</v>
      </c>
      <c r="E78" s="3"/>
      <c r="F78" s="3"/>
      <c r="G78" s="3"/>
      <c r="AF78" s="1"/>
      <c r="AG78" s="1"/>
    </row>
    <row r="79" spans="3:33" x14ac:dyDescent="0.2">
      <c r="C79">
        <v>10.109444444444399</v>
      </c>
      <c r="E79" s="3"/>
      <c r="F79" s="3"/>
      <c r="G79" s="3"/>
      <c r="AF79" s="1"/>
      <c r="AG79" s="1"/>
    </row>
    <row r="80" spans="3:33" x14ac:dyDescent="0.2">
      <c r="D80">
        <f t="shared" ref="D80:J80" si="22">CORREL(C70:C79,D70:D79)</f>
        <v>-0.10166919818338452</v>
      </c>
      <c r="E80">
        <f t="shared" si="22"/>
        <v>-0.15205697221331108</v>
      </c>
      <c r="F80">
        <f t="shared" si="22"/>
        <v>-0.14519696616383421</v>
      </c>
      <c r="G80">
        <f t="shared" si="22"/>
        <v>-0.13634196636293891</v>
      </c>
      <c r="H80">
        <f t="shared" si="22"/>
        <v>-5.7924029203251494E-2</v>
      </c>
      <c r="I80">
        <f t="shared" si="22"/>
        <v>-0.22101141399809096</v>
      </c>
      <c r="J80">
        <f t="shared" si="22"/>
        <v>0.21064845113596634</v>
      </c>
      <c r="AF80" s="1"/>
    </row>
    <row r="81" spans="3:32" x14ac:dyDescent="0.2">
      <c r="E81" s="3"/>
      <c r="F81" s="3"/>
      <c r="G81" s="3"/>
      <c r="AF81" s="1"/>
    </row>
    <row r="82" spans="3:32" x14ac:dyDescent="0.2">
      <c r="E82" s="3"/>
      <c r="F82" s="3"/>
      <c r="G82" s="3"/>
    </row>
    <row r="83" spans="3:32" x14ac:dyDescent="0.2">
      <c r="E83" s="3"/>
      <c r="F83" s="3"/>
      <c r="G83" s="3"/>
    </row>
    <row r="84" spans="3:32" x14ac:dyDescent="0.2">
      <c r="E84" s="3"/>
      <c r="F84" s="3"/>
      <c r="G84" s="3"/>
    </row>
    <row r="85" spans="3:32" x14ac:dyDescent="0.2">
      <c r="E85" s="3"/>
      <c r="F85" s="3"/>
      <c r="G85" s="3"/>
    </row>
    <row r="86" spans="3:32" x14ac:dyDescent="0.2">
      <c r="E86" s="3"/>
      <c r="F86" s="3"/>
      <c r="G86" s="3"/>
    </row>
    <row r="87" spans="3:32" x14ac:dyDescent="0.2">
      <c r="C87" t="s">
        <v>71</v>
      </c>
      <c r="E87" s="3"/>
      <c r="F87" s="3"/>
      <c r="G87" s="3"/>
    </row>
    <row r="88" spans="3:32" x14ac:dyDescent="0.2">
      <c r="C88">
        <v>2.5000000000000001E-2</v>
      </c>
      <c r="D88">
        <f>_xlfn.T.INV.2T(C88,9)</f>
        <v>2.6850108468164544</v>
      </c>
      <c r="E88" s="3">
        <f>D88/SQRT(10)</f>
        <v>0.84907498181974561</v>
      </c>
      <c r="F88" s="3"/>
      <c r="G88" s="3"/>
    </row>
    <row r="89" spans="3:32" x14ac:dyDescent="0.2">
      <c r="E89" s="3"/>
      <c r="F89" s="3"/>
      <c r="G89" s="3"/>
    </row>
    <row r="90" spans="3:32" x14ac:dyDescent="0.2">
      <c r="E90" s="3"/>
      <c r="F90" s="3"/>
      <c r="G90" s="3"/>
    </row>
    <row r="91" spans="3:32" x14ac:dyDescent="0.2">
      <c r="E91" s="3"/>
      <c r="F91" s="3"/>
      <c r="G91" s="3"/>
    </row>
    <row r="92" spans="3:32" x14ac:dyDescent="0.2">
      <c r="E92" s="3"/>
      <c r="F92" s="3"/>
      <c r="G92" s="3"/>
    </row>
    <row r="93" spans="3:32" x14ac:dyDescent="0.2">
      <c r="E93" s="3"/>
      <c r="F93" s="3"/>
      <c r="G93" s="3"/>
    </row>
    <row r="94" spans="3:32" x14ac:dyDescent="0.2">
      <c r="E94" s="3"/>
      <c r="F94" s="3"/>
      <c r="G94" s="3"/>
    </row>
    <row r="95" spans="3:32" x14ac:dyDescent="0.2">
      <c r="E95" s="3"/>
      <c r="F95" s="3"/>
      <c r="G95" s="3"/>
    </row>
    <row r="96" spans="3:32" x14ac:dyDescent="0.2">
      <c r="E96" s="3"/>
      <c r="F96" s="3"/>
      <c r="G96" s="3"/>
    </row>
    <row r="97" spans="5:7" x14ac:dyDescent="0.2">
      <c r="E97" s="3"/>
      <c r="F97" s="3"/>
      <c r="G97" s="3"/>
    </row>
    <row r="98" spans="5:7" x14ac:dyDescent="0.2">
      <c r="E98" s="3"/>
      <c r="F98" s="3"/>
      <c r="G98" s="3"/>
    </row>
    <row r="99" spans="5:7" x14ac:dyDescent="0.2">
      <c r="E99" s="3"/>
      <c r="F99" s="3"/>
      <c r="G99" s="3"/>
    </row>
    <row r="100" spans="5:7" x14ac:dyDescent="0.2">
      <c r="E100" s="3"/>
      <c r="F100" s="3"/>
      <c r="G100" s="3"/>
    </row>
    <row r="101" spans="5:7" x14ac:dyDescent="0.2">
      <c r="E101" s="3"/>
      <c r="F101" s="3"/>
      <c r="G101" s="3"/>
    </row>
    <row r="102" spans="5:7" x14ac:dyDescent="0.2">
      <c r="E102" s="3"/>
      <c r="F102" s="3"/>
      <c r="G102" s="3"/>
    </row>
    <row r="103" spans="5:7" x14ac:dyDescent="0.2">
      <c r="E103" s="3"/>
      <c r="F103" s="3"/>
      <c r="G103" s="3"/>
    </row>
    <row r="104" spans="5:7" x14ac:dyDescent="0.2">
      <c r="E104" s="3"/>
      <c r="F104" s="3"/>
      <c r="G104" s="3"/>
    </row>
    <row r="105" spans="5:7" x14ac:dyDescent="0.2">
      <c r="E105" s="3"/>
      <c r="F105" s="3"/>
      <c r="G105" s="3"/>
    </row>
    <row r="106" spans="5:7" x14ac:dyDescent="0.2">
      <c r="E106" s="3"/>
      <c r="F106" s="3"/>
      <c r="G106" s="3"/>
    </row>
    <row r="107" spans="5:7" x14ac:dyDescent="0.2">
      <c r="E107" s="3"/>
      <c r="F107" s="3"/>
      <c r="G107" s="3"/>
    </row>
    <row r="108" spans="5:7" x14ac:dyDescent="0.2">
      <c r="E108" s="3"/>
      <c r="F108" s="3"/>
      <c r="G108" s="3"/>
    </row>
    <row r="109" spans="5:7" x14ac:dyDescent="0.2">
      <c r="E109" s="3"/>
      <c r="F109" s="3"/>
      <c r="G109" s="3"/>
    </row>
    <row r="110" spans="5:7" x14ac:dyDescent="0.2">
      <c r="E110" s="3"/>
      <c r="F110" s="3"/>
      <c r="G110" s="3"/>
    </row>
    <row r="111" spans="5:7" x14ac:dyDescent="0.2">
      <c r="E111" s="3"/>
      <c r="F111" s="3"/>
      <c r="G111" s="3"/>
    </row>
    <row r="112" spans="5:7" x14ac:dyDescent="0.2">
      <c r="E112" s="3"/>
      <c r="F112" s="3"/>
      <c r="G112" s="3"/>
    </row>
    <row r="113" spans="5:7" x14ac:dyDescent="0.2">
      <c r="E113" s="3"/>
      <c r="F113" s="3"/>
      <c r="G113" s="3"/>
    </row>
    <row r="114" spans="5:7" x14ac:dyDescent="0.2">
      <c r="E114" s="3"/>
      <c r="F114" s="3"/>
      <c r="G114" s="3"/>
    </row>
  </sheetData>
  <sortState xmlns:xlrd2="http://schemas.microsoft.com/office/spreadsheetml/2017/richdata2" ref="AH1:AK43">
    <sortCondition ref="AH1"/>
  </sortState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16"/>
  <sheetViews>
    <sheetView topLeftCell="A2" zoomScale="50" zoomScaleNormal="50" workbookViewId="0">
      <selection activeCell="C13" sqref="C13:I13"/>
    </sheetView>
  </sheetViews>
  <sheetFormatPr defaultColWidth="11.5703125" defaultRowHeight="12.75" x14ac:dyDescent="0.2"/>
  <cols>
    <col min="21" max="21" width="12" customWidth="1"/>
    <col min="23" max="23" width="12" customWidth="1"/>
  </cols>
  <sheetData>
    <row r="1" spans="1:33" ht="25.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/>
      <c r="AG1" s="2" t="s">
        <v>52</v>
      </c>
    </row>
    <row r="2" spans="1:33" x14ac:dyDescent="0.2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4.8934899685382396</v>
      </c>
      <c r="K2" s="1">
        <v>4.8691607819781701</v>
      </c>
      <c r="L2" s="1">
        <v>4.84378233601422</v>
      </c>
      <c r="M2" s="1">
        <v>4.8688546715390499</v>
      </c>
      <c r="N2" s="1">
        <v>4.7912208807158096</v>
      </c>
      <c r="O2" s="1">
        <v>4.8376907429326401</v>
      </c>
      <c r="P2" s="1">
        <v>4.9511107974808404</v>
      </c>
      <c r="Q2" s="1">
        <v>4.84524350134049</v>
      </c>
      <c r="R2" s="1">
        <v>4.8195224528456304</v>
      </c>
      <c r="S2" s="1">
        <v>4.8467283349499803</v>
      </c>
      <c r="T2">
        <f t="shared" ref="T2:T9" si="4">AVERAGE(J2:S2)</f>
        <v>4.856680446833507</v>
      </c>
      <c r="U2">
        <f t="shared" ref="U2:AD2" si="5">J2-$T2</f>
        <v>3.6809521704732617E-2</v>
      </c>
      <c r="V2">
        <f t="shared" si="5"/>
        <v>1.2480335144663179E-2</v>
      </c>
      <c r="W2">
        <f t="shared" si="5"/>
        <v>-1.2898110819286934E-2</v>
      </c>
      <c r="X2">
        <f t="shared" si="5"/>
        <v>1.2174224705542969E-2</v>
      </c>
      <c r="Y2">
        <f t="shared" si="5"/>
        <v>-6.5459566117697321E-2</v>
      </c>
      <c r="Z2">
        <f t="shared" si="5"/>
        <v>-1.898970390086685E-2</v>
      </c>
      <c r="AA2">
        <f t="shared" si="5"/>
        <v>9.4430350647333405E-2</v>
      </c>
      <c r="AB2">
        <f t="shared" si="5"/>
        <v>-1.1436945493016992E-2</v>
      </c>
      <c r="AC2">
        <f t="shared" si="5"/>
        <v>-3.7157993987876559E-2</v>
      </c>
      <c r="AD2">
        <f t="shared" si="5"/>
        <v>-9.9521118835266265E-3</v>
      </c>
      <c r="AF2" s="1">
        <v>1</v>
      </c>
      <c r="AG2" s="1">
        <v>4.8934899685382396</v>
      </c>
    </row>
    <row r="3" spans="1:33" x14ac:dyDescent="0.2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47.604535262505898</v>
      </c>
      <c r="K3" s="1">
        <v>48.577109511499501</v>
      </c>
      <c r="L3" s="1">
        <v>47.578860048464399</v>
      </c>
      <c r="M3" s="1">
        <v>49.332595770003302</v>
      </c>
      <c r="N3" s="1">
        <v>50.7217024609348</v>
      </c>
      <c r="O3" s="1">
        <v>48.419258043902602</v>
      </c>
      <c r="P3" s="1">
        <v>46.989695517838797</v>
      </c>
      <c r="Q3" s="1">
        <v>47.832224500559001</v>
      </c>
      <c r="R3" s="1">
        <v>48.761778397491</v>
      </c>
      <c r="S3" s="1">
        <v>45.968739759593802</v>
      </c>
      <c r="T3">
        <f t="shared" si="4"/>
        <v>48.178649927279317</v>
      </c>
      <c r="U3">
        <f t="shared" ref="U3:U9" si="6">J3-T3</f>
        <v>-0.57411466477341833</v>
      </c>
      <c r="V3">
        <f t="shared" ref="V3:AD9" si="7">K3-$T3</f>
        <v>0.39845958422018413</v>
      </c>
      <c r="W3">
        <f t="shared" si="7"/>
        <v>-0.59978987881491719</v>
      </c>
      <c r="X3">
        <f t="shared" si="7"/>
        <v>1.153945842723985</v>
      </c>
      <c r="Y3">
        <f t="shared" si="7"/>
        <v>2.5430525336554837</v>
      </c>
      <c r="Z3">
        <f t="shared" si="7"/>
        <v>0.24060811662328518</v>
      </c>
      <c r="AA3">
        <f t="shared" si="7"/>
        <v>-1.1889544094405196</v>
      </c>
      <c r="AB3">
        <f t="shared" si="7"/>
        <v>-0.34642542672031595</v>
      </c>
      <c r="AC3">
        <f t="shared" si="7"/>
        <v>0.58312847021168324</v>
      </c>
      <c r="AD3">
        <f t="shared" si="7"/>
        <v>-2.2099101676855142</v>
      </c>
      <c r="AF3" s="1">
        <f t="shared" ref="AF3:AF34" si="8">AF2+1</f>
        <v>2</v>
      </c>
      <c r="AG3" s="1">
        <v>4.8691607819781701</v>
      </c>
    </row>
    <row r="4" spans="1:33" x14ac:dyDescent="0.2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44.974845736697297</v>
      </c>
      <c r="K4" s="1">
        <v>48.033145821838502</v>
      </c>
      <c r="L4" s="1">
        <v>45.669865928262602</v>
      </c>
      <c r="M4" s="1">
        <v>47.951378219507703</v>
      </c>
      <c r="N4" s="1">
        <v>49.4937971973335</v>
      </c>
      <c r="O4" s="1">
        <v>46.734396524254798</v>
      </c>
      <c r="P4" s="1">
        <v>47.120192552847001</v>
      </c>
      <c r="Q4" s="1">
        <v>46.322876634221899</v>
      </c>
      <c r="R4" s="1">
        <v>48.272966920456099</v>
      </c>
      <c r="S4" s="1">
        <v>47.177427156623601</v>
      </c>
      <c r="T4">
        <f t="shared" si="4"/>
        <v>47.1750892692043</v>
      </c>
      <c r="U4">
        <f t="shared" si="6"/>
        <v>-2.2002435325070024</v>
      </c>
      <c r="V4">
        <f t="shared" si="7"/>
        <v>0.85805655263420277</v>
      </c>
      <c r="W4">
        <f t="shared" si="7"/>
        <v>-1.5052233409416971</v>
      </c>
      <c r="X4">
        <f t="shared" si="7"/>
        <v>0.77628895030340317</v>
      </c>
      <c r="Y4">
        <f t="shared" si="7"/>
        <v>2.3187079281292</v>
      </c>
      <c r="Z4">
        <f t="shared" si="7"/>
        <v>-0.4406927449495015</v>
      </c>
      <c r="AA4">
        <f t="shared" si="7"/>
        <v>-5.4896716357298203E-2</v>
      </c>
      <c r="AB4">
        <f t="shared" si="7"/>
        <v>-0.85221263498240063</v>
      </c>
      <c r="AC4">
        <f t="shared" si="7"/>
        <v>1.0978776512517996</v>
      </c>
      <c r="AD4">
        <f t="shared" si="7"/>
        <v>2.3378874193014099E-3</v>
      </c>
      <c r="AF4" s="1">
        <f t="shared" si="8"/>
        <v>3</v>
      </c>
      <c r="AG4" s="1">
        <v>4.84378233601422</v>
      </c>
    </row>
    <row r="5" spans="1:33" x14ac:dyDescent="0.2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45.713642609893299</v>
      </c>
      <c r="K5" s="1">
        <v>47.286794677355701</v>
      </c>
      <c r="L5" s="1">
        <v>48.568299591922901</v>
      </c>
      <c r="M5" s="1">
        <v>45.214539813770998</v>
      </c>
      <c r="N5" s="1">
        <v>46.859430469517498</v>
      </c>
      <c r="O5" s="1">
        <v>48.545654994162099</v>
      </c>
      <c r="P5" s="1">
        <v>47.8531355374041</v>
      </c>
      <c r="Q5" s="1">
        <v>47.725232796030603</v>
      </c>
      <c r="R5" s="1">
        <v>49.493479823671102</v>
      </c>
      <c r="S5" s="1">
        <v>47.2897415220488</v>
      </c>
      <c r="T5">
        <f t="shared" si="4"/>
        <v>47.454995183577708</v>
      </c>
      <c r="U5">
        <f t="shared" si="6"/>
        <v>-1.7413525736844093</v>
      </c>
      <c r="V5">
        <f t="shared" si="7"/>
        <v>-0.16820050622200711</v>
      </c>
      <c r="W5">
        <f t="shared" si="7"/>
        <v>1.1133044083451935</v>
      </c>
      <c r="X5">
        <f t="shared" si="7"/>
        <v>-2.2404553698067105</v>
      </c>
      <c r="Y5">
        <f t="shared" si="7"/>
        <v>-0.59556471406020961</v>
      </c>
      <c r="Z5">
        <f t="shared" si="7"/>
        <v>1.0906598105843912</v>
      </c>
      <c r="AA5">
        <f t="shared" si="7"/>
        <v>0.3981403538263919</v>
      </c>
      <c r="AB5">
        <f t="shared" si="7"/>
        <v>0.27023761245289535</v>
      </c>
      <c r="AC5">
        <f t="shared" si="7"/>
        <v>2.0384846400933938</v>
      </c>
      <c r="AD5">
        <f t="shared" si="7"/>
        <v>-0.16525366152890797</v>
      </c>
      <c r="AF5" s="1">
        <f t="shared" si="8"/>
        <v>4</v>
      </c>
      <c r="AG5" s="1">
        <v>4.8688546715390499</v>
      </c>
    </row>
    <row r="6" spans="1:33" x14ac:dyDescent="0.2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14.3771840805209</v>
      </c>
      <c r="K6" s="1">
        <v>14.5502084028727</v>
      </c>
      <c r="L6" s="1">
        <v>14.281424617992</v>
      </c>
      <c r="M6" s="1">
        <v>14.324473768145801</v>
      </c>
      <c r="N6" s="1">
        <v>14.1770683404926</v>
      </c>
      <c r="O6" s="1">
        <v>14.5232434176759</v>
      </c>
      <c r="P6" s="1">
        <v>14.4167816173231</v>
      </c>
      <c r="Q6" s="1">
        <v>14.331310237386001</v>
      </c>
      <c r="R6" s="1">
        <v>14.271776667818401</v>
      </c>
      <c r="S6" s="1">
        <v>14.413078958283</v>
      </c>
      <c r="T6">
        <f t="shared" si="4"/>
        <v>14.366655010851039</v>
      </c>
      <c r="U6">
        <f t="shared" si="6"/>
        <v>1.0529069669861002E-2</v>
      </c>
      <c r="V6">
        <f t="shared" si="7"/>
        <v>0.18355339202166121</v>
      </c>
      <c r="W6">
        <f t="shared" si="7"/>
        <v>-8.5230392859038773E-2</v>
      </c>
      <c r="X6">
        <f t="shared" si="7"/>
        <v>-4.2181242705238375E-2</v>
      </c>
      <c r="Y6">
        <f t="shared" si="7"/>
        <v>-0.18958667035843924</v>
      </c>
      <c r="Z6">
        <f t="shared" si="7"/>
        <v>0.15658840682486108</v>
      </c>
      <c r="AA6">
        <f t="shared" si="7"/>
        <v>5.0126606472060686E-2</v>
      </c>
      <c r="AB6">
        <f t="shared" si="7"/>
        <v>-3.534477346503806E-2</v>
      </c>
      <c r="AC6">
        <f t="shared" si="7"/>
        <v>-9.4878343032638313E-2</v>
      </c>
      <c r="AD6">
        <f t="shared" si="7"/>
        <v>4.642394743196121E-2</v>
      </c>
      <c r="AF6" s="1">
        <f t="shared" si="8"/>
        <v>5</v>
      </c>
      <c r="AG6" s="1">
        <v>4.7912208807158096</v>
      </c>
    </row>
    <row r="7" spans="1:33" x14ac:dyDescent="0.2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46.605070907979702</v>
      </c>
      <c r="K7" s="1">
        <v>48.0303390890166</v>
      </c>
      <c r="L7" s="1">
        <v>47.9772134396786</v>
      </c>
      <c r="M7" s="1">
        <v>49.145066870023904</v>
      </c>
      <c r="N7" s="1">
        <v>48.9988832662306</v>
      </c>
      <c r="O7" s="1">
        <v>47.178093355539303</v>
      </c>
      <c r="P7" s="1">
        <v>47.680638212654799</v>
      </c>
      <c r="Q7" s="1">
        <v>48.929631606462898</v>
      </c>
      <c r="R7" s="1">
        <v>48.292876482964402</v>
      </c>
      <c r="S7" s="1">
        <v>47.683731260419101</v>
      </c>
      <c r="T7">
        <f t="shared" si="4"/>
        <v>48.052154449096989</v>
      </c>
      <c r="U7">
        <f t="shared" si="6"/>
        <v>-1.4470835411172871</v>
      </c>
      <c r="V7">
        <f t="shared" si="7"/>
        <v>-2.1815360080388757E-2</v>
      </c>
      <c r="W7">
        <f t="shared" si="7"/>
        <v>-7.494100941838866E-2</v>
      </c>
      <c r="X7">
        <f t="shared" si="7"/>
        <v>1.0929124209269148</v>
      </c>
      <c r="Y7">
        <f t="shared" si="7"/>
        <v>0.94672881713361079</v>
      </c>
      <c r="Z7">
        <f t="shared" si="7"/>
        <v>-0.87406109355768535</v>
      </c>
      <c r="AA7">
        <f t="shared" si="7"/>
        <v>-0.37151623644219001</v>
      </c>
      <c r="AB7">
        <f t="shared" si="7"/>
        <v>0.87747715736590948</v>
      </c>
      <c r="AC7">
        <f t="shared" si="7"/>
        <v>0.24072203386741364</v>
      </c>
      <c r="AD7">
        <f t="shared" si="7"/>
        <v>-0.36842318867788748</v>
      </c>
      <c r="AF7" s="1">
        <f t="shared" si="8"/>
        <v>6</v>
      </c>
      <c r="AG7" s="1">
        <v>4.8376907429326401</v>
      </c>
    </row>
    <row r="8" spans="1:33" x14ac:dyDescent="0.2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45.119736362764399</v>
      </c>
      <c r="K8" s="1">
        <v>47.5381383910685</v>
      </c>
      <c r="L8" s="1">
        <v>45.9695629675237</v>
      </c>
      <c r="M8" s="1">
        <v>47.254432157722597</v>
      </c>
      <c r="N8" s="1">
        <v>49.146737209747798</v>
      </c>
      <c r="O8" s="1">
        <v>46.8523711705813</v>
      </c>
      <c r="P8" s="1">
        <v>47.3368819161281</v>
      </c>
      <c r="Q8" s="1">
        <v>46.837703703574</v>
      </c>
      <c r="R8" s="1">
        <v>48.940101004829103</v>
      </c>
      <c r="S8" s="1">
        <v>46.989324338091997</v>
      </c>
      <c r="T8">
        <f t="shared" si="4"/>
        <v>47.19849892220315</v>
      </c>
      <c r="U8">
        <f t="shared" si="6"/>
        <v>-2.0787625594387507</v>
      </c>
      <c r="V8">
        <f t="shared" si="7"/>
        <v>0.33963946886535012</v>
      </c>
      <c r="W8">
        <f t="shared" si="7"/>
        <v>-1.22893595467945</v>
      </c>
      <c r="X8">
        <f t="shared" si="7"/>
        <v>5.5933235519447067E-2</v>
      </c>
      <c r="Y8">
        <f t="shared" si="7"/>
        <v>1.9482382875446476</v>
      </c>
      <c r="Z8">
        <f t="shared" si="7"/>
        <v>-0.34612775162185017</v>
      </c>
      <c r="AA8">
        <f t="shared" si="7"/>
        <v>0.13838299392494946</v>
      </c>
      <c r="AB8">
        <f t="shared" si="7"/>
        <v>-0.36079521862914987</v>
      </c>
      <c r="AC8">
        <f t="shared" si="7"/>
        <v>1.7416020826259526</v>
      </c>
      <c r="AD8">
        <f t="shared" si="7"/>
        <v>-0.20917458411115319</v>
      </c>
      <c r="AF8" s="1">
        <f t="shared" si="8"/>
        <v>7</v>
      </c>
      <c r="AG8" s="1">
        <v>4.9511107974808404</v>
      </c>
    </row>
    <row r="9" spans="1:33" x14ac:dyDescent="0.2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48.123737511523103</v>
      </c>
      <c r="K9" s="1">
        <v>46.209785270143499</v>
      </c>
      <c r="L9" s="1">
        <v>47.489753574859698</v>
      </c>
      <c r="M9" s="1">
        <v>48.106542075513403</v>
      </c>
      <c r="N9" s="1">
        <v>47.907662021282</v>
      </c>
      <c r="O9" s="1">
        <v>49.024336960966899</v>
      </c>
      <c r="P9" s="1">
        <v>49.404147118527</v>
      </c>
      <c r="Q9" s="1">
        <v>47.908190112965499</v>
      </c>
      <c r="R9" s="1">
        <v>47.7230055964908</v>
      </c>
      <c r="S9" s="1">
        <v>47.152587121777202</v>
      </c>
      <c r="T9">
        <f t="shared" si="4"/>
        <v>47.904974736404903</v>
      </c>
      <c r="U9">
        <f t="shared" si="6"/>
        <v>0.21876277511820064</v>
      </c>
      <c r="V9">
        <f t="shared" si="7"/>
        <v>-1.6951894662614038</v>
      </c>
      <c r="W9">
        <f t="shared" si="7"/>
        <v>-0.41522116154520461</v>
      </c>
      <c r="X9">
        <f t="shared" si="7"/>
        <v>0.20156733910850022</v>
      </c>
      <c r="Y9">
        <f t="shared" si="7"/>
        <v>2.6872848770977953E-3</v>
      </c>
      <c r="Z9">
        <f t="shared" si="7"/>
        <v>1.1193622245619963</v>
      </c>
      <c r="AA9">
        <f t="shared" si="7"/>
        <v>1.4991723821220972</v>
      </c>
      <c r="AB9">
        <f t="shared" si="7"/>
        <v>3.2153765605968943E-3</v>
      </c>
      <c r="AC9">
        <f t="shared" si="7"/>
        <v>-0.18196913991410213</v>
      </c>
      <c r="AD9">
        <f t="shared" si="7"/>
        <v>-0.75238761462770043</v>
      </c>
      <c r="AF9" s="1">
        <f t="shared" si="8"/>
        <v>8</v>
      </c>
      <c r="AG9" s="1">
        <v>4.84524350134049</v>
      </c>
    </row>
    <row r="10" spans="1:33" x14ac:dyDescent="0.2">
      <c r="A10" t="s">
        <v>29</v>
      </c>
      <c r="B10">
        <f t="array" ref="B10">SUM(B$2:B$9 * $T$2:$T$9)</f>
        <v>305.18769794545091</v>
      </c>
      <c r="C10">
        <f t="array" ref="C10">SUM(C$2:C$9 * $T$2:$T$9)</f>
        <v>-9.8568682916612431</v>
      </c>
      <c r="D10">
        <f t="array" ref="D10">SUM(D$2:D$9 * $T$2:$T$9)</f>
        <v>-77.993850647266925</v>
      </c>
      <c r="E10">
        <f t="array" ref="E10">SUM(E$2:E$9 * $T$2:$T$9)</f>
        <v>-76.021087190116589</v>
      </c>
      <c r="F10">
        <f t="array" ref="F10">SUM(F$2:F$9 * $T$2:$T$9)</f>
        <v>-9.2099001423715166</v>
      </c>
      <c r="G10">
        <f t="array" ref="G10">SUM(G$2:G$9 * $T$2:$T$9)</f>
        <v>-10.063039942028205</v>
      </c>
      <c r="H10">
        <f t="array" ref="H10">SUM(H$2:H$9 * $T$2:$T$9)</f>
        <v>-74.279418277329199</v>
      </c>
      <c r="I10">
        <f t="array" ref="I10">SUM(I$2:I$9 * $T$2:$T$9)</f>
        <v>-8.9100898800091528</v>
      </c>
      <c r="J10" s="3"/>
      <c r="K10" s="3"/>
      <c r="L10" s="3"/>
      <c r="M10" s="3"/>
      <c r="U10">
        <f t="shared" ref="U10:AD10" si="9">SUM(U$2:U$9)</f>
        <v>-7.7754555050280736</v>
      </c>
      <c r="V10">
        <f t="shared" si="9"/>
        <v>-9.3015999677738215E-2</v>
      </c>
      <c r="W10">
        <f t="shared" si="9"/>
        <v>-2.8089354407327898</v>
      </c>
      <c r="X10">
        <f t="shared" si="9"/>
        <v>1.0101854007758444</v>
      </c>
      <c r="Y10">
        <f t="shared" si="9"/>
        <v>6.9088039008036937</v>
      </c>
      <c r="Z10">
        <f t="shared" si="9"/>
        <v>0.9273472645646299</v>
      </c>
      <c r="AA10">
        <f t="shared" si="9"/>
        <v>0.56488532475282494</v>
      </c>
      <c r="AB10">
        <f t="shared" si="9"/>
        <v>-0.45528485291051979</v>
      </c>
      <c r="AC10">
        <f t="shared" si="9"/>
        <v>5.3878094011156259</v>
      </c>
      <c r="AD10">
        <f t="shared" si="9"/>
        <v>-3.6663394936634273</v>
      </c>
      <c r="AE10" t="s">
        <v>29</v>
      </c>
      <c r="AF10" s="1">
        <f t="shared" si="8"/>
        <v>9</v>
      </c>
      <c r="AG10" s="1">
        <v>4.8195224528456304</v>
      </c>
    </row>
    <row r="11" spans="1:33" x14ac:dyDescent="0.2">
      <c r="A11" t="s">
        <v>30</v>
      </c>
      <c r="B11">
        <f t="shared" ref="B11:I11" si="10">B10/8</f>
        <v>38.148462243181363</v>
      </c>
      <c r="C11">
        <f t="shared" si="10"/>
        <v>-1.2321085364576554</v>
      </c>
      <c r="D11">
        <f t="shared" si="10"/>
        <v>-9.7492313309083656</v>
      </c>
      <c r="E11">
        <f t="shared" si="10"/>
        <v>-9.5026358987645736</v>
      </c>
      <c r="F11">
        <f t="shared" si="10"/>
        <v>-1.1512375177964396</v>
      </c>
      <c r="G11">
        <f t="shared" si="10"/>
        <v>-1.2578799927535256</v>
      </c>
      <c r="H11">
        <f t="shared" si="10"/>
        <v>-9.2849272846661499</v>
      </c>
      <c r="I11">
        <f t="shared" si="10"/>
        <v>-1.1137612350011441</v>
      </c>
      <c r="J11" s="3"/>
      <c r="K11" s="3"/>
      <c r="L11" s="3"/>
      <c r="M11" s="3"/>
      <c r="U11">
        <f t="shared" ref="U11:AD11" si="11">U10/8</f>
        <v>-0.9719319381285092</v>
      </c>
      <c r="V11">
        <f t="shared" si="11"/>
        <v>-1.1626999959717277E-2</v>
      </c>
      <c r="W11">
        <f t="shared" si="11"/>
        <v>-0.35111693009159872</v>
      </c>
      <c r="X11">
        <f t="shared" si="11"/>
        <v>0.12627317509698055</v>
      </c>
      <c r="Y11">
        <f t="shared" si="11"/>
        <v>0.86360048760046171</v>
      </c>
      <c r="Z11">
        <f t="shared" si="11"/>
        <v>0.11591840807057874</v>
      </c>
      <c r="AA11">
        <f t="shared" si="11"/>
        <v>7.0610665594103117E-2</v>
      </c>
      <c r="AB11">
        <f t="shared" si="11"/>
        <v>-5.6910606613814974E-2</v>
      </c>
      <c r="AC11">
        <f t="shared" si="11"/>
        <v>0.67347617513945324</v>
      </c>
      <c r="AD11">
        <f t="shared" si="11"/>
        <v>-0.45829243670792841</v>
      </c>
      <c r="AE11" t="s">
        <v>30</v>
      </c>
      <c r="AF11" s="1">
        <f t="shared" si="8"/>
        <v>10</v>
      </c>
      <c r="AG11" s="1">
        <v>4.8467283349499803</v>
      </c>
    </row>
    <row r="12" spans="1:33" x14ac:dyDescent="0.2">
      <c r="A12" t="s">
        <v>31</v>
      </c>
      <c r="C12">
        <f t="shared" ref="C12:I12" si="12">80*POWER(C11,2)</f>
        <v>121.44731564894605</v>
      </c>
      <c r="D12">
        <f t="shared" si="12"/>
        <v>7603.8009234852243</v>
      </c>
      <c r="E12">
        <f t="shared" si="12"/>
        <v>7224.0071219591355</v>
      </c>
      <c r="F12">
        <f t="shared" si="12"/>
        <v>106.02782579056861</v>
      </c>
      <c r="G12">
        <f t="shared" si="12"/>
        <v>126.58096609356876</v>
      </c>
      <c r="H12">
        <f t="shared" si="12"/>
        <v>6896.7899745230343</v>
      </c>
      <c r="I12">
        <f t="shared" si="12"/>
        <v>99.2371270873019</v>
      </c>
      <c r="J12" s="3"/>
      <c r="K12" s="3"/>
      <c r="L12" s="3"/>
      <c r="M12" s="3"/>
      <c r="U12">
        <f t="array" ref="U12">SUM(POWER(U2:U9, 2))</f>
        <v>14.667615543994655</v>
      </c>
      <c r="V12">
        <f t="array" ref="V12">SUM(POWER(V2:V9, 2))</f>
        <v>3.946668309826932</v>
      </c>
      <c r="W12">
        <f t="array" ref="W12">SUM(POWER(W2:W9, 2))</f>
        <v>5.5606308402064393</v>
      </c>
      <c r="X12">
        <f t="array" ref="X12">SUM(POWER(X2:X9, 2))</f>
        <v>8.1939987542294759</v>
      </c>
      <c r="Y12">
        <f t="array" ref="Y12">SUM(POWER(Y2:Y9, 2))</f>
        <v>16.930383133654434</v>
      </c>
      <c r="Z12">
        <f t="array" ref="Z12">SUM(POWER(Z2:Z9, 2))</f>
        <v>3.6032807271567364</v>
      </c>
      <c r="AA12">
        <f t="array" ref="AA12">SUM(POWER(AA2:AA9, 2))</f>
        <v>3.9912637446051007</v>
      </c>
      <c r="AB12">
        <f t="array" ref="AB12">SUM(POWER(AB2:AB9, 2))</f>
        <v>1.8208350655507854</v>
      </c>
      <c r="AC12">
        <f t="array" ref="AC12">SUM(POWER(AC2:AC9, 2))</f>
        <v>8.8354140739574998</v>
      </c>
      <c r="AD12">
        <f t="array" ref="AD12">SUM(POWER(AD2:AD9, 2))</f>
        <v>5.6588481902710388</v>
      </c>
      <c r="AE12" t="s">
        <v>32</v>
      </c>
      <c r="AF12" s="1">
        <f t="shared" si="8"/>
        <v>11</v>
      </c>
      <c r="AG12" s="1">
        <v>47.604535262505898</v>
      </c>
    </row>
    <row r="13" spans="1:33" x14ac:dyDescent="0.2">
      <c r="A13" t="s">
        <v>33</v>
      </c>
      <c r="C13" s="5">
        <f t="shared" ref="C13:I13" si="13">C12/$B$17</f>
        <v>5.4580364384548188E-3</v>
      </c>
      <c r="D13">
        <f t="shared" si="13"/>
        <v>0.34172696439914207</v>
      </c>
      <c r="E13">
        <f t="shared" si="13"/>
        <v>0.32465842404687406</v>
      </c>
      <c r="F13">
        <f t="shared" si="13"/>
        <v>4.7650599238261981E-3</v>
      </c>
      <c r="G13">
        <f t="shared" si="13"/>
        <v>5.6887508930256701E-3</v>
      </c>
      <c r="H13">
        <f t="shared" si="13"/>
        <v>0.30995276254706811</v>
      </c>
      <c r="I13">
        <f t="shared" si="13"/>
        <v>4.4598750725435739E-3</v>
      </c>
      <c r="J13" s="3"/>
      <c r="K13" s="3"/>
      <c r="L13" s="3"/>
      <c r="M13" s="3"/>
      <c r="AF13" s="1">
        <f t="shared" si="8"/>
        <v>12</v>
      </c>
      <c r="AG13" s="1">
        <v>48.577109511499501</v>
      </c>
    </row>
    <row r="14" spans="1:33" x14ac:dyDescent="0.2">
      <c r="J14" s="3"/>
      <c r="K14" s="3"/>
      <c r="L14" s="3"/>
      <c r="M14" s="3"/>
      <c r="AF14" s="1">
        <f t="shared" si="8"/>
        <v>13</v>
      </c>
      <c r="AG14" s="1">
        <v>47.578860048464399</v>
      </c>
    </row>
    <row r="15" spans="1:33" x14ac:dyDescent="0.2">
      <c r="J15" s="3"/>
      <c r="K15" s="3"/>
      <c r="L15" s="3"/>
      <c r="M15" s="3"/>
      <c r="AF15" s="1">
        <f t="shared" si="8"/>
        <v>14</v>
      </c>
      <c r="AG15" s="1">
        <v>49.332595770003302</v>
      </c>
    </row>
    <row r="16" spans="1:33" x14ac:dyDescent="0.2">
      <c r="U16">
        <f>SUM(U12:AD12)/$B$17</f>
        <v>3.2901266790654532E-3</v>
      </c>
      <c r="AF16" s="1">
        <f t="shared" si="8"/>
        <v>15</v>
      </c>
      <c r="AG16" s="1">
        <v>50.7217024609348</v>
      </c>
    </row>
    <row r="17" spans="1:33" x14ac:dyDescent="0.2">
      <c r="A17" t="s">
        <v>34</v>
      </c>
      <c r="B17">
        <f>SUM(C12:I12) + SUM(U12:AD12)</f>
        <v>22251.100192971233</v>
      </c>
      <c r="AF17" s="1">
        <f t="shared" si="8"/>
        <v>16</v>
      </c>
      <c r="AG17" s="1">
        <v>48.419258043902602</v>
      </c>
    </row>
    <row r="18" spans="1:33" x14ac:dyDescent="0.2">
      <c r="AF18" s="1">
        <f t="shared" si="8"/>
        <v>17</v>
      </c>
      <c r="AG18" s="1">
        <v>46.989695517838797</v>
      </c>
    </row>
    <row r="19" spans="1:33" x14ac:dyDescent="0.2">
      <c r="AF19" s="1">
        <f t="shared" si="8"/>
        <v>18</v>
      </c>
      <c r="AG19" s="1">
        <v>47.832224500559001</v>
      </c>
    </row>
    <row r="20" spans="1:33" x14ac:dyDescent="0.2">
      <c r="E20" t="s">
        <v>35</v>
      </c>
      <c r="F20">
        <f>SUM(C13:I13) + U16</f>
        <v>1</v>
      </c>
      <c r="AF20" s="1">
        <f t="shared" si="8"/>
        <v>19</v>
      </c>
      <c r="AG20" s="1">
        <v>48.761778397491</v>
      </c>
    </row>
    <row r="21" spans="1:33" x14ac:dyDescent="0.2">
      <c r="AF21" s="1">
        <f t="shared" si="8"/>
        <v>20</v>
      </c>
      <c r="AG21" s="1">
        <v>45.968739759593802</v>
      </c>
    </row>
    <row r="22" spans="1:33" x14ac:dyDescent="0.2">
      <c r="AF22" s="1">
        <f t="shared" si="8"/>
        <v>21</v>
      </c>
      <c r="AG22" s="1">
        <v>44.974845736697297</v>
      </c>
    </row>
    <row r="23" spans="1:33" x14ac:dyDescent="0.2">
      <c r="AF23" s="1">
        <f t="shared" si="8"/>
        <v>22</v>
      </c>
      <c r="AG23" s="1">
        <v>48.033145821838502</v>
      </c>
    </row>
    <row r="24" spans="1:33" x14ac:dyDescent="0.2">
      <c r="AF24" s="1">
        <f t="shared" si="8"/>
        <v>23</v>
      </c>
      <c r="AG24" s="1">
        <v>45.669865928262602</v>
      </c>
    </row>
    <row r="25" spans="1:33" x14ac:dyDescent="0.2">
      <c r="AF25" s="1">
        <f t="shared" si="8"/>
        <v>24</v>
      </c>
      <c r="AG25" s="1">
        <v>47.951378219507703</v>
      </c>
    </row>
    <row r="26" spans="1:33" x14ac:dyDescent="0.2">
      <c r="AF26" s="1">
        <f t="shared" si="8"/>
        <v>25</v>
      </c>
      <c r="AG26" s="1">
        <v>49.4937971973335</v>
      </c>
    </row>
    <row r="27" spans="1:33" x14ac:dyDescent="0.2">
      <c r="AF27" s="1">
        <f t="shared" si="8"/>
        <v>26</v>
      </c>
      <c r="AG27" s="1">
        <v>46.734396524254798</v>
      </c>
    </row>
    <row r="28" spans="1:33" x14ac:dyDescent="0.2">
      <c r="AF28" s="1">
        <f t="shared" si="8"/>
        <v>27</v>
      </c>
      <c r="AG28" s="1">
        <v>47.120192552847001</v>
      </c>
    </row>
    <row r="29" spans="1:33" x14ac:dyDescent="0.2">
      <c r="AF29" s="1">
        <f t="shared" si="8"/>
        <v>28</v>
      </c>
      <c r="AG29" s="1">
        <v>46.322876634221899</v>
      </c>
    </row>
    <row r="30" spans="1:33" x14ac:dyDescent="0.2">
      <c r="AF30" s="1">
        <f t="shared" si="8"/>
        <v>29</v>
      </c>
      <c r="AG30" s="1">
        <v>48.272966920456099</v>
      </c>
    </row>
    <row r="31" spans="1:33" x14ac:dyDescent="0.2">
      <c r="AF31" s="1">
        <f t="shared" si="8"/>
        <v>30</v>
      </c>
      <c r="AG31" s="1">
        <v>47.177427156623601</v>
      </c>
    </row>
    <row r="32" spans="1:33" x14ac:dyDescent="0.2">
      <c r="N32">
        <v>2.8592024415304601E-3</v>
      </c>
      <c r="O32">
        <v>0.36149875938958598</v>
      </c>
      <c r="P32">
        <v>0.35417111938347401</v>
      </c>
      <c r="Q32">
        <v>3.0170189847905501E-3</v>
      </c>
      <c r="R32">
        <v>2.66033882561769E-3</v>
      </c>
      <c r="S32">
        <v>0.26963624055083502</v>
      </c>
      <c r="T32">
        <v>2.66033882561769E-3</v>
      </c>
      <c r="U32">
        <v>3.0154057374215202E-3</v>
      </c>
      <c r="AF32" s="1">
        <f t="shared" si="8"/>
        <v>31</v>
      </c>
      <c r="AG32" s="1">
        <v>45.713642609893299</v>
      </c>
    </row>
    <row r="33" spans="2:33" x14ac:dyDescent="0.2">
      <c r="AF33" s="1">
        <f t="shared" si="8"/>
        <v>32</v>
      </c>
      <c r="AG33" s="1">
        <v>47.286794677355701</v>
      </c>
    </row>
    <row r="34" spans="2:33" x14ac:dyDescent="0.2">
      <c r="AF34" s="1">
        <f t="shared" si="8"/>
        <v>33</v>
      </c>
      <c r="AG34" s="1">
        <v>48.568299591922901</v>
      </c>
    </row>
    <row r="35" spans="2:33" x14ac:dyDescent="0.2">
      <c r="AF35" s="1">
        <f t="shared" ref="AF35:AF66" si="14">AF34+1</f>
        <v>34</v>
      </c>
      <c r="AG35" s="1">
        <v>45.214539813770998</v>
      </c>
    </row>
    <row r="36" spans="2:33" x14ac:dyDescent="0.2">
      <c r="B36" t="s">
        <v>1</v>
      </c>
      <c r="C36" t="s">
        <v>36</v>
      </c>
      <c r="E36" s="4" t="s">
        <v>37</v>
      </c>
      <c r="F36" s="4" t="s">
        <v>38</v>
      </c>
      <c r="G36" s="4" t="s">
        <v>39</v>
      </c>
      <c r="AF36" s="1">
        <f t="shared" si="14"/>
        <v>35</v>
      </c>
      <c r="AG36" s="1">
        <v>46.859430469517498</v>
      </c>
    </row>
    <row r="37" spans="2:33" x14ac:dyDescent="0.2">
      <c r="B37" t="s">
        <v>2</v>
      </c>
      <c r="C37" t="s">
        <v>40</v>
      </c>
      <c r="E37" s="3" t="s">
        <v>53</v>
      </c>
      <c r="F37" s="3" t="s">
        <v>54</v>
      </c>
      <c r="G37" s="3">
        <v>9.8460526315789494</v>
      </c>
      <c r="AF37" s="1">
        <f t="shared" si="14"/>
        <v>36</v>
      </c>
      <c r="AG37" s="1">
        <v>48.545654994162099</v>
      </c>
    </row>
    <row r="38" spans="2:33" x14ac:dyDescent="0.2">
      <c r="B38" t="s">
        <v>3</v>
      </c>
      <c r="C38" t="s">
        <v>43</v>
      </c>
      <c r="E38" s="3" t="s">
        <v>53</v>
      </c>
      <c r="F38" s="3" t="s">
        <v>54</v>
      </c>
      <c r="G38" s="3">
        <v>9.7610526315789503</v>
      </c>
      <c r="AF38" s="1">
        <f t="shared" si="14"/>
        <v>37</v>
      </c>
      <c r="AG38" s="1">
        <v>47.8531355374041</v>
      </c>
    </row>
    <row r="39" spans="2:33" x14ac:dyDescent="0.2">
      <c r="B39" t="s">
        <v>44</v>
      </c>
      <c r="E39" s="3" t="s">
        <v>53</v>
      </c>
      <c r="F39" s="3" t="s">
        <v>54</v>
      </c>
      <c r="G39" s="3">
        <v>9.9849999999999994</v>
      </c>
      <c r="AF39" s="1">
        <f t="shared" si="14"/>
        <v>38</v>
      </c>
      <c r="AG39" s="1">
        <v>47.725232796030603</v>
      </c>
    </row>
    <row r="40" spans="2:33" x14ac:dyDescent="0.2">
      <c r="B40" t="s">
        <v>45</v>
      </c>
      <c r="C40">
        <v>-1</v>
      </c>
      <c r="E40" s="3" t="s">
        <v>53</v>
      </c>
      <c r="F40" s="3" t="s">
        <v>54</v>
      </c>
      <c r="G40" s="3">
        <v>9.8021052631578893</v>
      </c>
      <c r="AF40" s="1">
        <f t="shared" si="14"/>
        <v>39</v>
      </c>
      <c r="AG40" s="1">
        <v>49.493479823671102</v>
      </c>
    </row>
    <row r="41" spans="2:33" x14ac:dyDescent="0.2">
      <c r="B41" t="s">
        <v>47</v>
      </c>
      <c r="C41">
        <v>1</v>
      </c>
      <c r="E41" s="3" t="s">
        <v>53</v>
      </c>
      <c r="F41" s="3" t="s">
        <v>54</v>
      </c>
      <c r="G41" s="3">
        <v>9.9076315789473703</v>
      </c>
      <c r="AF41" s="1">
        <f t="shared" si="14"/>
        <v>40</v>
      </c>
      <c r="AG41" s="1">
        <v>47.2897415220488</v>
      </c>
    </row>
    <row r="42" spans="2:33" x14ac:dyDescent="0.2">
      <c r="E42" s="3" t="s">
        <v>53</v>
      </c>
      <c r="F42" s="3" t="s">
        <v>54</v>
      </c>
      <c r="G42" s="3">
        <v>9.9868421052631593</v>
      </c>
      <c r="AF42" s="1">
        <f t="shared" si="14"/>
        <v>41</v>
      </c>
      <c r="AG42" s="1">
        <v>14.3771840805209</v>
      </c>
    </row>
    <row r="43" spans="2:33" x14ac:dyDescent="0.2">
      <c r="E43" s="3" t="s">
        <v>53</v>
      </c>
      <c r="F43" s="3" t="s">
        <v>54</v>
      </c>
      <c r="G43" s="3">
        <v>9.7497368421052606</v>
      </c>
      <c r="AF43" s="1">
        <f t="shared" si="14"/>
        <v>42</v>
      </c>
      <c r="AG43" s="1">
        <v>14.5502084028727</v>
      </c>
    </row>
    <row r="44" spans="2:33" x14ac:dyDescent="0.2">
      <c r="E44" s="3" t="s">
        <v>53</v>
      </c>
      <c r="F44" s="3" t="s">
        <v>54</v>
      </c>
      <c r="G44" s="3">
        <v>9.81</v>
      </c>
      <c r="AF44" s="1">
        <f t="shared" si="14"/>
        <v>43</v>
      </c>
      <c r="AG44" s="1">
        <v>14.281424617992</v>
      </c>
    </row>
    <row r="45" spans="2:33" x14ac:dyDescent="0.2">
      <c r="E45" s="3" t="s">
        <v>53</v>
      </c>
      <c r="F45" s="3" t="s">
        <v>54</v>
      </c>
      <c r="G45" s="3">
        <v>9.8555263157894704</v>
      </c>
      <c r="AF45" s="1">
        <f t="shared" si="14"/>
        <v>44</v>
      </c>
      <c r="AG45" s="1">
        <v>14.324473768145801</v>
      </c>
    </row>
    <row r="46" spans="2:33" x14ac:dyDescent="0.2">
      <c r="E46" s="3" t="s">
        <v>53</v>
      </c>
      <c r="F46" s="3" t="s">
        <v>54</v>
      </c>
      <c r="G46" s="3">
        <v>9.8389473684210493</v>
      </c>
      <c r="AF46" s="1">
        <f t="shared" si="14"/>
        <v>45</v>
      </c>
      <c r="AG46" s="1">
        <v>14.1770683404926</v>
      </c>
    </row>
    <row r="47" spans="2:33" x14ac:dyDescent="0.2">
      <c r="E47" s="3" t="s">
        <v>53</v>
      </c>
      <c r="F47" s="3" t="s">
        <v>55</v>
      </c>
      <c r="G47" s="3">
        <v>1.01394736842105</v>
      </c>
      <c r="AF47" s="1">
        <f t="shared" si="14"/>
        <v>46</v>
      </c>
      <c r="AG47" s="1">
        <v>14.5232434176759</v>
      </c>
    </row>
    <row r="48" spans="2:33" x14ac:dyDescent="0.2">
      <c r="E48" s="3" t="s">
        <v>53</v>
      </c>
      <c r="F48" s="3" t="s">
        <v>55</v>
      </c>
      <c r="G48" s="3">
        <v>0.95736842105263198</v>
      </c>
      <c r="AF48" s="1">
        <f t="shared" si="14"/>
        <v>47</v>
      </c>
      <c r="AG48" s="1">
        <v>14.4167816173231</v>
      </c>
    </row>
    <row r="49" spans="5:33" x14ac:dyDescent="0.2">
      <c r="E49" s="3" t="s">
        <v>53</v>
      </c>
      <c r="F49" s="3" t="s">
        <v>55</v>
      </c>
      <c r="G49" s="3">
        <v>1.0010526315789501</v>
      </c>
      <c r="AF49" s="1">
        <f t="shared" si="14"/>
        <v>48</v>
      </c>
      <c r="AG49" s="1">
        <v>14.331310237386001</v>
      </c>
    </row>
    <row r="50" spans="5:33" x14ac:dyDescent="0.2">
      <c r="E50" s="3" t="s">
        <v>53</v>
      </c>
      <c r="F50" s="3" t="s">
        <v>55</v>
      </c>
      <c r="G50" s="3">
        <v>0.99526315789473696</v>
      </c>
      <c r="AF50" s="1">
        <f t="shared" si="14"/>
        <v>49</v>
      </c>
      <c r="AG50" s="1">
        <v>14.271776667818401</v>
      </c>
    </row>
    <row r="51" spans="5:33" x14ac:dyDescent="0.2">
      <c r="E51" s="3" t="s">
        <v>53</v>
      </c>
      <c r="F51" s="3" t="s">
        <v>55</v>
      </c>
      <c r="G51" s="3">
        <v>0.93210526315789499</v>
      </c>
      <c r="AF51" s="1">
        <f t="shared" si="14"/>
        <v>50</v>
      </c>
      <c r="AG51" s="1">
        <v>14.413078958283</v>
      </c>
    </row>
    <row r="52" spans="5:33" x14ac:dyDescent="0.2">
      <c r="E52" s="3" t="s">
        <v>53</v>
      </c>
      <c r="F52" s="3" t="s">
        <v>55</v>
      </c>
      <c r="G52" s="3">
        <v>0.99052631578947403</v>
      </c>
      <c r="AF52" s="1">
        <f t="shared" si="14"/>
        <v>51</v>
      </c>
      <c r="AG52" s="1">
        <v>46.605070907979702</v>
      </c>
    </row>
    <row r="53" spans="5:33" x14ac:dyDescent="0.2">
      <c r="E53" s="3" t="s">
        <v>53</v>
      </c>
      <c r="F53" s="3" t="s">
        <v>55</v>
      </c>
      <c r="G53" s="3">
        <v>0.95894736842105299</v>
      </c>
      <c r="AF53" s="1">
        <f t="shared" si="14"/>
        <v>52</v>
      </c>
      <c r="AG53" s="1">
        <v>48.0303390890166</v>
      </c>
    </row>
    <row r="54" spans="5:33" x14ac:dyDescent="0.2">
      <c r="E54" s="3" t="s">
        <v>53</v>
      </c>
      <c r="F54" s="3" t="s">
        <v>55</v>
      </c>
      <c r="G54" s="3">
        <v>0.98026315789473695</v>
      </c>
      <c r="AF54" s="1">
        <f t="shared" si="14"/>
        <v>53</v>
      </c>
      <c r="AG54" s="1">
        <v>47.9772134396786</v>
      </c>
    </row>
    <row r="55" spans="5:33" x14ac:dyDescent="0.2">
      <c r="E55" s="3" t="s">
        <v>53</v>
      </c>
      <c r="F55" s="3" t="s">
        <v>55</v>
      </c>
      <c r="G55" s="3">
        <v>0.98763157894736797</v>
      </c>
      <c r="AF55" s="1">
        <f t="shared" si="14"/>
        <v>54</v>
      </c>
      <c r="AG55" s="1">
        <v>49.145066870023904</v>
      </c>
    </row>
    <row r="56" spans="5:33" x14ac:dyDescent="0.2">
      <c r="E56" s="3" t="s">
        <v>53</v>
      </c>
      <c r="F56" s="3" t="s">
        <v>55</v>
      </c>
      <c r="G56" s="3">
        <v>0.97684210526315796</v>
      </c>
      <c r="AF56" s="1">
        <f t="shared" si="14"/>
        <v>55</v>
      </c>
      <c r="AG56" s="1">
        <v>48.9988832662306</v>
      </c>
    </row>
    <row r="57" spans="5:33" x14ac:dyDescent="0.2">
      <c r="E57" s="3" t="s">
        <v>53</v>
      </c>
      <c r="F57" s="3" t="s">
        <v>56</v>
      </c>
      <c r="G57" s="3">
        <v>1.0071052631578901</v>
      </c>
      <c r="AF57" s="1">
        <f t="shared" si="14"/>
        <v>56</v>
      </c>
      <c r="AG57" s="1">
        <v>47.178093355539303</v>
      </c>
    </row>
    <row r="58" spans="5:33" x14ac:dyDescent="0.2">
      <c r="E58" s="3" t="s">
        <v>53</v>
      </c>
      <c r="F58" s="3" t="s">
        <v>56</v>
      </c>
      <c r="G58" s="3">
        <v>0.95868421052631603</v>
      </c>
      <c r="AF58" s="1">
        <f t="shared" si="14"/>
        <v>57</v>
      </c>
      <c r="AG58" s="1">
        <v>47.680638212654799</v>
      </c>
    </row>
    <row r="59" spans="5:33" x14ac:dyDescent="0.2">
      <c r="E59" s="3" t="s">
        <v>53</v>
      </c>
      <c r="F59" s="3" t="s">
        <v>56</v>
      </c>
      <c r="G59" s="3">
        <v>0.99394736842105302</v>
      </c>
      <c r="AF59" s="1">
        <f t="shared" si="14"/>
        <v>58</v>
      </c>
      <c r="AG59" s="1">
        <v>48.929631606462898</v>
      </c>
    </row>
    <row r="60" spans="5:33" x14ac:dyDescent="0.2">
      <c r="E60" s="3" t="s">
        <v>53</v>
      </c>
      <c r="F60" s="3" t="s">
        <v>56</v>
      </c>
      <c r="G60" s="3">
        <v>1</v>
      </c>
      <c r="AF60" s="1">
        <f t="shared" si="14"/>
        <v>59</v>
      </c>
      <c r="AG60" s="1">
        <v>48.292876482964402</v>
      </c>
    </row>
    <row r="61" spans="5:33" x14ac:dyDescent="0.2">
      <c r="E61" s="3" t="s">
        <v>53</v>
      </c>
      <c r="F61" s="3" t="s">
        <v>56</v>
      </c>
      <c r="G61" s="3">
        <v>0.932894736842105</v>
      </c>
      <c r="AF61" s="1">
        <f t="shared" si="14"/>
        <v>60</v>
      </c>
      <c r="AG61" s="1">
        <v>47.683731260419101</v>
      </c>
    </row>
    <row r="62" spans="5:33" x14ac:dyDescent="0.2">
      <c r="E62" s="3" t="s">
        <v>53</v>
      </c>
      <c r="F62" s="3" t="s">
        <v>56</v>
      </c>
      <c r="G62" s="3">
        <v>0.99342105263157898</v>
      </c>
      <c r="AF62" s="1">
        <f t="shared" si="14"/>
        <v>61</v>
      </c>
      <c r="AG62" s="1">
        <v>45.119736362764399</v>
      </c>
    </row>
    <row r="63" spans="5:33" x14ac:dyDescent="0.2">
      <c r="E63" s="3" t="s">
        <v>53</v>
      </c>
      <c r="F63" s="3" t="s">
        <v>56</v>
      </c>
      <c r="G63" s="3">
        <v>0.95815789473684199</v>
      </c>
      <c r="AF63" s="1">
        <f t="shared" si="14"/>
        <v>62</v>
      </c>
      <c r="AG63" s="1">
        <v>47.5381383910685</v>
      </c>
    </row>
    <row r="64" spans="5:33" x14ac:dyDescent="0.2">
      <c r="E64" s="3" t="s">
        <v>53</v>
      </c>
      <c r="F64" s="3" t="s">
        <v>56</v>
      </c>
      <c r="G64" s="3">
        <v>0.98394736842105301</v>
      </c>
      <c r="AF64" s="1">
        <f t="shared" si="14"/>
        <v>63</v>
      </c>
      <c r="AG64" s="1">
        <v>45.9695629675237</v>
      </c>
    </row>
    <row r="65" spans="5:33" x14ac:dyDescent="0.2">
      <c r="E65" s="3" t="s">
        <v>53</v>
      </c>
      <c r="F65" s="3" t="s">
        <v>56</v>
      </c>
      <c r="G65" s="3">
        <v>0.98105263157894695</v>
      </c>
      <c r="AF65" s="1">
        <f t="shared" si="14"/>
        <v>64</v>
      </c>
      <c r="AG65" s="1">
        <v>47.254432157722597</v>
      </c>
    </row>
    <row r="66" spans="5:33" x14ac:dyDescent="0.2">
      <c r="E66" s="3" t="s">
        <v>53</v>
      </c>
      <c r="F66" s="3" t="s">
        <v>56</v>
      </c>
      <c r="G66" s="3">
        <v>0.98789473684210505</v>
      </c>
      <c r="AF66" s="1">
        <f t="shared" si="14"/>
        <v>65</v>
      </c>
      <c r="AG66" s="1">
        <v>49.146737209747798</v>
      </c>
    </row>
    <row r="67" spans="5:33" x14ac:dyDescent="0.2">
      <c r="E67" s="3" t="s">
        <v>53</v>
      </c>
      <c r="F67" s="3" t="s">
        <v>57</v>
      </c>
      <c r="G67" s="3">
        <v>9.2965789473684204</v>
      </c>
      <c r="AF67" s="1">
        <f t="shared" ref="AF67:AF81" si="15">AF66+1</f>
        <v>66</v>
      </c>
      <c r="AG67" s="1">
        <v>46.8523711705813</v>
      </c>
    </row>
    <row r="68" spans="5:33" x14ac:dyDescent="0.2">
      <c r="E68" s="3" t="s">
        <v>53</v>
      </c>
      <c r="F68" s="3" t="s">
        <v>57</v>
      </c>
      <c r="G68" s="3">
        <v>9.30842105263158</v>
      </c>
      <c r="AF68" s="1">
        <f t="shared" si="15"/>
        <v>67</v>
      </c>
      <c r="AG68" s="1">
        <v>47.3368819161281</v>
      </c>
    </row>
    <row r="69" spans="5:33" x14ac:dyDescent="0.2">
      <c r="E69" s="3" t="s">
        <v>53</v>
      </c>
      <c r="F69" s="3" t="s">
        <v>57</v>
      </c>
      <c r="G69" s="3">
        <v>9.4363157894736798</v>
      </c>
      <c r="AF69" s="1">
        <f t="shared" si="15"/>
        <v>68</v>
      </c>
      <c r="AG69" s="1">
        <v>46.837703703574</v>
      </c>
    </row>
    <row r="70" spans="5:33" x14ac:dyDescent="0.2">
      <c r="E70" s="3" t="s">
        <v>53</v>
      </c>
      <c r="F70" s="3" t="s">
        <v>57</v>
      </c>
      <c r="G70" s="3">
        <v>9.3197368421052609</v>
      </c>
      <c r="AF70" s="1">
        <f t="shared" si="15"/>
        <v>69</v>
      </c>
      <c r="AG70" s="1">
        <v>48.940101004829103</v>
      </c>
    </row>
    <row r="71" spans="5:33" x14ac:dyDescent="0.2">
      <c r="E71" s="3" t="s">
        <v>53</v>
      </c>
      <c r="F71" s="3" t="s">
        <v>57</v>
      </c>
      <c r="G71" s="3">
        <v>9.34578947368421</v>
      </c>
      <c r="AF71" s="1">
        <f t="shared" si="15"/>
        <v>70</v>
      </c>
      <c r="AG71" s="1">
        <v>46.989324338091997</v>
      </c>
    </row>
    <row r="72" spans="5:33" x14ac:dyDescent="0.2">
      <c r="E72" s="3" t="s">
        <v>53</v>
      </c>
      <c r="F72" s="3" t="s">
        <v>57</v>
      </c>
      <c r="G72" s="3">
        <v>9.4431578947368404</v>
      </c>
      <c r="AF72" s="1">
        <f t="shared" si="15"/>
        <v>71</v>
      </c>
      <c r="AG72" s="1">
        <v>48.123737511523103</v>
      </c>
    </row>
    <row r="73" spans="5:33" x14ac:dyDescent="0.2">
      <c r="E73" s="3" t="s">
        <v>53</v>
      </c>
      <c r="F73" s="3" t="s">
        <v>57</v>
      </c>
      <c r="G73" s="3">
        <v>9.1952631578947397</v>
      </c>
      <c r="AF73" s="1">
        <f t="shared" si="15"/>
        <v>72</v>
      </c>
      <c r="AG73" s="1">
        <v>46.209785270143499</v>
      </c>
    </row>
    <row r="74" spans="5:33" x14ac:dyDescent="0.2">
      <c r="E74" s="3" t="s">
        <v>53</v>
      </c>
      <c r="F74" s="3" t="s">
        <v>57</v>
      </c>
      <c r="G74" s="3">
        <v>9.3347368421052597</v>
      </c>
      <c r="AF74" s="1">
        <f t="shared" si="15"/>
        <v>73</v>
      </c>
      <c r="AG74" s="1">
        <v>47.489753574859698</v>
      </c>
    </row>
    <row r="75" spans="5:33" x14ac:dyDescent="0.2">
      <c r="E75" s="3" t="s">
        <v>53</v>
      </c>
      <c r="F75" s="3" t="s">
        <v>57</v>
      </c>
      <c r="G75" s="3">
        <v>9.2431578947368394</v>
      </c>
      <c r="AF75" s="1">
        <f t="shared" si="15"/>
        <v>74</v>
      </c>
      <c r="AG75" s="1">
        <v>48.106542075513403</v>
      </c>
    </row>
    <row r="76" spans="5:33" x14ac:dyDescent="0.2">
      <c r="E76" s="3" t="s">
        <v>53</v>
      </c>
      <c r="F76" s="3" t="s">
        <v>57</v>
      </c>
      <c r="G76" s="3">
        <v>9.3307894736842094</v>
      </c>
      <c r="AF76" s="1">
        <f t="shared" si="15"/>
        <v>75</v>
      </c>
      <c r="AG76" s="1">
        <v>47.907662021282</v>
      </c>
    </row>
    <row r="77" spans="5:33" x14ac:dyDescent="0.2">
      <c r="E77" s="3" t="s">
        <v>53</v>
      </c>
      <c r="F77" s="3" t="s">
        <v>58</v>
      </c>
      <c r="G77" s="3">
        <v>9.8384210526315794</v>
      </c>
      <c r="AF77" s="1">
        <f t="shared" si="15"/>
        <v>76</v>
      </c>
      <c r="AG77" s="1">
        <v>49.024336960966899</v>
      </c>
    </row>
    <row r="78" spans="5:33" x14ac:dyDescent="0.2">
      <c r="E78" s="3" t="s">
        <v>53</v>
      </c>
      <c r="F78" s="3" t="s">
        <v>58</v>
      </c>
      <c r="G78" s="3">
        <v>9.7184210526315802</v>
      </c>
      <c r="AF78" s="1">
        <f t="shared" si="15"/>
        <v>77</v>
      </c>
      <c r="AG78" s="1">
        <v>49.404147118527</v>
      </c>
    </row>
    <row r="79" spans="5:33" x14ac:dyDescent="0.2">
      <c r="E79" s="3" t="s">
        <v>53</v>
      </c>
      <c r="F79" s="3" t="s">
        <v>58</v>
      </c>
      <c r="G79" s="3">
        <v>9.9431578947368404</v>
      </c>
      <c r="AF79" s="1">
        <f t="shared" si="15"/>
        <v>78</v>
      </c>
      <c r="AG79" s="1">
        <v>47.908190112965499</v>
      </c>
    </row>
    <row r="80" spans="5:33" x14ac:dyDescent="0.2">
      <c r="E80" s="3" t="s">
        <v>53</v>
      </c>
      <c r="F80" s="3" t="s">
        <v>58</v>
      </c>
      <c r="G80" s="3">
        <v>9.7913157894736802</v>
      </c>
      <c r="AF80" s="1">
        <f t="shared" si="15"/>
        <v>79</v>
      </c>
      <c r="AG80" s="1">
        <v>47.7230055964908</v>
      </c>
    </row>
    <row r="81" spans="5:33" x14ac:dyDescent="0.2">
      <c r="E81" s="3" t="s">
        <v>53</v>
      </c>
      <c r="F81" s="3" t="s">
        <v>58</v>
      </c>
      <c r="G81" s="3">
        <v>9.9178947368421095</v>
      </c>
      <c r="AF81" s="1">
        <f t="shared" si="15"/>
        <v>80</v>
      </c>
      <c r="AG81" s="1">
        <v>47.152587121777202</v>
      </c>
    </row>
    <row r="82" spans="5:33" x14ac:dyDescent="0.2">
      <c r="E82" s="3" t="s">
        <v>53</v>
      </c>
      <c r="F82" s="3" t="s">
        <v>58</v>
      </c>
      <c r="G82" s="3">
        <v>10.0384210526316</v>
      </c>
    </row>
    <row r="83" spans="5:33" x14ac:dyDescent="0.2">
      <c r="E83" s="3" t="s">
        <v>53</v>
      </c>
      <c r="F83" s="3" t="s">
        <v>58</v>
      </c>
      <c r="G83" s="3">
        <v>9.8031578947368399</v>
      </c>
    </row>
    <row r="84" spans="5:33" x14ac:dyDescent="0.2">
      <c r="E84" s="3" t="s">
        <v>53</v>
      </c>
      <c r="F84" s="3" t="s">
        <v>58</v>
      </c>
      <c r="G84" s="3">
        <v>9.7578947368421094</v>
      </c>
    </row>
    <row r="85" spans="5:33" x14ac:dyDescent="0.2">
      <c r="E85" s="3" t="s">
        <v>53</v>
      </c>
      <c r="F85" s="3" t="s">
        <v>58</v>
      </c>
      <c r="G85" s="3">
        <v>9.7839473684210496</v>
      </c>
    </row>
    <row r="86" spans="5:33" x14ac:dyDescent="0.2">
      <c r="E86" s="3" t="s">
        <v>53</v>
      </c>
      <c r="F86" s="3" t="s">
        <v>58</v>
      </c>
      <c r="G86" s="3">
        <v>9.8273684210526309</v>
      </c>
    </row>
    <row r="87" spans="5:33" x14ac:dyDescent="0.2">
      <c r="E87" s="3" t="s">
        <v>53</v>
      </c>
      <c r="F87" s="3" t="s">
        <v>59</v>
      </c>
      <c r="G87" s="3">
        <v>1.00763157894737</v>
      </c>
    </row>
    <row r="88" spans="5:33" x14ac:dyDescent="0.2">
      <c r="E88" s="3" t="s">
        <v>53</v>
      </c>
      <c r="F88" s="3" t="s">
        <v>59</v>
      </c>
      <c r="G88" s="3">
        <v>0.96552631578947401</v>
      </c>
    </row>
    <row r="89" spans="5:33" x14ac:dyDescent="0.2">
      <c r="E89" s="3" t="s">
        <v>53</v>
      </c>
      <c r="F89" s="3" t="s">
        <v>59</v>
      </c>
      <c r="G89" s="3">
        <v>0.99421052631578899</v>
      </c>
    </row>
    <row r="90" spans="5:33" x14ac:dyDescent="0.2">
      <c r="E90" s="3" t="s">
        <v>53</v>
      </c>
      <c r="F90" s="3" t="s">
        <v>59</v>
      </c>
      <c r="G90" s="3">
        <v>1.0065789473684199</v>
      </c>
    </row>
    <row r="91" spans="5:33" x14ac:dyDescent="0.2">
      <c r="E91" s="3" t="s">
        <v>53</v>
      </c>
      <c r="F91" s="3" t="s">
        <v>59</v>
      </c>
      <c r="G91" s="3">
        <v>0.94052631578947399</v>
      </c>
    </row>
    <row r="92" spans="5:33" x14ac:dyDescent="0.2">
      <c r="E92" s="3" t="s">
        <v>53</v>
      </c>
      <c r="F92" s="3" t="s">
        <v>59</v>
      </c>
      <c r="G92" s="3">
        <v>0.98921052631578898</v>
      </c>
    </row>
    <row r="93" spans="5:33" x14ac:dyDescent="0.2">
      <c r="E93" s="3" t="s">
        <v>53</v>
      </c>
      <c r="F93" s="3" t="s">
        <v>59</v>
      </c>
      <c r="G93" s="3">
        <v>0.95605263157894704</v>
      </c>
    </row>
    <row r="94" spans="5:33" x14ac:dyDescent="0.2">
      <c r="E94" s="3" t="s">
        <v>53</v>
      </c>
      <c r="F94" s="3" t="s">
        <v>59</v>
      </c>
      <c r="G94" s="3">
        <v>0.99210526315789505</v>
      </c>
    </row>
    <row r="95" spans="5:33" x14ac:dyDescent="0.2">
      <c r="E95" s="3" t="s">
        <v>53</v>
      </c>
      <c r="F95" s="3" t="s">
        <v>59</v>
      </c>
      <c r="G95" s="3">
        <v>0.977368421052632</v>
      </c>
    </row>
    <row r="96" spans="5:33" x14ac:dyDescent="0.2">
      <c r="E96" s="3" t="s">
        <v>53</v>
      </c>
      <c r="F96" s="3" t="s">
        <v>59</v>
      </c>
      <c r="G96" s="3">
        <v>0.978157894736842</v>
      </c>
    </row>
    <row r="97" spans="5:7" x14ac:dyDescent="0.2">
      <c r="E97" s="3" t="s">
        <v>53</v>
      </c>
      <c r="F97" s="3" t="s">
        <v>60</v>
      </c>
      <c r="G97" s="3">
        <v>1.01289473684211</v>
      </c>
    </row>
    <row r="98" spans="5:7" x14ac:dyDescent="0.2">
      <c r="E98" s="3" t="s">
        <v>53</v>
      </c>
      <c r="F98" s="3" t="s">
        <v>60</v>
      </c>
      <c r="G98" s="3">
        <v>0.95342105263157895</v>
      </c>
    </row>
    <row r="99" spans="5:7" x14ac:dyDescent="0.2">
      <c r="E99" s="3" t="s">
        <v>53</v>
      </c>
      <c r="F99" s="3" t="s">
        <v>60</v>
      </c>
      <c r="G99" s="3">
        <v>0.99184210526315797</v>
      </c>
    </row>
    <row r="100" spans="5:7" x14ac:dyDescent="0.2">
      <c r="E100" s="3" t="s">
        <v>53</v>
      </c>
      <c r="F100" s="3" t="s">
        <v>60</v>
      </c>
      <c r="G100" s="3">
        <v>1</v>
      </c>
    </row>
    <row r="101" spans="5:7" x14ac:dyDescent="0.2">
      <c r="E101" s="3" t="s">
        <v>53</v>
      </c>
      <c r="F101" s="3" t="s">
        <v>60</v>
      </c>
      <c r="G101" s="3">
        <v>0.93815789473684197</v>
      </c>
    </row>
    <row r="102" spans="5:7" x14ac:dyDescent="0.2">
      <c r="E102" s="3" t="s">
        <v>53</v>
      </c>
      <c r="F102" s="3" t="s">
        <v>60</v>
      </c>
      <c r="G102" s="3">
        <v>0.99921052631578899</v>
      </c>
    </row>
    <row r="103" spans="5:7" x14ac:dyDescent="0.2">
      <c r="E103" s="3" t="s">
        <v>53</v>
      </c>
      <c r="F103" s="3" t="s">
        <v>60</v>
      </c>
      <c r="G103" s="3">
        <v>0.95210526315789501</v>
      </c>
    </row>
    <row r="104" spans="5:7" x14ac:dyDescent="0.2">
      <c r="E104" s="3" t="s">
        <v>53</v>
      </c>
      <c r="F104" s="3" t="s">
        <v>60</v>
      </c>
      <c r="G104" s="3">
        <v>0.98394736842105301</v>
      </c>
    </row>
    <row r="105" spans="5:7" x14ac:dyDescent="0.2">
      <c r="E105" s="3" t="s">
        <v>53</v>
      </c>
      <c r="F105" s="3" t="s">
        <v>60</v>
      </c>
      <c r="G105" s="3">
        <v>0.97789473684210504</v>
      </c>
    </row>
    <row r="106" spans="5:7" x14ac:dyDescent="0.2">
      <c r="E106" s="3" t="s">
        <v>53</v>
      </c>
      <c r="F106" s="3" t="s">
        <v>60</v>
      </c>
      <c r="G106" s="3">
        <v>0.98105263157894695</v>
      </c>
    </row>
    <row r="107" spans="5:7" x14ac:dyDescent="0.2">
      <c r="E107" s="3" t="s">
        <v>53</v>
      </c>
      <c r="F107" s="3" t="s">
        <v>61</v>
      </c>
      <c r="G107" s="3">
        <v>9.3486842105263204</v>
      </c>
    </row>
    <row r="108" spans="5:7" x14ac:dyDescent="0.2">
      <c r="E108" s="3" t="s">
        <v>53</v>
      </c>
      <c r="F108" s="3" t="s">
        <v>61</v>
      </c>
      <c r="G108" s="3">
        <v>9.3328947368421105</v>
      </c>
    </row>
    <row r="109" spans="5:7" x14ac:dyDescent="0.2">
      <c r="E109" s="3" t="s">
        <v>53</v>
      </c>
      <c r="F109" s="3" t="s">
        <v>61</v>
      </c>
      <c r="G109" s="3">
        <v>9.4084210526315797</v>
      </c>
    </row>
    <row r="110" spans="5:7" x14ac:dyDescent="0.2">
      <c r="E110" s="3" t="s">
        <v>53</v>
      </c>
      <c r="F110" s="3" t="s">
        <v>61</v>
      </c>
      <c r="G110" s="3">
        <v>9.2668421052631604</v>
      </c>
    </row>
    <row r="111" spans="5:7" x14ac:dyDescent="0.2">
      <c r="E111" s="3" t="s">
        <v>53</v>
      </c>
      <c r="F111" s="3" t="s">
        <v>61</v>
      </c>
      <c r="G111" s="3">
        <v>9.3555263157894704</v>
      </c>
    </row>
    <row r="112" spans="5:7" x14ac:dyDescent="0.2">
      <c r="E112" s="3" t="s">
        <v>53</v>
      </c>
      <c r="F112" s="3" t="s">
        <v>61</v>
      </c>
      <c r="G112" s="3">
        <v>9.3618421052631593</v>
      </c>
    </row>
    <row r="113" spans="5:7" x14ac:dyDescent="0.2">
      <c r="E113" s="3" t="s">
        <v>53</v>
      </c>
      <c r="F113" s="3" t="s">
        <v>61</v>
      </c>
      <c r="G113" s="3">
        <v>9.2092105263157897</v>
      </c>
    </row>
    <row r="114" spans="5:7" x14ac:dyDescent="0.2">
      <c r="E114" s="3" t="s">
        <v>53</v>
      </c>
      <c r="F114" s="3" t="s">
        <v>61</v>
      </c>
      <c r="G114" s="3">
        <v>9.1936842105263192</v>
      </c>
    </row>
    <row r="115" spans="5:7" x14ac:dyDescent="0.2">
      <c r="E115" s="3" t="s">
        <v>53</v>
      </c>
      <c r="F115" s="3" t="s">
        <v>61</v>
      </c>
      <c r="G115" s="3">
        <v>9.3284210526315796</v>
      </c>
    </row>
    <row r="116" spans="5:7" x14ac:dyDescent="0.2">
      <c r="E116" s="3" t="s">
        <v>53</v>
      </c>
      <c r="F116" s="3" t="s">
        <v>61</v>
      </c>
      <c r="G116" s="3">
        <v>9.3323684210526299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16"/>
  <sheetViews>
    <sheetView zoomScale="60" zoomScaleNormal="60" workbookViewId="0">
      <selection activeCell="C14" sqref="C14"/>
    </sheetView>
  </sheetViews>
  <sheetFormatPr defaultColWidth="11.5703125" defaultRowHeight="12.75" x14ac:dyDescent="0.2"/>
  <cols>
    <col min="21" max="21" width="12" customWidth="1"/>
    <col min="23" max="23" width="12" customWidth="1"/>
  </cols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2" t="s">
        <v>39</v>
      </c>
      <c r="AG1" s="1"/>
    </row>
    <row r="2" spans="1:33" x14ac:dyDescent="0.2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23.795277777777802</v>
      </c>
      <c r="K2" s="1">
        <v>24.005277777777799</v>
      </c>
      <c r="L2" s="1">
        <v>24.003611111111098</v>
      </c>
      <c r="M2" s="1">
        <v>23.928888888888899</v>
      </c>
      <c r="N2" s="1">
        <v>24.0213888888889</v>
      </c>
      <c r="O2" s="1">
        <v>23.988333333333301</v>
      </c>
      <c r="P2" s="1">
        <v>24.058611111111102</v>
      </c>
      <c r="Q2" s="1">
        <v>24.2230555555556</v>
      </c>
      <c r="R2" s="1">
        <v>23.878888888888898</v>
      </c>
      <c r="S2" s="1">
        <v>24.036666666666701</v>
      </c>
      <c r="T2">
        <f t="shared" ref="T2:T9" si="4">AVERAGE(J2:S2)</f>
        <v>23.994000000000007</v>
      </c>
      <c r="U2">
        <f t="shared" ref="U2:AD2" si="5">J2-$T2</f>
        <v>-0.19872222222220515</v>
      </c>
      <c r="V2">
        <f t="shared" si="5"/>
        <v>1.1277777777792153E-2</v>
      </c>
      <c r="W2">
        <f t="shared" si="5"/>
        <v>9.6111111110914749E-3</v>
      </c>
      <c r="X2">
        <f t="shared" si="5"/>
        <v>-6.5111111111107789E-2</v>
      </c>
      <c r="Y2">
        <f t="shared" si="5"/>
        <v>2.7388888888893348E-2</v>
      </c>
      <c r="Z2">
        <f t="shared" si="5"/>
        <v>-5.6666666667055665E-3</v>
      </c>
      <c r="AA2">
        <f t="shared" si="5"/>
        <v>6.4611111111094743E-2</v>
      </c>
      <c r="AB2">
        <f t="shared" si="5"/>
        <v>0.22905555555559332</v>
      </c>
      <c r="AC2">
        <f t="shared" si="5"/>
        <v>-0.1151111111111085</v>
      </c>
      <c r="AD2">
        <f t="shared" si="5"/>
        <v>4.2666666666693942E-2</v>
      </c>
      <c r="AF2" s="1">
        <v>23.795277777777802</v>
      </c>
      <c r="AG2" s="1">
        <v>1</v>
      </c>
    </row>
    <row r="3" spans="1:33" x14ac:dyDescent="0.2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2.5402777777777801</v>
      </c>
      <c r="K3" s="1">
        <v>2.35388888888889</v>
      </c>
      <c r="L3" s="1">
        <v>2.36</v>
      </c>
      <c r="M3" s="1">
        <v>2.4252777777777799</v>
      </c>
      <c r="N3" s="1">
        <v>2.395</v>
      </c>
      <c r="O3" s="1">
        <v>2.4211111111111099</v>
      </c>
      <c r="P3" s="1">
        <v>2.4175</v>
      </c>
      <c r="Q3" s="1">
        <v>2.3772222222222199</v>
      </c>
      <c r="R3" s="1">
        <v>2.3711111111111101</v>
      </c>
      <c r="S3" s="1">
        <v>2.4422222222222199</v>
      </c>
      <c r="T3">
        <f t="shared" si="4"/>
        <v>2.4103611111111105</v>
      </c>
      <c r="U3">
        <f t="shared" ref="U3:U9" si="6">J3-T3</f>
        <v>0.12991666666666957</v>
      </c>
      <c r="V3">
        <f t="shared" ref="V3:AD9" si="7">K3-$T3</f>
        <v>-5.6472222222220481E-2</v>
      </c>
      <c r="W3">
        <f t="shared" si="7"/>
        <v>-5.0361111111110635E-2</v>
      </c>
      <c r="X3">
        <f t="shared" si="7"/>
        <v>1.4916666666669354E-2</v>
      </c>
      <c r="Y3">
        <f t="shared" si="7"/>
        <v>-1.5361111111110493E-2</v>
      </c>
      <c r="Z3">
        <f t="shared" si="7"/>
        <v>1.0749999999999371E-2</v>
      </c>
      <c r="AA3">
        <f t="shared" si="7"/>
        <v>7.1388888888894719E-3</v>
      </c>
      <c r="AB3">
        <f t="shared" si="7"/>
        <v>-3.3138888888890605E-2</v>
      </c>
      <c r="AC3">
        <f t="shared" si="7"/>
        <v>-3.9250000000000451E-2</v>
      </c>
      <c r="AD3">
        <f t="shared" si="7"/>
        <v>3.1861111111109341E-2</v>
      </c>
      <c r="AF3" s="1">
        <v>24.005277777777799</v>
      </c>
      <c r="AG3" s="1">
        <f t="shared" ref="AG3:AG34" si="8">AG2+1</f>
        <v>2</v>
      </c>
    </row>
    <row r="4" spans="1:33" x14ac:dyDescent="0.2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4.1302777777777804</v>
      </c>
      <c r="K4" s="1">
        <v>3.9577777777777801</v>
      </c>
      <c r="L4" s="1">
        <v>4.1608333333333301</v>
      </c>
      <c r="M4" s="1">
        <v>3.9708333333333301</v>
      </c>
      <c r="N4" s="1">
        <v>3.855</v>
      </c>
      <c r="O4" s="1">
        <v>4.1397222222222201</v>
      </c>
      <c r="P4" s="1">
        <v>4.0816666666666697</v>
      </c>
      <c r="Q4" s="1">
        <v>3.9655555555555599</v>
      </c>
      <c r="R4" s="1">
        <v>3.9966666666666701</v>
      </c>
      <c r="S4" s="1">
        <v>3.9486111111111102</v>
      </c>
      <c r="T4">
        <f t="shared" si="4"/>
        <v>4.0206944444444455</v>
      </c>
      <c r="U4">
        <f t="shared" si="6"/>
        <v>0.10958333333333492</v>
      </c>
      <c r="V4">
        <f t="shared" si="7"/>
        <v>-6.29166666666654E-2</v>
      </c>
      <c r="W4">
        <f t="shared" si="7"/>
        <v>0.14013888888888459</v>
      </c>
      <c r="X4">
        <f t="shared" si="7"/>
        <v>-4.9861111111115353E-2</v>
      </c>
      <c r="Y4">
        <f t="shared" si="7"/>
        <v>-0.16569444444444548</v>
      </c>
      <c r="Z4">
        <f t="shared" si="7"/>
        <v>0.11902777777777462</v>
      </c>
      <c r="AA4">
        <f t="shared" si="7"/>
        <v>6.0972222222224204E-2</v>
      </c>
      <c r="AB4">
        <f t="shared" si="7"/>
        <v>-5.5138888888885518E-2</v>
      </c>
      <c r="AC4">
        <f t="shared" si="7"/>
        <v>-2.4027777777775317E-2</v>
      </c>
      <c r="AD4">
        <f t="shared" si="7"/>
        <v>-7.2083333333335275E-2</v>
      </c>
      <c r="AF4" s="1">
        <v>24.003611111111098</v>
      </c>
      <c r="AG4" s="1">
        <f t="shared" si="8"/>
        <v>3</v>
      </c>
    </row>
    <row r="5" spans="1:33" x14ac:dyDescent="0.2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2.5122222222222201</v>
      </c>
      <c r="K5" s="1">
        <v>2.3913888888888901</v>
      </c>
      <c r="L5" s="1">
        <v>2.3877777777777802</v>
      </c>
      <c r="M5" s="1">
        <v>2.3686111111111101</v>
      </c>
      <c r="N5" s="1">
        <v>2.3816666666666699</v>
      </c>
      <c r="O5" s="1">
        <v>2.43861111111111</v>
      </c>
      <c r="P5" s="1">
        <v>2.3438888888888898</v>
      </c>
      <c r="Q5" s="1">
        <v>2.3472222222222201</v>
      </c>
      <c r="R5" s="1">
        <v>2.33555555555556</v>
      </c>
      <c r="S5" s="1">
        <v>2.4338888888888901</v>
      </c>
      <c r="T5">
        <f t="shared" si="4"/>
        <v>2.394083333333334</v>
      </c>
      <c r="U5">
        <f t="shared" si="6"/>
        <v>0.11813888888888613</v>
      </c>
      <c r="V5">
        <f t="shared" si="7"/>
        <v>-2.6944444444438886E-3</v>
      </c>
      <c r="W5">
        <f t="shared" si="7"/>
        <v>-6.3055555555537879E-3</v>
      </c>
      <c r="X5">
        <f t="shared" si="7"/>
        <v>-2.5472222222223895E-2</v>
      </c>
      <c r="Y5">
        <f t="shared" si="7"/>
        <v>-1.2416666666664078E-2</v>
      </c>
      <c r="Z5">
        <f t="shared" si="7"/>
        <v>4.4527777777775945E-2</v>
      </c>
      <c r="AA5">
        <f t="shared" si="7"/>
        <v>-5.0194444444444208E-2</v>
      </c>
      <c r="AB5">
        <f t="shared" si="7"/>
        <v>-4.6861111111113907E-2</v>
      </c>
      <c r="AC5">
        <f t="shared" si="7"/>
        <v>-5.8527777777773959E-2</v>
      </c>
      <c r="AD5">
        <f t="shared" si="7"/>
        <v>3.9805555555556094E-2</v>
      </c>
      <c r="AF5" s="1">
        <v>23.928888888888899</v>
      </c>
      <c r="AG5" s="1">
        <f t="shared" si="8"/>
        <v>4</v>
      </c>
    </row>
    <row r="6" spans="1:33" x14ac:dyDescent="0.2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6.0461111111111103</v>
      </c>
      <c r="K6" s="1">
        <v>5.9741666666666697</v>
      </c>
      <c r="L6" s="1">
        <v>6.0436111111111099</v>
      </c>
      <c r="M6" s="1">
        <v>6.0136111111111097</v>
      </c>
      <c r="N6" s="1">
        <v>6.0922222222222198</v>
      </c>
      <c r="O6" s="1">
        <v>5.9744444444444396</v>
      </c>
      <c r="P6" s="1">
        <v>6.0308333333333302</v>
      </c>
      <c r="Q6" s="1">
        <v>6.0216666666666701</v>
      </c>
      <c r="R6" s="1">
        <v>6.0477777777777799</v>
      </c>
      <c r="S6" s="1">
        <v>6.0136111111111097</v>
      </c>
      <c r="T6">
        <f t="shared" si="4"/>
        <v>6.0258055555555545</v>
      </c>
      <c r="U6">
        <f t="shared" si="6"/>
        <v>2.0305555555555799E-2</v>
      </c>
      <c r="V6">
        <f t="shared" si="7"/>
        <v>-5.1638888888884793E-2</v>
      </c>
      <c r="W6">
        <f t="shared" si="7"/>
        <v>1.7805555555555408E-2</v>
      </c>
      <c r="X6">
        <f t="shared" si="7"/>
        <v>-1.2194444444444841E-2</v>
      </c>
      <c r="Y6">
        <f t="shared" si="7"/>
        <v>6.6416666666665236E-2</v>
      </c>
      <c r="Z6">
        <f t="shared" si="7"/>
        <v>-5.1361111111114965E-2</v>
      </c>
      <c r="AA6">
        <f t="shared" si="7"/>
        <v>5.0277777777756327E-3</v>
      </c>
      <c r="AB6">
        <f t="shared" si="7"/>
        <v>-4.1388888888844733E-3</v>
      </c>
      <c r="AC6">
        <f t="shared" si="7"/>
        <v>2.197222222222539E-2</v>
      </c>
      <c r="AD6">
        <f t="shared" si="7"/>
        <v>-1.2194444444444841E-2</v>
      </c>
      <c r="AF6" s="1">
        <v>24.0213888888889</v>
      </c>
      <c r="AG6" s="1">
        <f t="shared" si="8"/>
        <v>5</v>
      </c>
    </row>
    <row r="7" spans="1:33" x14ac:dyDescent="0.2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2.5363888888888901</v>
      </c>
      <c r="K7" s="1">
        <v>2.4116666666666702</v>
      </c>
      <c r="L7" s="1">
        <v>2.39638888888889</v>
      </c>
      <c r="M7" s="1">
        <v>2.4705555555555598</v>
      </c>
      <c r="N7" s="1">
        <v>2.4075000000000002</v>
      </c>
      <c r="O7" s="1">
        <v>2.4108333333333301</v>
      </c>
      <c r="P7" s="1">
        <v>2.3547222222222199</v>
      </c>
      <c r="Q7" s="1">
        <v>2.2613888888888898</v>
      </c>
      <c r="R7" s="1">
        <v>2.4113888888888901</v>
      </c>
      <c r="S7" s="1">
        <v>2.3938888888888901</v>
      </c>
      <c r="T7">
        <f t="shared" si="4"/>
        <v>2.4054722222222233</v>
      </c>
      <c r="U7">
        <f t="shared" si="6"/>
        <v>0.13091666666666679</v>
      </c>
      <c r="V7">
        <f t="shared" si="7"/>
        <v>6.1944444444468338E-3</v>
      </c>
      <c r="W7">
        <f t="shared" si="7"/>
        <v>-9.0833333333333321E-3</v>
      </c>
      <c r="X7">
        <f t="shared" si="7"/>
        <v>6.5083333333336491E-2</v>
      </c>
      <c r="Y7">
        <f t="shared" si="7"/>
        <v>2.0277777777768513E-3</v>
      </c>
      <c r="Z7">
        <f t="shared" si="7"/>
        <v>5.3611111111067089E-3</v>
      </c>
      <c r="AA7">
        <f t="shared" si="7"/>
        <v>-5.0750000000003403E-2</v>
      </c>
      <c r="AB7">
        <f t="shared" si="7"/>
        <v>-0.14408333333333356</v>
      </c>
      <c r="AC7">
        <f t="shared" si="7"/>
        <v>5.9166666666667922E-3</v>
      </c>
      <c r="AD7">
        <f t="shared" si="7"/>
        <v>-1.1583333333333279E-2</v>
      </c>
      <c r="AF7" s="1">
        <v>23.988333333333301</v>
      </c>
      <c r="AG7" s="1">
        <f t="shared" si="8"/>
        <v>6</v>
      </c>
    </row>
    <row r="8" spans="1:33" x14ac:dyDescent="0.2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4.18888888888889</v>
      </c>
      <c r="K8" s="1">
        <v>4.0155555555555598</v>
      </c>
      <c r="L8" s="1">
        <v>4.1483333333333299</v>
      </c>
      <c r="M8" s="1">
        <v>3.9880555555555599</v>
      </c>
      <c r="N8" s="1">
        <v>3.8441666666666698</v>
      </c>
      <c r="O8" s="1">
        <v>4.0588888888888901</v>
      </c>
      <c r="P8" s="1">
        <v>4.0783333333333296</v>
      </c>
      <c r="Q8" s="1">
        <v>3.93916666666667</v>
      </c>
      <c r="R8" s="1">
        <v>4.0033333333333303</v>
      </c>
      <c r="S8" s="1">
        <v>3.9638888888888899</v>
      </c>
      <c r="T8">
        <f t="shared" si="4"/>
        <v>4.0228611111111121</v>
      </c>
      <c r="U8">
        <f t="shared" si="6"/>
        <v>0.16602777777777789</v>
      </c>
      <c r="V8">
        <f t="shared" si="7"/>
        <v>-7.3055555555523455E-3</v>
      </c>
      <c r="W8">
        <f t="shared" si="7"/>
        <v>0.12547222222221777</v>
      </c>
      <c r="X8">
        <f t="shared" si="7"/>
        <v>-3.4805555555552203E-2</v>
      </c>
      <c r="Y8">
        <f t="shared" si="7"/>
        <v>-0.17869444444444227</v>
      </c>
      <c r="Z8">
        <f t="shared" si="7"/>
        <v>3.6027777777777992E-2</v>
      </c>
      <c r="AA8">
        <f t="shared" si="7"/>
        <v>5.5472222222217482E-2</v>
      </c>
      <c r="AB8">
        <f t="shared" si="7"/>
        <v>-8.3694444444442073E-2</v>
      </c>
      <c r="AC8">
        <f t="shared" si="7"/>
        <v>-1.9527777777781807E-2</v>
      </c>
      <c r="AD8">
        <f t="shared" si="7"/>
        <v>-5.8972222222222204E-2</v>
      </c>
      <c r="AF8" s="1">
        <v>24.058611111111102</v>
      </c>
      <c r="AG8" s="1">
        <f t="shared" si="8"/>
        <v>7</v>
      </c>
    </row>
    <row r="9" spans="1:33" x14ac:dyDescent="0.2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2.4955555555555602</v>
      </c>
      <c r="K9" s="1">
        <v>2.3450000000000002</v>
      </c>
      <c r="L9" s="1">
        <v>2.4277777777777798</v>
      </c>
      <c r="M9" s="1">
        <v>2.4591666666666701</v>
      </c>
      <c r="N9" s="1">
        <v>2.4275000000000002</v>
      </c>
      <c r="O9" s="1">
        <v>2.3533333333333299</v>
      </c>
      <c r="P9" s="1">
        <v>2.3913888888888901</v>
      </c>
      <c r="Q9" s="1">
        <v>2.3458333333333301</v>
      </c>
      <c r="R9" s="1">
        <v>2.3530555555555601</v>
      </c>
      <c r="S9" s="1">
        <v>2.3486111111111101</v>
      </c>
      <c r="T9">
        <f t="shared" si="4"/>
        <v>2.3947222222222235</v>
      </c>
      <c r="U9">
        <f t="shared" si="6"/>
        <v>0.10083333333333666</v>
      </c>
      <c r="V9">
        <f t="shared" si="7"/>
        <v>-4.9722222222223333E-2</v>
      </c>
      <c r="W9">
        <f t="shared" si="7"/>
        <v>3.3055555555556282E-2</v>
      </c>
      <c r="X9">
        <f t="shared" si="7"/>
        <v>6.4444444444446525E-2</v>
      </c>
      <c r="Y9">
        <f t="shared" si="7"/>
        <v>3.2777777777776684E-2</v>
      </c>
      <c r="Z9">
        <f t="shared" si="7"/>
        <v>-4.1388888888893582E-2</v>
      </c>
      <c r="AA9">
        <f t="shared" si="7"/>
        <v>-3.3333333333334103E-3</v>
      </c>
      <c r="AB9">
        <f t="shared" si="7"/>
        <v>-4.8888888888893423E-2</v>
      </c>
      <c r="AC9">
        <f t="shared" si="7"/>
        <v>-4.166666666666341E-2</v>
      </c>
      <c r="AD9">
        <f t="shared" si="7"/>
        <v>-4.6111111111113434E-2</v>
      </c>
      <c r="AF9" s="1">
        <v>24.2230555555556</v>
      </c>
      <c r="AG9" s="1">
        <f t="shared" si="8"/>
        <v>8</v>
      </c>
    </row>
    <row r="10" spans="1:33" x14ac:dyDescent="0.2">
      <c r="A10" t="s">
        <v>29</v>
      </c>
      <c r="B10">
        <f t="array" ref="B10">SUM(B$2:B$9 * $T$2:$T$9)</f>
        <v>47.668000000000006</v>
      </c>
      <c r="C10">
        <f t="array" ref="C10">SUM(C$2:C$9 * $T$2:$T$9)</f>
        <v>17.970277777777781</v>
      </c>
      <c r="D10">
        <f t="array" ref="D10">SUM(D$2:D$9 * $T$2:$T$9)</f>
        <v>28.458722222222224</v>
      </c>
      <c r="E10">
        <f t="array" ref="E10">SUM(E$2:E$9 * $T$2:$T$9)</f>
        <v>21.949222222222229</v>
      </c>
      <c r="F10">
        <f t="array" ref="F10">SUM(F$2:F$9 * $T$2:$T$9)</f>
        <v>17.961777777777787</v>
      </c>
      <c r="G10">
        <f t="array" ref="G10">SUM(G$2:G$9 * $T$2:$T$9)</f>
        <v>17.964833333333342</v>
      </c>
      <c r="H10">
        <f t="array" ref="H10">SUM(H$2:H$9 * $T$2:$T$9)</f>
        <v>22.003277777777779</v>
      </c>
      <c r="I10">
        <f t="array" ref="I10">SUM(I$2:I$9 * $T$2:$T$9)</f>
        <v>17.9758888888889</v>
      </c>
      <c r="J10" s="3"/>
      <c r="K10" s="3"/>
      <c r="L10" s="3"/>
      <c r="M10" s="3"/>
      <c r="U10">
        <f t="shared" ref="U10:AD10" si="9">SUM(U$2:U$9)</f>
        <v>0.57700000000002261</v>
      </c>
      <c r="V10">
        <f t="shared" si="9"/>
        <v>-0.21327777777775125</v>
      </c>
      <c r="W10">
        <f t="shared" si="9"/>
        <v>0.26033333333330777</v>
      </c>
      <c r="X10">
        <f t="shared" si="9"/>
        <v>-4.2999999999991712E-2</v>
      </c>
      <c r="Y10">
        <f t="shared" si="9"/>
        <v>-0.2435555555555502</v>
      </c>
      <c r="Z10">
        <f t="shared" si="9"/>
        <v>0.11727777777772053</v>
      </c>
      <c r="AA10">
        <f t="shared" si="9"/>
        <v>8.8944444444420512E-2</v>
      </c>
      <c r="AB10">
        <f t="shared" si="9"/>
        <v>-0.18688888888885025</v>
      </c>
      <c r="AC10">
        <f t="shared" si="9"/>
        <v>-0.27022222222221126</v>
      </c>
      <c r="AD10">
        <f t="shared" si="9"/>
        <v>-8.6611111111089656E-2</v>
      </c>
      <c r="AE10" t="s">
        <v>29</v>
      </c>
      <c r="AF10" s="1">
        <v>23.878888888888898</v>
      </c>
      <c r="AG10" s="1">
        <f t="shared" si="8"/>
        <v>9</v>
      </c>
    </row>
    <row r="11" spans="1:33" x14ac:dyDescent="0.2">
      <c r="A11" t="s">
        <v>30</v>
      </c>
      <c r="B11">
        <f t="shared" ref="B11:I11" si="10">B10/8</f>
        <v>5.9585000000000008</v>
      </c>
      <c r="C11">
        <f t="shared" si="10"/>
        <v>2.2462847222222226</v>
      </c>
      <c r="D11">
        <f t="shared" si="10"/>
        <v>3.5573402777777781</v>
      </c>
      <c r="E11">
        <f t="shared" si="10"/>
        <v>2.7436527777777786</v>
      </c>
      <c r="F11">
        <f t="shared" si="10"/>
        <v>2.2452222222222233</v>
      </c>
      <c r="G11">
        <f t="shared" si="10"/>
        <v>2.2456041666666677</v>
      </c>
      <c r="H11">
        <f t="shared" si="10"/>
        <v>2.7504097222222224</v>
      </c>
      <c r="I11">
        <f t="shared" si="10"/>
        <v>2.2469861111111125</v>
      </c>
      <c r="J11" s="3"/>
      <c r="K11" s="3"/>
      <c r="L11" s="3"/>
      <c r="M11" s="3"/>
      <c r="U11">
        <f t="shared" ref="U11:AD11" si="11">U10/8</f>
        <v>7.2125000000002826E-2</v>
      </c>
      <c r="V11">
        <f t="shared" si="11"/>
        <v>-2.6659722222218907E-2</v>
      </c>
      <c r="W11">
        <f t="shared" si="11"/>
        <v>3.2541666666663471E-2</v>
      </c>
      <c r="X11">
        <f t="shared" si="11"/>
        <v>-5.3749999999989639E-3</v>
      </c>
      <c r="Y11">
        <f t="shared" si="11"/>
        <v>-3.0444444444443775E-2</v>
      </c>
      <c r="Z11">
        <f t="shared" si="11"/>
        <v>1.4659722222215066E-2</v>
      </c>
      <c r="AA11">
        <f t="shared" si="11"/>
        <v>1.1118055555552564E-2</v>
      </c>
      <c r="AB11">
        <f t="shared" si="11"/>
        <v>-2.3361111111106281E-2</v>
      </c>
      <c r="AC11">
        <f t="shared" si="11"/>
        <v>-3.3777777777776408E-2</v>
      </c>
      <c r="AD11">
        <f t="shared" si="11"/>
        <v>-1.0826388888886207E-2</v>
      </c>
      <c r="AE11" t="s">
        <v>30</v>
      </c>
      <c r="AF11" s="1">
        <v>24.036666666666701</v>
      </c>
      <c r="AG11" s="1">
        <f t="shared" si="8"/>
        <v>10</v>
      </c>
    </row>
    <row r="12" spans="1:33" x14ac:dyDescent="0.2">
      <c r="A12" t="s">
        <v>31</v>
      </c>
      <c r="C12">
        <f t="shared" ref="C12:I12" si="12">80*POWER(C11,2)</f>
        <v>403.66360426311746</v>
      </c>
      <c r="D12">
        <f t="shared" si="12"/>
        <v>1012.3735881520064</v>
      </c>
      <c r="E12">
        <f t="shared" si="12"/>
        <v>602.21044520061764</v>
      </c>
      <c r="F12">
        <f t="shared" si="12"/>
        <v>403.28182617283994</v>
      </c>
      <c r="G12">
        <f t="shared" si="12"/>
        <v>403.41904586805595</v>
      </c>
      <c r="H12">
        <f t="shared" si="12"/>
        <v>605.18029120756171</v>
      </c>
      <c r="I12">
        <f t="shared" si="12"/>
        <v>403.91572668209926</v>
      </c>
      <c r="J12" s="3"/>
      <c r="K12" s="3"/>
      <c r="L12" s="3"/>
      <c r="M12" s="3"/>
      <c r="U12">
        <f t="array" ref="U12">SUM(POWER(U2:U9, 2))</f>
        <v>0.13761823919752525</v>
      </c>
      <c r="V12">
        <f t="array" ref="V12">SUM(POWER(V2:V9, 2))</f>
        <v>1.2512683641974942E-2</v>
      </c>
      <c r="W12">
        <f t="array" ref="W12">SUM(POWER(W2:W9, 2))</f>
        <v>3.9542776234565175E-2</v>
      </c>
      <c r="X12">
        <f t="array" ref="X12">SUM(POWER(X2:X9, 2))</f>
        <v>1.7345986111111721E-2</v>
      </c>
      <c r="Y12">
        <f t="array" ref="Y12">SUM(POWER(Y2:Y9, 2))</f>
        <v>6.6016310185184654E-2</v>
      </c>
      <c r="Z12">
        <f t="array" ref="Z12">SUM(POWER(Z2:Z9, 2))</f>
        <v>2.19757546296299E-2</v>
      </c>
      <c r="AA12">
        <f t="array" ref="AA12">SUM(POWER(AA2:AA9, 2))</f>
        <v>1.6151773148146056E-2</v>
      </c>
      <c r="AB12">
        <f t="array" ref="AB12">SUM(POWER(AB2:AB9, 2))</f>
        <v>8.8972915123474175E-2</v>
      </c>
      <c r="AC12">
        <f t="array" ref="AC12">SUM(POWER(AC2:AC9, 2))</f>
        <v>2.1429195987653218E-2</v>
      </c>
      <c r="AD12">
        <f t="array" ref="AD12">SUM(POWER(AD2:AD9, 2))</f>
        <v>1.5502899691360782E-2</v>
      </c>
      <c r="AE12" t="s">
        <v>32</v>
      </c>
      <c r="AF12" s="1">
        <v>2.5402777777777801</v>
      </c>
      <c r="AG12" s="1">
        <f t="shared" si="8"/>
        <v>11</v>
      </c>
    </row>
    <row r="13" spans="1:33" x14ac:dyDescent="0.2">
      <c r="A13" t="s">
        <v>33</v>
      </c>
      <c r="C13">
        <f t="shared" ref="C13:I13" si="13">C12/$B$17</f>
        <v>0.10527201504259599</v>
      </c>
      <c r="D13">
        <f t="shared" si="13"/>
        <v>0.26401837191939914</v>
      </c>
      <c r="E13">
        <f t="shared" si="13"/>
        <v>0.15705133278412908</v>
      </c>
      <c r="F13">
        <f t="shared" si="13"/>
        <v>0.10517245058239158</v>
      </c>
      <c r="G13">
        <f t="shared" si="13"/>
        <v>0.10520823630512298</v>
      </c>
      <c r="H13">
        <f t="shared" si="13"/>
        <v>0.15782584321859824</v>
      </c>
      <c r="I13">
        <f t="shared" si="13"/>
        <v>0.10533776641280455</v>
      </c>
      <c r="J13" s="3"/>
      <c r="K13" s="3"/>
      <c r="L13" s="3"/>
      <c r="M13" s="3"/>
      <c r="AF13" s="1">
        <v>2.35388888888889</v>
      </c>
      <c r="AG13" s="1">
        <f t="shared" si="8"/>
        <v>12</v>
      </c>
    </row>
    <row r="14" spans="1:33" x14ac:dyDescent="0.2">
      <c r="A14" t="s">
        <v>67</v>
      </c>
      <c r="C14">
        <f>_xlfn.CONFIDENCE.T(0.01,$B$19,80)</f>
        <v>1.7914078751637907E-3</v>
      </c>
      <c r="J14" s="3"/>
      <c r="K14" s="3"/>
      <c r="L14" s="3"/>
      <c r="M14" s="3"/>
      <c r="AF14" s="1">
        <v>2.36</v>
      </c>
      <c r="AG14" s="1">
        <f t="shared" si="8"/>
        <v>13</v>
      </c>
    </row>
    <row r="15" spans="1:33" x14ac:dyDescent="0.2">
      <c r="J15" s="3"/>
      <c r="K15" s="3"/>
      <c r="L15" s="3"/>
      <c r="M15" s="3"/>
      <c r="AF15" s="1">
        <v>2.4252777777777799</v>
      </c>
      <c r="AG15" s="1">
        <f t="shared" si="8"/>
        <v>14</v>
      </c>
    </row>
    <row r="16" spans="1:33" x14ac:dyDescent="0.2">
      <c r="U16">
        <f>SUM(U12:AD12)/$B$17</f>
        <v>1.1398373495843966E-4</v>
      </c>
      <c r="AF16" s="1">
        <v>2.395</v>
      </c>
      <c r="AG16" s="1">
        <f t="shared" si="8"/>
        <v>15</v>
      </c>
    </row>
    <row r="17" spans="1:33" x14ac:dyDescent="0.2">
      <c r="A17" t="s">
        <v>34</v>
      </c>
      <c r="B17">
        <f>SUM(C12:I12) + SUM(U12:AD12)</f>
        <v>3834.4815960802489</v>
      </c>
      <c r="AF17" s="1">
        <v>2.4211111111111099</v>
      </c>
      <c r="AG17" s="1">
        <f t="shared" si="8"/>
        <v>16</v>
      </c>
    </row>
    <row r="18" spans="1:33" x14ac:dyDescent="0.2">
      <c r="A18" t="s">
        <v>32</v>
      </c>
      <c r="B18">
        <f>SUM(U12:AD12)</f>
        <v>0.43706853395062578</v>
      </c>
      <c r="AA18" t="s">
        <v>68</v>
      </c>
      <c r="AF18" s="1">
        <v>2.4175</v>
      </c>
      <c r="AG18" s="1">
        <f t="shared" si="8"/>
        <v>17</v>
      </c>
    </row>
    <row r="19" spans="1:33" x14ac:dyDescent="0.2">
      <c r="A19" t="s">
        <v>74</v>
      </c>
      <c r="B19">
        <f>B18/72</f>
        <v>6.0703963048698026E-3</v>
      </c>
      <c r="AA19">
        <f>_xlfn.VAR.S(U2:AD2)</f>
        <v>1.2938206447189076E-2</v>
      </c>
      <c r="AF19" s="1">
        <v>2.3772222222222199</v>
      </c>
      <c r="AG19" s="1">
        <f t="shared" si="8"/>
        <v>18</v>
      </c>
    </row>
    <row r="20" spans="1:33" x14ac:dyDescent="0.2">
      <c r="E20" t="s">
        <v>35</v>
      </c>
      <c r="F20">
        <f>SUM(C13:I13) + U16</f>
        <v>1</v>
      </c>
      <c r="AA20">
        <f t="shared" ref="AA20:AA26" si="14">_xlfn.VAR.S(U3:AD3)</f>
        <v>2.986952160493894E-3</v>
      </c>
      <c r="AF20" s="1">
        <v>2.3711111111111101</v>
      </c>
      <c r="AG20" s="1">
        <f t="shared" si="8"/>
        <v>19</v>
      </c>
    </row>
    <row r="21" spans="1:33" x14ac:dyDescent="0.2">
      <c r="AA21">
        <f t="shared" si="14"/>
        <v>1.0249507030178219E-2</v>
      </c>
      <c r="AF21" s="1">
        <v>2.4422222222222199</v>
      </c>
      <c r="AG21" s="1">
        <f t="shared" si="8"/>
        <v>20</v>
      </c>
    </row>
    <row r="22" spans="1:33" x14ac:dyDescent="0.2">
      <c r="AA22">
        <f t="shared" si="14"/>
        <v>2.9461085390945409E-3</v>
      </c>
      <c r="AF22" s="1">
        <v>4.1302777777777804</v>
      </c>
      <c r="AG22" s="1">
        <f t="shared" si="8"/>
        <v>21</v>
      </c>
    </row>
    <row r="23" spans="1:33" x14ac:dyDescent="0.2">
      <c r="AA23">
        <f t="shared" si="14"/>
        <v>1.2519624485596581E-3</v>
      </c>
      <c r="AF23" s="1">
        <v>3.9577777777777801</v>
      </c>
      <c r="AG23" s="1">
        <f t="shared" si="8"/>
        <v>22</v>
      </c>
    </row>
    <row r="24" spans="1:33" x14ac:dyDescent="0.2">
      <c r="AA24">
        <f t="shared" si="14"/>
        <v>5.0037217078190222E-3</v>
      </c>
      <c r="AF24" s="1">
        <v>4.1608333333333301</v>
      </c>
      <c r="AG24" s="1">
        <f t="shared" si="8"/>
        <v>23</v>
      </c>
    </row>
    <row r="25" spans="1:33" x14ac:dyDescent="0.2">
      <c r="AA25">
        <f t="shared" si="14"/>
        <v>1.0193776577503109E-2</v>
      </c>
      <c r="AF25" s="1">
        <v>3.9708333333333301</v>
      </c>
      <c r="AG25" s="1">
        <f t="shared" si="8"/>
        <v>24</v>
      </c>
    </row>
    <row r="26" spans="1:33" x14ac:dyDescent="0.2">
      <c r="AA26">
        <f t="shared" si="14"/>
        <v>2.9929355281209137E-3</v>
      </c>
      <c r="AF26" s="1">
        <v>3.855</v>
      </c>
      <c r="AG26" s="1">
        <f t="shared" si="8"/>
        <v>25</v>
      </c>
    </row>
    <row r="27" spans="1:33" x14ac:dyDescent="0.2">
      <c r="AF27" s="1">
        <v>4.1397222222222201</v>
      </c>
      <c r="AG27" s="1">
        <f t="shared" si="8"/>
        <v>26</v>
      </c>
    </row>
    <row r="28" spans="1:33" x14ac:dyDescent="0.2">
      <c r="M28">
        <v>0.10527201504259599</v>
      </c>
      <c r="N28">
        <v>0.26401837191939914</v>
      </c>
      <c r="O28">
        <v>0.15705133278412908</v>
      </c>
      <c r="P28">
        <v>0.10517245058239158</v>
      </c>
      <c r="Q28">
        <v>0.10520823630512298</v>
      </c>
      <c r="R28">
        <v>0.15782584321859824</v>
      </c>
      <c r="S28">
        <v>0.10533776641280455</v>
      </c>
      <c r="AF28" s="1">
        <v>4.0816666666666697</v>
      </c>
      <c r="AG28" s="1">
        <f t="shared" si="8"/>
        <v>27</v>
      </c>
    </row>
    <row r="29" spans="1:33" x14ac:dyDescent="0.2">
      <c r="M29">
        <v>1.3539352962530412E-2</v>
      </c>
      <c r="N29">
        <v>0.79783133008400065</v>
      </c>
      <c r="O29">
        <v>7.0816775308890315E-2</v>
      </c>
      <c r="P29">
        <v>1.3116105523252529E-2</v>
      </c>
      <c r="Q29">
        <v>1.3296875512443254E-2</v>
      </c>
      <c r="R29">
        <v>7.4763376180060931E-2</v>
      </c>
      <c r="S29">
        <v>1.3551074249675516E-2</v>
      </c>
      <c r="AF29" s="1">
        <v>3.9655555555555599</v>
      </c>
      <c r="AG29" s="1">
        <f t="shared" si="8"/>
        <v>28</v>
      </c>
    </row>
    <row r="30" spans="1:33" x14ac:dyDescent="0.2">
      <c r="AF30" s="1">
        <v>3.9966666666666701</v>
      </c>
      <c r="AG30" s="1">
        <f t="shared" si="8"/>
        <v>29</v>
      </c>
    </row>
    <row r="31" spans="1:33" x14ac:dyDescent="0.2">
      <c r="AF31" s="1">
        <v>3.9486111111111102</v>
      </c>
      <c r="AG31" s="1">
        <f t="shared" si="8"/>
        <v>30</v>
      </c>
    </row>
    <row r="32" spans="1:33" x14ac:dyDescent="0.2">
      <c r="AF32" s="1">
        <v>2.5122222222222201</v>
      </c>
      <c r="AG32" s="1">
        <f t="shared" si="8"/>
        <v>31</v>
      </c>
    </row>
    <row r="33" spans="2:33" x14ac:dyDescent="0.2">
      <c r="AF33" s="1">
        <v>2.3913888888888901</v>
      </c>
      <c r="AG33" s="1">
        <f t="shared" si="8"/>
        <v>32</v>
      </c>
    </row>
    <row r="34" spans="2:33" x14ac:dyDescent="0.2">
      <c r="AF34" s="1">
        <v>2.3877777777777802</v>
      </c>
      <c r="AG34" s="1">
        <f t="shared" si="8"/>
        <v>33</v>
      </c>
    </row>
    <row r="35" spans="2:33" x14ac:dyDescent="0.2">
      <c r="AF35" s="1">
        <v>2.3686111111111101</v>
      </c>
      <c r="AG35" s="1">
        <f t="shared" ref="AG35:AG66" si="15">AG34+1</f>
        <v>34</v>
      </c>
    </row>
    <row r="36" spans="2:33" x14ac:dyDescent="0.2">
      <c r="B36" t="s">
        <v>1</v>
      </c>
      <c r="C36" t="s">
        <v>36</v>
      </c>
      <c r="E36" s="4" t="s">
        <v>37</v>
      </c>
      <c r="F36" s="4" t="s">
        <v>38</v>
      </c>
      <c r="G36" s="4" t="s">
        <v>39</v>
      </c>
      <c r="P36" t="s">
        <v>41</v>
      </c>
      <c r="Q36" t="s">
        <v>42</v>
      </c>
      <c r="AF36" s="1">
        <v>2.3816666666666699</v>
      </c>
      <c r="AG36" s="1">
        <f t="shared" si="15"/>
        <v>35</v>
      </c>
    </row>
    <row r="37" spans="2:33" x14ac:dyDescent="0.2">
      <c r="B37" t="s">
        <v>2</v>
      </c>
      <c r="C37" t="s">
        <v>40</v>
      </c>
      <c r="E37" s="3" t="s">
        <v>53</v>
      </c>
      <c r="F37" s="3" t="s">
        <v>54</v>
      </c>
      <c r="G37" s="1">
        <v>23.795277777777802</v>
      </c>
      <c r="O37" t="s">
        <v>36</v>
      </c>
      <c r="P37">
        <v>0.10527201504259599</v>
      </c>
      <c r="Q37">
        <v>1.3539352962530412E-2</v>
      </c>
      <c r="AF37" s="1">
        <v>2.43861111111111</v>
      </c>
      <c r="AG37" s="1">
        <f t="shared" si="15"/>
        <v>36</v>
      </c>
    </row>
    <row r="38" spans="2:33" x14ac:dyDescent="0.2">
      <c r="B38" t="s">
        <v>3</v>
      </c>
      <c r="C38" t="s">
        <v>43</v>
      </c>
      <c r="E38" s="3" t="s">
        <v>53</v>
      </c>
      <c r="F38" s="3" t="s">
        <v>54</v>
      </c>
      <c r="G38" s="1">
        <v>24.005277777777799</v>
      </c>
      <c r="O38" t="s">
        <v>40</v>
      </c>
      <c r="P38">
        <v>0.26401837191939914</v>
      </c>
      <c r="Q38">
        <v>0.79783133008400065</v>
      </c>
      <c r="AF38" s="1">
        <v>2.3438888888888898</v>
      </c>
      <c r="AG38" s="1">
        <f t="shared" si="15"/>
        <v>37</v>
      </c>
    </row>
    <row r="39" spans="2:33" x14ac:dyDescent="0.2">
      <c r="B39" t="s">
        <v>44</v>
      </c>
      <c r="E39" s="3" t="s">
        <v>53</v>
      </c>
      <c r="F39" s="3" t="s">
        <v>54</v>
      </c>
      <c r="G39" s="1">
        <v>24.003611111111098</v>
      </c>
      <c r="O39" t="s">
        <v>46</v>
      </c>
      <c r="P39">
        <v>0.15705133278412908</v>
      </c>
      <c r="Q39">
        <v>7.0816775308890315E-2</v>
      </c>
      <c r="AF39" s="1">
        <v>2.3472222222222201</v>
      </c>
      <c r="AG39" s="1">
        <f t="shared" si="15"/>
        <v>38</v>
      </c>
    </row>
    <row r="40" spans="2:33" x14ac:dyDescent="0.2">
      <c r="B40" t="s">
        <v>45</v>
      </c>
      <c r="C40">
        <v>-1</v>
      </c>
      <c r="E40" s="3" t="s">
        <v>53</v>
      </c>
      <c r="F40" s="3" t="s">
        <v>54</v>
      </c>
      <c r="G40" s="1">
        <v>23.928888888888899</v>
      </c>
      <c r="O40" t="s">
        <v>48</v>
      </c>
      <c r="P40">
        <v>0.10517245058239158</v>
      </c>
      <c r="Q40">
        <v>1.3116105523252529E-2</v>
      </c>
      <c r="AF40" s="1">
        <v>2.33555555555556</v>
      </c>
      <c r="AG40" s="1">
        <f t="shared" si="15"/>
        <v>39</v>
      </c>
    </row>
    <row r="41" spans="2:33" x14ac:dyDescent="0.2">
      <c r="B41" t="s">
        <v>47</v>
      </c>
      <c r="C41">
        <v>1</v>
      </c>
      <c r="E41" s="3" t="s">
        <v>53</v>
      </c>
      <c r="F41" s="3" t="s">
        <v>54</v>
      </c>
      <c r="G41" s="1">
        <v>24.0213888888889</v>
      </c>
      <c r="O41" t="s">
        <v>49</v>
      </c>
      <c r="P41">
        <v>0.10520823630512298</v>
      </c>
      <c r="Q41">
        <v>1.3296875512443254E-2</v>
      </c>
      <c r="AF41" s="1">
        <v>2.4338888888888901</v>
      </c>
      <c r="AG41" s="1">
        <f t="shared" si="15"/>
        <v>40</v>
      </c>
    </row>
    <row r="42" spans="2:33" x14ac:dyDescent="0.2">
      <c r="E42" s="3" t="s">
        <v>53</v>
      </c>
      <c r="F42" s="3" t="s">
        <v>54</v>
      </c>
      <c r="G42" s="1">
        <v>23.988333333333301</v>
      </c>
      <c r="O42" t="s">
        <v>50</v>
      </c>
      <c r="P42">
        <v>0.15782584321859824</v>
      </c>
      <c r="Q42">
        <v>7.4763376180060931E-2</v>
      </c>
      <c r="AF42" s="1">
        <v>6.0461111111111103</v>
      </c>
      <c r="AG42" s="1">
        <f t="shared" si="15"/>
        <v>41</v>
      </c>
    </row>
    <row r="43" spans="2:33" x14ac:dyDescent="0.2">
      <c r="E43" s="3" t="s">
        <v>53</v>
      </c>
      <c r="F43" s="3" t="s">
        <v>54</v>
      </c>
      <c r="G43" s="1">
        <v>24.058611111111102</v>
      </c>
      <c r="O43" t="s">
        <v>51</v>
      </c>
      <c r="P43">
        <v>0.10533776641280455</v>
      </c>
      <c r="Q43">
        <v>1.3551074249675516E-2</v>
      </c>
      <c r="AF43" s="1">
        <v>5.9741666666666697</v>
      </c>
      <c r="AG43" s="1">
        <f t="shared" si="15"/>
        <v>42</v>
      </c>
    </row>
    <row r="44" spans="2:33" x14ac:dyDescent="0.2">
      <c r="E44" s="3" t="s">
        <v>53</v>
      </c>
      <c r="F44" s="3" t="s">
        <v>54</v>
      </c>
      <c r="G44" s="1">
        <v>24.2230555555556</v>
      </c>
      <c r="AF44" s="1">
        <v>6.0436111111111099</v>
      </c>
      <c r="AG44" s="1">
        <f t="shared" si="15"/>
        <v>43</v>
      </c>
    </row>
    <row r="45" spans="2:33" x14ac:dyDescent="0.2">
      <c r="E45" s="3" t="s">
        <v>53</v>
      </c>
      <c r="F45" s="3" t="s">
        <v>54</v>
      </c>
      <c r="G45" s="1">
        <v>23.878888888888898</v>
      </c>
      <c r="AF45" s="1">
        <v>6.0136111111111097</v>
      </c>
      <c r="AG45" s="1">
        <f t="shared" si="15"/>
        <v>44</v>
      </c>
    </row>
    <row r="46" spans="2:33" x14ac:dyDescent="0.2">
      <c r="E46" s="3" t="s">
        <v>53</v>
      </c>
      <c r="F46" s="3" t="s">
        <v>54</v>
      </c>
      <c r="G46" s="1">
        <v>24.036666666666701</v>
      </c>
      <c r="AF46" s="1">
        <v>6.0922222222222198</v>
      </c>
      <c r="AG46" s="1">
        <f t="shared" si="15"/>
        <v>45</v>
      </c>
    </row>
    <row r="47" spans="2:33" x14ac:dyDescent="0.2">
      <c r="E47" s="3" t="s">
        <v>53</v>
      </c>
      <c r="F47" s="3" t="s">
        <v>55</v>
      </c>
      <c r="G47" s="1">
        <v>2.5402777777777801</v>
      </c>
      <c r="AF47" s="1">
        <v>5.9744444444444396</v>
      </c>
      <c r="AG47" s="1">
        <f t="shared" si="15"/>
        <v>46</v>
      </c>
    </row>
    <row r="48" spans="2:33" x14ac:dyDescent="0.2">
      <c r="E48" s="3" t="s">
        <v>53</v>
      </c>
      <c r="F48" s="3" t="s">
        <v>55</v>
      </c>
      <c r="G48" s="1">
        <v>2.35388888888889</v>
      </c>
      <c r="AF48" s="1">
        <v>6.0308333333333302</v>
      </c>
      <c r="AG48" s="1">
        <f t="shared" si="15"/>
        <v>47</v>
      </c>
    </row>
    <row r="49" spans="5:33" x14ac:dyDescent="0.2">
      <c r="E49" s="3" t="s">
        <v>53</v>
      </c>
      <c r="F49" s="3" t="s">
        <v>55</v>
      </c>
      <c r="G49" s="1">
        <v>2.36</v>
      </c>
      <c r="AF49" s="1">
        <v>6.0216666666666701</v>
      </c>
      <c r="AG49" s="1">
        <f t="shared" si="15"/>
        <v>48</v>
      </c>
    </row>
    <row r="50" spans="5:33" x14ac:dyDescent="0.2">
      <c r="E50" s="3" t="s">
        <v>53</v>
      </c>
      <c r="F50" s="3" t="s">
        <v>55</v>
      </c>
      <c r="G50" s="1">
        <v>2.4252777777777799</v>
      </c>
      <c r="AF50" s="1">
        <v>6.0477777777777799</v>
      </c>
      <c r="AG50" s="1">
        <f t="shared" si="15"/>
        <v>49</v>
      </c>
    </row>
    <row r="51" spans="5:33" x14ac:dyDescent="0.2">
      <c r="E51" s="3" t="s">
        <v>53</v>
      </c>
      <c r="F51" s="3" t="s">
        <v>55</v>
      </c>
      <c r="G51" s="1">
        <v>2.395</v>
      </c>
      <c r="AF51" s="1">
        <v>6.0136111111111097</v>
      </c>
      <c r="AG51" s="1">
        <f t="shared" si="15"/>
        <v>50</v>
      </c>
    </row>
    <row r="52" spans="5:33" x14ac:dyDescent="0.2">
      <c r="E52" s="3" t="s">
        <v>53</v>
      </c>
      <c r="F52" s="3" t="s">
        <v>55</v>
      </c>
      <c r="G52" s="1">
        <v>2.4211111111111099</v>
      </c>
      <c r="AF52" s="1">
        <v>2.5363888888888901</v>
      </c>
      <c r="AG52" s="1">
        <f t="shared" si="15"/>
        <v>51</v>
      </c>
    </row>
    <row r="53" spans="5:33" x14ac:dyDescent="0.2">
      <c r="E53" s="3" t="s">
        <v>53</v>
      </c>
      <c r="F53" s="3" t="s">
        <v>55</v>
      </c>
      <c r="G53" s="1">
        <v>2.4175</v>
      </c>
      <c r="AF53" s="1">
        <v>2.4116666666666702</v>
      </c>
      <c r="AG53" s="1">
        <f t="shared" si="15"/>
        <v>52</v>
      </c>
    </row>
    <row r="54" spans="5:33" x14ac:dyDescent="0.2">
      <c r="E54" s="3" t="s">
        <v>53</v>
      </c>
      <c r="F54" s="3" t="s">
        <v>55</v>
      </c>
      <c r="G54" s="1">
        <v>2.3772222222222199</v>
      </c>
      <c r="AF54" s="1">
        <v>2.39638888888889</v>
      </c>
      <c r="AG54" s="1">
        <f t="shared" si="15"/>
        <v>53</v>
      </c>
    </row>
    <row r="55" spans="5:33" x14ac:dyDescent="0.2">
      <c r="E55" s="3" t="s">
        <v>53</v>
      </c>
      <c r="F55" s="3" t="s">
        <v>55</v>
      </c>
      <c r="G55" s="1">
        <v>2.3711111111111101</v>
      </c>
      <c r="AF55" s="1">
        <v>2.4705555555555598</v>
      </c>
      <c r="AG55" s="1">
        <f t="shared" si="15"/>
        <v>54</v>
      </c>
    </row>
    <row r="56" spans="5:33" x14ac:dyDescent="0.2">
      <c r="E56" s="3" t="s">
        <v>53</v>
      </c>
      <c r="F56" s="3" t="s">
        <v>55</v>
      </c>
      <c r="G56" s="1">
        <v>2.4422222222222199</v>
      </c>
      <c r="AF56" s="1">
        <v>2.4075000000000002</v>
      </c>
      <c r="AG56" s="1">
        <f t="shared" si="15"/>
        <v>55</v>
      </c>
    </row>
    <row r="57" spans="5:33" x14ac:dyDescent="0.2">
      <c r="E57" s="3" t="s">
        <v>53</v>
      </c>
      <c r="F57" s="3" t="s">
        <v>56</v>
      </c>
      <c r="G57" s="1">
        <v>4.1302777777777804</v>
      </c>
      <c r="AF57" s="1">
        <v>2.4108333333333301</v>
      </c>
      <c r="AG57" s="1">
        <f t="shared" si="15"/>
        <v>56</v>
      </c>
    </row>
    <row r="58" spans="5:33" x14ac:dyDescent="0.2">
      <c r="E58" s="3" t="s">
        <v>53</v>
      </c>
      <c r="F58" s="3" t="s">
        <v>56</v>
      </c>
      <c r="G58" s="1">
        <v>3.9577777777777801</v>
      </c>
      <c r="AF58" s="1">
        <v>2.3547222222222199</v>
      </c>
      <c r="AG58" s="1">
        <f t="shared" si="15"/>
        <v>57</v>
      </c>
    </row>
    <row r="59" spans="5:33" x14ac:dyDescent="0.2">
      <c r="E59" s="3" t="s">
        <v>53</v>
      </c>
      <c r="F59" s="3" t="s">
        <v>56</v>
      </c>
      <c r="G59" s="1">
        <v>4.1608333333333301</v>
      </c>
      <c r="AF59" s="1">
        <v>2.2613888888888898</v>
      </c>
      <c r="AG59" s="1">
        <f t="shared" si="15"/>
        <v>58</v>
      </c>
    </row>
    <row r="60" spans="5:33" x14ac:dyDescent="0.2">
      <c r="E60" s="3" t="s">
        <v>53</v>
      </c>
      <c r="F60" s="3" t="s">
        <v>56</v>
      </c>
      <c r="G60" s="1">
        <v>3.9708333333333301</v>
      </c>
      <c r="AF60" s="1">
        <v>2.4113888888888901</v>
      </c>
      <c r="AG60" s="1">
        <f t="shared" si="15"/>
        <v>59</v>
      </c>
    </row>
    <row r="61" spans="5:33" x14ac:dyDescent="0.2">
      <c r="E61" s="3" t="s">
        <v>53</v>
      </c>
      <c r="F61" s="3" t="s">
        <v>56</v>
      </c>
      <c r="G61" s="1">
        <v>3.855</v>
      </c>
      <c r="AF61" s="1">
        <v>2.3938888888888901</v>
      </c>
      <c r="AG61" s="1">
        <f t="shared" si="15"/>
        <v>60</v>
      </c>
    </row>
    <row r="62" spans="5:33" x14ac:dyDescent="0.2">
      <c r="E62" s="3" t="s">
        <v>53</v>
      </c>
      <c r="F62" s="3" t="s">
        <v>56</v>
      </c>
      <c r="G62" s="1">
        <v>4.1397222222222201</v>
      </c>
      <c r="AF62" s="1">
        <v>4.18888888888889</v>
      </c>
      <c r="AG62" s="1">
        <f t="shared" si="15"/>
        <v>61</v>
      </c>
    </row>
    <row r="63" spans="5:33" x14ac:dyDescent="0.2">
      <c r="E63" s="3" t="s">
        <v>53</v>
      </c>
      <c r="F63" s="3" t="s">
        <v>56</v>
      </c>
      <c r="G63" s="1">
        <v>4.0816666666666697</v>
      </c>
      <c r="AF63" s="1">
        <v>4.0155555555555598</v>
      </c>
      <c r="AG63" s="1">
        <f t="shared" si="15"/>
        <v>62</v>
      </c>
    </row>
    <row r="64" spans="5:33" x14ac:dyDescent="0.2">
      <c r="E64" s="3" t="s">
        <v>53</v>
      </c>
      <c r="F64" s="3" t="s">
        <v>56</v>
      </c>
      <c r="G64" s="1">
        <v>3.9655555555555599</v>
      </c>
      <c r="AF64" s="1">
        <v>4.1483333333333299</v>
      </c>
      <c r="AG64" s="1">
        <f t="shared" si="15"/>
        <v>63</v>
      </c>
    </row>
    <row r="65" spans="5:33" x14ac:dyDescent="0.2">
      <c r="E65" s="3" t="s">
        <v>53</v>
      </c>
      <c r="F65" s="3" t="s">
        <v>56</v>
      </c>
      <c r="G65" s="1">
        <v>3.9966666666666701</v>
      </c>
      <c r="AF65" s="1">
        <v>3.9880555555555599</v>
      </c>
      <c r="AG65" s="1">
        <f t="shared" si="15"/>
        <v>64</v>
      </c>
    </row>
    <row r="66" spans="5:33" x14ac:dyDescent="0.2">
      <c r="E66" s="3" t="s">
        <v>53</v>
      </c>
      <c r="F66" s="3" t="s">
        <v>56</v>
      </c>
      <c r="G66" s="1">
        <v>3.9486111111111102</v>
      </c>
      <c r="AF66" s="1">
        <v>3.8441666666666698</v>
      </c>
      <c r="AG66" s="1">
        <f t="shared" si="15"/>
        <v>65</v>
      </c>
    </row>
    <row r="67" spans="5:33" x14ac:dyDescent="0.2">
      <c r="E67" s="3" t="s">
        <v>53</v>
      </c>
      <c r="F67" s="3" t="s">
        <v>57</v>
      </c>
      <c r="G67" s="1">
        <v>2.5122222222222201</v>
      </c>
      <c r="AF67" s="1">
        <v>4.0588888888888901</v>
      </c>
      <c r="AG67" s="1">
        <f t="shared" ref="AG67:AG81" si="16">AG66+1</f>
        <v>66</v>
      </c>
    </row>
    <row r="68" spans="5:33" x14ac:dyDescent="0.2">
      <c r="E68" s="3" t="s">
        <v>53</v>
      </c>
      <c r="F68" s="3" t="s">
        <v>57</v>
      </c>
      <c r="G68" s="1">
        <v>2.3913888888888901</v>
      </c>
      <c r="AF68" s="1">
        <v>4.0783333333333296</v>
      </c>
      <c r="AG68" s="1">
        <f t="shared" si="16"/>
        <v>67</v>
      </c>
    </row>
    <row r="69" spans="5:33" x14ac:dyDescent="0.2">
      <c r="E69" s="3" t="s">
        <v>53</v>
      </c>
      <c r="F69" s="3" t="s">
        <v>57</v>
      </c>
      <c r="G69" s="1">
        <v>2.3877777777777802</v>
      </c>
      <c r="AF69" s="1">
        <v>3.93916666666667</v>
      </c>
      <c r="AG69" s="1">
        <f t="shared" si="16"/>
        <v>68</v>
      </c>
    </row>
    <row r="70" spans="5:33" x14ac:dyDescent="0.2">
      <c r="E70" s="3" t="s">
        <v>53</v>
      </c>
      <c r="F70" s="3" t="s">
        <v>57</v>
      </c>
      <c r="G70" s="1">
        <v>2.3686111111111101</v>
      </c>
      <c r="AF70" s="1">
        <v>4.0033333333333303</v>
      </c>
      <c r="AG70" s="1">
        <f t="shared" si="16"/>
        <v>69</v>
      </c>
    </row>
    <row r="71" spans="5:33" x14ac:dyDescent="0.2">
      <c r="E71" s="3" t="s">
        <v>53</v>
      </c>
      <c r="F71" s="3" t="s">
        <v>57</v>
      </c>
      <c r="G71" s="1">
        <v>2.3816666666666699</v>
      </c>
      <c r="AF71" s="1">
        <v>3.9638888888888899</v>
      </c>
      <c r="AG71" s="1">
        <f t="shared" si="16"/>
        <v>70</v>
      </c>
    </row>
    <row r="72" spans="5:33" x14ac:dyDescent="0.2">
      <c r="E72" s="3" t="s">
        <v>53</v>
      </c>
      <c r="F72" s="3" t="s">
        <v>57</v>
      </c>
      <c r="G72" s="1">
        <v>2.43861111111111</v>
      </c>
      <c r="AF72" s="1">
        <v>2.4955555555555602</v>
      </c>
      <c r="AG72" s="1">
        <f t="shared" si="16"/>
        <v>71</v>
      </c>
    </row>
    <row r="73" spans="5:33" x14ac:dyDescent="0.2">
      <c r="E73" s="3" t="s">
        <v>53</v>
      </c>
      <c r="F73" s="3" t="s">
        <v>57</v>
      </c>
      <c r="G73" s="1">
        <v>2.3438888888888898</v>
      </c>
      <c r="AF73" s="1">
        <v>2.3450000000000002</v>
      </c>
      <c r="AG73" s="1">
        <f t="shared" si="16"/>
        <v>72</v>
      </c>
    </row>
    <row r="74" spans="5:33" x14ac:dyDescent="0.2">
      <c r="E74" s="3" t="s">
        <v>53</v>
      </c>
      <c r="F74" s="3" t="s">
        <v>57</v>
      </c>
      <c r="G74" s="1">
        <v>2.3472222222222201</v>
      </c>
      <c r="O74">
        <v>23.994000000000007</v>
      </c>
      <c r="P74">
        <v>-0.19872222222220515</v>
      </c>
      <c r="Q74">
        <v>1.1277777777792153E-2</v>
      </c>
      <c r="R74">
        <v>9.6111111110914749E-3</v>
      </c>
      <c r="S74">
        <v>-6.5111111111107789E-2</v>
      </c>
      <c r="T74">
        <v>2.7388888888893348E-2</v>
      </c>
      <c r="U74">
        <v>-5.6666666667055665E-3</v>
      </c>
      <c r="V74">
        <v>6.4611111111094743E-2</v>
      </c>
      <c r="W74">
        <v>0.22905555555559332</v>
      </c>
      <c r="X74">
        <v>-0.1151111111111085</v>
      </c>
      <c r="Y74">
        <v>4.2666666666693942E-2</v>
      </c>
      <c r="AF74" s="1">
        <v>2.4277777777777798</v>
      </c>
      <c r="AG74" s="1">
        <f t="shared" si="16"/>
        <v>73</v>
      </c>
    </row>
    <row r="75" spans="5:33" x14ac:dyDescent="0.2">
      <c r="E75" s="3" t="s">
        <v>53</v>
      </c>
      <c r="F75" s="3" t="s">
        <v>57</v>
      </c>
      <c r="G75" s="1">
        <v>2.33555555555556</v>
      </c>
      <c r="AF75" s="1">
        <v>2.4591666666666701</v>
      </c>
      <c r="AG75" s="1">
        <f t="shared" si="16"/>
        <v>74</v>
      </c>
    </row>
    <row r="76" spans="5:33" x14ac:dyDescent="0.2">
      <c r="E76" s="3" t="s">
        <v>53</v>
      </c>
      <c r="F76" s="3" t="s">
        <v>57</v>
      </c>
      <c r="G76" s="1">
        <v>2.4338888888888901</v>
      </c>
      <c r="O76">
        <v>4.0206944444444455</v>
      </c>
      <c r="P76">
        <v>0.10958333333333492</v>
      </c>
      <c r="Q76">
        <v>-6.29166666666654E-2</v>
      </c>
      <c r="R76">
        <v>0.14013888888888459</v>
      </c>
      <c r="S76">
        <v>-4.9861111111115353E-2</v>
      </c>
      <c r="T76">
        <v>-0.16569444444444548</v>
      </c>
      <c r="U76">
        <v>0.11902777777777462</v>
      </c>
      <c r="V76">
        <v>6.0972222222224204E-2</v>
      </c>
      <c r="W76">
        <v>-5.5138888888885518E-2</v>
      </c>
      <c r="X76">
        <v>-2.4027777777775317E-2</v>
      </c>
      <c r="Y76">
        <v>-7.2083333333335275E-2</v>
      </c>
      <c r="AF76" s="1">
        <v>2.4275000000000002</v>
      </c>
      <c r="AG76" s="1">
        <f t="shared" si="16"/>
        <v>75</v>
      </c>
    </row>
    <row r="77" spans="5:33" x14ac:dyDescent="0.2">
      <c r="E77" s="3" t="s">
        <v>53</v>
      </c>
      <c r="F77" s="3" t="s">
        <v>58</v>
      </c>
      <c r="G77" s="1">
        <v>6.0461111111111103</v>
      </c>
      <c r="AF77" s="1">
        <v>2.3533333333333299</v>
      </c>
      <c r="AG77" s="1">
        <f t="shared" si="16"/>
        <v>76</v>
      </c>
    </row>
    <row r="78" spans="5:33" x14ac:dyDescent="0.2">
      <c r="E78" s="3" t="s">
        <v>53</v>
      </c>
      <c r="F78" s="3" t="s">
        <v>58</v>
      </c>
      <c r="G78" s="1">
        <v>5.9741666666666697</v>
      </c>
      <c r="O78">
        <v>6.0258055555555545</v>
      </c>
      <c r="P78">
        <v>2.0305555555555799E-2</v>
      </c>
      <c r="Q78">
        <v>-5.1638888888884793E-2</v>
      </c>
      <c r="R78">
        <v>1.7805555555555408E-2</v>
      </c>
      <c r="S78">
        <v>-1.2194444444444841E-2</v>
      </c>
      <c r="T78">
        <v>6.6416666666665236E-2</v>
      </c>
      <c r="U78">
        <v>-5.1361111111114965E-2</v>
      </c>
      <c r="V78">
        <v>5.0277777777756327E-3</v>
      </c>
      <c r="W78">
        <v>-4.1388888888844733E-3</v>
      </c>
      <c r="X78">
        <v>2.197222222222539E-2</v>
      </c>
      <c r="Y78">
        <v>-1.2194444444444841E-2</v>
      </c>
      <c r="AF78" s="1">
        <v>2.3913888888888901</v>
      </c>
      <c r="AG78" s="1">
        <f t="shared" si="16"/>
        <v>77</v>
      </c>
    </row>
    <row r="79" spans="5:33" x14ac:dyDescent="0.2">
      <c r="E79" s="3" t="s">
        <v>53</v>
      </c>
      <c r="F79" s="3" t="s">
        <v>58</v>
      </c>
      <c r="G79" s="1">
        <v>6.0436111111111099</v>
      </c>
      <c r="AF79" s="1">
        <v>2.3458333333333301</v>
      </c>
      <c r="AG79" s="1">
        <f t="shared" si="16"/>
        <v>78</v>
      </c>
    </row>
    <row r="80" spans="5:33" x14ac:dyDescent="0.2">
      <c r="E80" s="3" t="s">
        <v>53</v>
      </c>
      <c r="F80" s="3" t="s">
        <v>58</v>
      </c>
      <c r="G80" s="1">
        <v>6.0136111111111097</v>
      </c>
      <c r="AF80" s="1">
        <v>2.3530555555555601</v>
      </c>
      <c r="AG80" s="1">
        <f t="shared" si="16"/>
        <v>79</v>
      </c>
    </row>
    <row r="81" spans="5:33" x14ac:dyDescent="0.2">
      <c r="E81" s="3" t="s">
        <v>53</v>
      </c>
      <c r="F81" s="3" t="s">
        <v>58</v>
      </c>
      <c r="G81" s="1">
        <v>6.0922222222222198</v>
      </c>
      <c r="O81">
        <v>2.3947222222222235</v>
      </c>
      <c r="P81">
        <v>0.10083333333333666</v>
      </c>
      <c r="Q81">
        <v>-4.9722222222223333E-2</v>
      </c>
      <c r="R81">
        <v>3.3055555555556282E-2</v>
      </c>
      <c r="S81">
        <v>6.4444444444446525E-2</v>
      </c>
      <c r="T81">
        <v>3.2777777777776684E-2</v>
      </c>
      <c r="U81">
        <v>-4.1388888888893582E-2</v>
      </c>
      <c r="V81">
        <v>-3.3333333333334103E-3</v>
      </c>
      <c r="W81">
        <v>-4.8888888888893423E-2</v>
      </c>
      <c r="X81">
        <v>-4.166666666666341E-2</v>
      </c>
      <c r="Y81">
        <v>-4.6111111111113434E-2</v>
      </c>
      <c r="AF81" s="1">
        <v>2.3486111111111101</v>
      </c>
      <c r="AG81" s="1">
        <f t="shared" si="16"/>
        <v>80</v>
      </c>
    </row>
    <row r="82" spans="5:33" x14ac:dyDescent="0.2">
      <c r="E82" s="3" t="s">
        <v>53</v>
      </c>
      <c r="F82" s="3" t="s">
        <v>58</v>
      </c>
      <c r="G82" s="1">
        <v>5.9744444444444396</v>
      </c>
    </row>
    <row r="83" spans="5:33" x14ac:dyDescent="0.2">
      <c r="E83" s="3" t="s">
        <v>53</v>
      </c>
      <c r="F83" s="3" t="s">
        <v>58</v>
      </c>
      <c r="G83" s="1">
        <v>6.0308333333333302</v>
      </c>
    </row>
    <row r="84" spans="5:33" x14ac:dyDescent="0.2">
      <c r="E84" s="3" t="s">
        <v>53</v>
      </c>
      <c r="F84" s="3" t="s">
        <v>58</v>
      </c>
      <c r="G84" s="1">
        <v>6.0216666666666701</v>
      </c>
    </row>
    <row r="85" spans="5:33" x14ac:dyDescent="0.2">
      <c r="E85" s="3" t="s">
        <v>53</v>
      </c>
      <c r="F85" s="3" t="s">
        <v>58</v>
      </c>
      <c r="G85" s="1">
        <v>6.0477777777777799</v>
      </c>
    </row>
    <row r="86" spans="5:33" x14ac:dyDescent="0.2">
      <c r="E86" s="3" t="s">
        <v>53</v>
      </c>
      <c r="F86" s="3" t="s">
        <v>58</v>
      </c>
      <c r="G86" s="1">
        <v>6.0136111111111097</v>
      </c>
    </row>
    <row r="87" spans="5:33" x14ac:dyDescent="0.2">
      <c r="E87" s="3" t="s">
        <v>53</v>
      </c>
      <c r="F87" s="3" t="s">
        <v>59</v>
      </c>
      <c r="G87" s="1">
        <v>2.5363888888888901</v>
      </c>
    </row>
    <row r="88" spans="5:33" x14ac:dyDescent="0.2">
      <c r="E88" s="3" t="s">
        <v>53</v>
      </c>
      <c r="F88" s="3" t="s">
        <v>59</v>
      </c>
      <c r="G88" s="1">
        <v>2.4116666666666702</v>
      </c>
    </row>
    <row r="89" spans="5:33" x14ac:dyDescent="0.2">
      <c r="E89" s="3" t="s">
        <v>53</v>
      </c>
      <c r="F89" s="3" t="s">
        <v>59</v>
      </c>
      <c r="G89" s="1">
        <v>2.39638888888889</v>
      </c>
    </row>
    <row r="90" spans="5:33" x14ac:dyDescent="0.2">
      <c r="E90" s="3" t="s">
        <v>53</v>
      </c>
      <c r="F90" s="3" t="s">
        <v>59</v>
      </c>
      <c r="G90" s="1">
        <v>2.4705555555555598</v>
      </c>
    </row>
    <row r="91" spans="5:33" x14ac:dyDescent="0.2">
      <c r="E91" s="3" t="s">
        <v>53</v>
      </c>
      <c r="F91" s="3" t="s">
        <v>59</v>
      </c>
      <c r="G91" s="1">
        <v>2.4075000000000002</v>
      </c>
    </row>
    <row r="92" spans="5:33" x14ac:dyDescent="0.2">
      <c r="E92" s="3" t="s">
        <v>53</v>
      </c>
      <c r="F92" s="3" t="s">
        <v>59</v>
      </c>
      <c r="G92" s="1">
        <v>2.4108333333333301</v>
      </c>
    </row>
    <row r="93" spans="5:33" x14ac:dyDescent="0.2">
      <c r="E93" s="3" t="s">
        <v>53</v>
      </c>
      <c r="F93" s="3" t="s">
        <v>59</v>
      </c>
      <c r="G93" s="1">
        <v>2.3547222222222199</v>
      </c>
    </row>
    <row r="94" spans="5:33" x14ac:dyDescent="0.2">
      <c r="E94" s="3" t="s">
        <v>53</v>
      </c>
      <c r="F94" s="3" t="s">
        <v>59</v>
      </c>
      <c r="G94" s="1">
        <v>2.2613888888888898</v>
      </c>
    </row>
    <row r="95" spans="5:33" x14ac:dyDescent="0.2">
      <c r="E95" s="3" t="s">
        <v>53</v>
      </c>
      <c r="F95" s="3" t="s">
        <v>59</v>
      </c>
      <c r="G95" s="1">
        <v>2.4113888888888901</v>
      </c>
    </row>
    <row r="96" spans="5:33" x14ac:dyDescent="0.2">
      <c r="E96" s="3" t="s">
        <v>53</v>
      </c>
      <c r="F96" s="3" t="s">
        <v>59</v>
      </c>
      <c r="G96" s="1">
        <v>2.3938888888888901</v>
      </c>
    </row>
    <row r="97" spans="5:7" x14ac:dyDescent="0.2">
      <c r="E97" s="3" t="s">
        <v>53</v>
      </c>
      <c r="F97" s="3" t="s">
        <v>60</v>
      </c>
      <c r="G97" s="1">
        <v>4.18888888888889</v>
      </c>
    </row>
    <row r="98" spans="5:7" x14ac:dyDescent="0.2">
      <c r="E98" s="3" t="s">
        <v>53</v>
      </c>
      <c r="F98" s="3" t="s">
        <v>60</v>
      </c>
      <c r="G98" s="1">
        <v>4.0155555555555598</v>
      </c>
    </row>
    <row r="99" spans="5:7" x14ac:dyDescent="0.2">
      <c r="E99" s="3" t="s">
        <v>53</v>
      </c>
      <c r="F99" s="3" t="s">
        <v>60</v>
      </c>
      <c r="G99" s="1">
        <v>4.1483333333333299</v>
      </c>
    </row>
    <row r="100" spans="5:7" x14ac:dyDescent="0.2">
      <c r="E100" s="3" t="s">
        <v>53</v>
      </c>
      <c r="F100" s="3" t="s">
        <v>60</v>
      </c>
      <c r="G100" s="1">
        <v>3.9880555555555599</v>
      </c>
    </row>
    <row r="101" spans="5:7" x14ac:dyDescent="0.2">
      <c r="E101" s="3" t="s">
        <v>53</v>
      </c>
      <c r="F101" s="3" t="s">
        <v>60</v>
      </c>
      <c r="G101" s="1">
        <v>3.8441666666666698</v>
      </c>
    </row>
    <row r="102" spans="5:7" x14ac:dyDescent="0.2">
      <c r="E102" s="3" t="s">
        <v>53</v>
      </c>
      <c r="F102" s="3" t="s">
        <v>60</v>
      </c>
      <c r="G102" s="1">
        <v>4.0588888888888901</v>
      </c>
    </row>
    <row r="103" spans="5:7" x14ac:dyDescent="0.2">
      <c r="E103" s="3" t="s">
        <v>53</v>
      </c>
      <c r="F103" s="3" t="s">
        <v>60</v>
      </c>
      <c r="G103" s="1">
        <v>4.0783333333333296</v>
      </c>
    </row>
    <row r="104" spans="5:7" x14ac:dyDescent="0.2">
      <c r="E104" s="3" t="s">
        <v>53</v>
      </c>
      <c r="F104" s="3" t="s">
        <v>60</v>
      </c>
      <c r="G104" s="1">
        <v>3.93916666666667</v>
      </c>
    </row>
    <row r="105" spans="5:7" x14ac:dyDescent="0.2">
      <c r="E105" s="3" t="s">
        <v>53</v>
      </c>
      <c r="F105" s="3" t="s">
        <v>60</v>
      </c>
      <c r="G105" s="1">
        <v>4.0033333333333303</v>
      </c>
    </row>
    <row r="106" spans="5:7" x14ac:dyDescent="0.2">
      <c r="E106" s="3" t="s">
        <v>53</v>
      </c>
      <c r="F106" s="3" t="s">
        <v>60</v>
      </c>
      <c r="G106" s="1">
        <v>3.9638888888888899</v>
      </c>
    </row>
    <row r="107" spans="5:7" x14ac:dyDescent="0.2">
      <c r="E107" s="3" t="s">
        <v>53</v>
      </c>
      <c r="F107" s="3" t="s">
        <v>61</v>
      </c>
      <c r="G107" s="1">
        <v>2.4955555555555602</v>
      </c>
    </row>
    <row r="108" spans="5:7" x14ac:dyDescent="0.2">
      <c r="E108" s="3" t="s">
        <v>53</v>
      </c>
      <c r="F108" s="3" t="s">
        <v>61</v>
      </c>
      <c r="G108" s="1">
        <v>2.3450000000000002</v>
      </c>
    </row>
    <row r="109" spans="5:7" x14ac:dyDescent="0.2">
      <c r="E109" s="3" t="s">
        <v>53</v>
      </c>
      <c r="F109" s="3" t="s">
        <v>61</v>
      </c>
      <c r="G109" s="1">
        <v>2.4277777777777798</v>
      </c>
    </row>
    <row r="110" spans="5:7" x14ac:dyDescent="0.2">
      <c r="E110" s="3" t="s">
        <v>53</v>
      </c>
      <c r="F110" s="3" t="s">
        <v>61</v>
      </c>
      <c r="G110" s="1">
        <v>2.4591666666666701</v>
      </c>
    </row>
    <row r="111" spans="5:7" x14ac:dyDescent="0.2">
      <c r="E111" s="3" t="s">
        <v>53</v>
      </c>
      <c r="F111" s="3" t="s">
        <v>61</v>
      </c>
      <c r="G111" s="1">
        <v>2.4275000000000002</v>
      </c>
    </row>
    <row r="112" spans="5:7" x14ac:dyDescent="0.2">
      <c r="E112" s="3" t="s">
        <v>53</v>
      </c>
      <c r="F112" s="3" t="s">
        <v>61</v>
      </c>
      <c r="G112" s="1">
        <v>2.3533333333333299</v>
      </c>
    </row>
    <row r="113" spans="5:7" x14ac:dyDescent="0.2">
      <c r="E113" s="3" t="s">
        <v>53</v>
      </c>
      <c r="F113" s="3" t="s">
        <v>61</v>
      </c>
      <c r="G113" s="1">
        <v>2.3913888888888901</v>
      </c>
    </row>
    <row r="114" spans="5:7" x14ac:dyDescent="0.2">
      <c r="E114" s="3" t="s">
        <v>53</v>
      </c>
      <c r="F114" s="3" t="s">
        <v>61</v>
      </c>
      <c r="G114" s="1">
        <v>2.3458333333333301</v>
      </c>
    </row>
    <row r="115" spans="5:7" x14ac:dyDescent="0.2">
      <c r="E115" s="3" t="s">
        <v>53</v>
      </c>
      <c r="F115" s="3" t="s">
        <v>61</v>
      </c>
      <c r="G115" s="1">
        <v>2.3530555555555601</v>
      </c>
    </row>
    <row r="116" spans="5:7" x14ac:dyDescent="0.2">
      <c r="E116" s="3" t="s">
        <v>53</v>
      </c>
      <c r="F116" s="3" t="s">
        <v>61</v>
      </c>
      <c r="G116" s="1">
        <v>2.3486111111111101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Roman,Normale"&amp;12&amp;A</oddHeader>
    <oddFooter>&amp;C&amp;"Times New Roman,Normale"&amp;12Pagina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16"/>
  <sheetViews>
    <sheetView zoomScale="60" zoomScaleNormal="60" workbookViewId="0">
      <selection activeCell="C13" sqref="C13:I13"/>
    </sheetView>
  </sheetViews>
  <sheetFormatPr defaultColWidth="11.5703125" defaultRowHeight="12.75" x14ac:dyDescent="0.2"/>
  <cols>
    <col min="21" max="21" width="12" customWidth="1"/>
    <col min="23" max="23" width="12" customWidth="1"/>
  </cols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>
        <v>1</v>
      </c>
      <c r="AG1" s="1">
        <v>2.05907485382953</v>
      </c>
    </row>
    <row r="2" spans="1:33" x14ac:dyDescent="0.2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2.05907485382953</v>
      </c>
      <c r="K2" s="1">
        <v>2.0421932741081901</v>
      </c>
      <c r="L2" s="1">
        <v>2.0426314759179598</v>
      </c>
      <c r="M2" s="1">
        <v>2.04812147048216</v>
      </c>
      <c r="N2" s="1">
        <v>2.0398625755533701</v>
      </c>
      <c r="O2" s="1">
        <v>2.0427082579917499</v>
      </c>
      <c r="P2" s="1">
        <v>2.0370333214238801</v>
      </c>
      <c r="Q2" s="1">
        <v>2.0227740515588799</v>
      </c>
      <c r="R2" s="1">
        <v>2.05185878300122</v>
      </c>
      <c r="S2" s="1">
        <v>2.0390746831925401</v>
      </c>
      <c r="T2">
        <f t="shared" ref="T2:T9" si="4">AVERAGE(J2:S2)</f>
        <v>2.0425332747059479</v>
      </c>
      <c r="U2">
        <f t="shared" ref="U2:AD2" si="5">J2-$T2</f>
        <v>1.6541579123582117E-2</v>
      </c>
      <c r="V2">
        <f t="shared" si="5"/>
        <v>-3.4000059775785019E-4</v>
      </c>
      <c r="W2">
        <f t="shared" si="5"/>
        <v>9.8201212011872485E-5</v>
      </c>
      <c r="X2">
        <f t="shared" si="5"/>
        <v>5.5881957762120571E-3</v>
      </c>
      <c r="Y2">
        <f t="shared" si="5"/>
        <v>-2.6706991525777823E-3</v>
      </c>
      <c r="Z2">
        <f t="shared" si="5"/>
        <v>1.7498328580201061E-4</v>
      </c>
      <c r="AA2">
        <f t="shared" si="5"/>
        <v>-5.4999532820678709E-3</v>
      </c>
      <c r="AB2">
        <f t="shared" si="5"/>
        <v>-1.9759223147068017E-2</v>
      </c>
      <c r="AC2">
        <f t="shared" si="5"/>
        <v>9.3255082952721224E-3</v>
      </c>
      <c r="AD2">
        <f t="shared" si="5"/>
        <v>-3.4585915134077716E-3</v>
      </c>
      <c r="AF2" s="1">
        <f t="shared" ref="AF2:AF33" si="6">AF1+1</f>
        <v>2</v>
      </c>
      <c r="AG2" s="1">
        <v>2.0421932741081901</v>
      </c>
    </row>
    <row r="3" spans="1:33" x14ac:dyDescent="0.2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19.317250745158201</v>
      </c>
      <c r="K3" s="1">
        <v>20.782189466542501</v>
      </c>
      <c r="L3" s="1">
        <v>20.8748890341909</v>
      </c>
      <c r="M3" s="1">
        <v>20.162912072858902</v>
      </c>
      <c r="N3" s="1">
        <v>20.405912984374499</v>
      </c>
      <c r="O3" s="1">
        <v>20.191838707838802</v>
      </c>
      <c r="P3" s="1">
        <v>20.292228503769898</v>
      </c>
      <c r="Q3" s="1">
        <v>20.559479411566201</v>
      </c>
      <c r="R3" s="1">
        <v>20.737087857912801</v>
      </c>
      <c r="S3" s="1">
        <v>19.971075051964501</v>
      </c>
      <c r="T3">
        <f t="shared" si="4"/>
        <v>20.32948638361772</v>
      </c>
      <c r="U3">
        <f t="shared" ref="U3:U9" si="7">J3-T3</f>
        <v>-1.0122356384595186</v>
      </c>
      <c r="V3">
        <f t="shared" ref="V3:AD9" si="8">K3-$T3</f>
        <v>0.45270308292478134</v>
      </c>
      <c r="W3">
        <f t="shared" si="8"/>
        <v>0.54540265057318038</v>
      </c>
      <c r="X3">
        <f t="shared" si="8"/>
        <v>-0.16657431075881846</v>
      </c>
      <c r="Y3">
        <f t="shared" si="8"/>
        <v>7.6426600756779095E-2</v>
      </c>
      <c r="Z3">
        <f t="shared" si="8"/>
        <v>-0.13764767577891845</v>
      </c>
      <c r="AA3">
        <f t="shared" si="8"/>
        <v>-3.7257879847821584E-2</v>
      </c>
      <c r="AB3">
        <f t="shared" si="8"/>
        <v>0.2299930279484812</v>
      </c>
      <c r="AC3">
        <f t="shared" si="8"/>
        <v>0.40760147429508109</v>
      </c>
      <c r="AD3">
        <f t="shared" si="8"/>
        <v>-0.35841133165321892</v>
      </c>
      <c r="AF3" s="1">
        <f t="shared" si="6"/>
        <v>3</v>
      </c>
      <c r="AG3" s="1">
        <v>2.0426314759179598</v>
      </c>
    </row>
    <row r="4" spans="1:33" x14ac:dyDescent="0.2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11.8677767076416</v>
      </c>
      <c r="K4" s="1">
        <v>12.410074560760799</v>
      </c>
      <c r="L4" s="1">
        <v>11.786063371083999</v>
      </c>
      <c r="M4" s="1">
        <v>12.332970660216199</v>
      </c>
      <c r="N4" s="1">
        <v>12.729015224422801</v>
      </c>
      <c r="O4" s="1">
        <v>11.82923947428</v>
      </c>
      <c r="P4" s="1">
        <v>11.9967503555959</v>
      </c>
      <c r="Q4" s="1">
        <v>12.387748053141999</v>
      </c>
      <c r="R4" s="1">
        <v>12.2370959730916</v>
      </c>
      <c r="S4" s="1">
        <v>12.3776814227099</v>
      </c>
      <c r="T4">
        <f t="shared" si="4"/>
        <v>12.195441580294482</v>
      </c>
      <c r="U4">
        <f t="shared" si="7"/>
        <v>-0.32766487265288191</v>
      </c>
      <c r="V4">
        <f t="shared" si="8"/>
        <v>0.21463298046631785</v>
      </c>
      <c r="W4">
        <f t="shared" si="8"/>
        <v>-0.40937820921048207</v>
      </c>
      <c r="X4">
        <f t="shared" si="8"/>
        <v>0.13752907992171792</v>
      </c>
      <c r="Y4">
        <f t="shared" si="8"/>
        <v>0.5335736441283192</v>
      </c>
      <c r="Z4">
        <f t="shared" si="8"/>
        <v>-0.366202106014482</v>
      </c>
      <c r="AA4">
        <f t="shared" si="8"/>
        <v>-0.19869122469858169</v>
      </c>
      <c r="AB4">
        <f t="shared" si="8"/>
        <v>0.1923064728475179</v>
      </c>
      <c r="AC4">
        <f t="shared" si="8"/>
        <v>4.1654392797118689E-2</v>
      </c>
      <c r="AD4">
        <f t="shared" si="8"/>
        <v>0.18223984241541835</v>
      </c>
      <c r="AF4" s="1">
        <f t="shared" si="6"/>
        <v>4</v>
      </c>
      <c r="AG4" s="1">
        <v>2.04812147048216</v>
      </c>
    </row>
    <row r="5" spans="1:33" x14ac:dyDescent="0.2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19.484731407508999</v>
      </c>
      <c r="K5" s="1">
        <v>20.4209076931485</v>
      </c>
      <c r="L5" s="1">
        <v>20.412456690969801</v>
      </c>
      <c r="M5" s="1">
        <v>20.6177315419989</v>
      </c>
      <c r="N5" s="1">
        <v>20.602448130771499</v>
      </c>
      <c r="O5" s="1">
        <v>20.046404666132201</v>
      </c>
      <c r="P5" s="1">
        <v>20.921207384890199</v>
      </c>
      <c r="Q5" s="1">
        <v>20.7813251296411</v>
      </c>
      <c r="R5" s="1">
        <v>20.963547105285599</v>
      </c>
      <c r="S5" s="1">
        <v>20.151420142710101</v>
      </c>
      <c r="T5">
        <f t="shared" si="4"/>
        <v>20.440217989305687</v>
      </c>
      <c r="U5">
        <f t="shared" si="7"/>
        <v>-0.95548658179668777</v>
      </c>
      <c r="V5">
        <f t="shared" si="8"/>
        <v>-1.9310296157186713E-2</v>
      </c>
      <c r="W5">
        <f t="shared" si="8"/>
        <v>-2.7761298335885698E-2</v>
      </c>
      <c r="X5">
        <f t="shared" si="8"/>
        <v>0.17751355269321323</v>
      </c>
      <c r="Y5">
        <f t="shared" si="8"/>
        <v>0.16223014146581249</v>
      </c>
      <c r="Z5">
        <f t="shared" si="8"/>
        <v>-0.39381332317348594</v>
      </c>
      <c r="AA5">
        <f t="shared" si="8"/>
        <v>0.48098939558451193</v>
      </c>
      <c r="AB5">
        <f t="shared" si="8"/>
        <v>0.34110714033541356</v>
      </c>
      <c r="AC5">
        <f t="shared" si="8"/>
        <v>0.52332911597991227</v>
      </c>
      <c r="AD5">
        <f t="shared" si="8"/>
        <v>-0.28879784659558538</v>
      </c>
      <c r="AF5" s="1">
        <f t="shared" si="6"/>
        <v>5</v>
      </c>
      <c r="AG5" s="1">
        <v>2.0398625755533701</v>
      </c>
    </row>
    <row r="6" spans="1:33" x14ac:dyDescent="0.2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8.1026038245211502</v>
      </c>
      <c r="K6" s="1">
        <v>8.2035889003561699</v>
      </c>
      <c r="L6" s="1">
        <v>8.10882014320247</v>
      </c>
      <c r="M6" s="1">
        <v>8.1519803465698093</v>
      </c>
      <c r="N6" s="1">
        <v>8.0405385298670602</v>
      </c>
      <c r="O6" s="1">
        <v>8.2008757731579909</v>
      </c>
      <c r="P6" s="1">
        <v>8.12695147499808</v>
      </c>
      <c r="Q6" s="1">
        <v>8.1371727676715793</v>
      </c>
      <c r="R6" s="1">
        <v>8.1034934258606306</v>
      </c>
      <c r="S6" s="1">
        <v>8.1465998668733199</v>
      </c>
      <c r="T6">
        <f t="shared" si="4"/>
        <v>8.1322625053078248</v>
      </c>
      <c r="U6">
        <f t="shared" si="7"/>
        <v>-2.9658680786674552E-2</v>
      </c>
      <c r="V6">
        <f t="shared" si="8"/>
        <v>7.1326395048345148E-2</v>
      </c>
      <c r="W6">
        <f t="shared" si="8"/>
        <v>-2.3442362105354775E-2</v>
      </c>
      <c r="X6">
        <f t="shared" si="8"/>
        <v>1.9717841261984503E-2</v>
      </c>
      <c r="Y6">
        <f t="shared" si="8"/>
        <v>-9.1723975440764605E-2</v>
      </c>
      <c r="Z6">
        <f t="shared" si="8"/>
        <v>6.8613267850166082E-2</v>
      </c>
      <c r="AA6">
        <f t="shared" si="8"/>
        <v>-5.3110303097447797E-3</v>
      </c>
      <c r="AB6">
        <f t="shared" si="8"/>
        <v>4.9102623637544696E-3</v>
      </c>
      <c r="AC6">
        <f t="shared" si="8"/>
        <v>-2.8769079447194201E-2</v>
      </c>
      <c r="AD6">
        <f t="shared" si="8"/>
        <v>1.4337361565495144E-2</v>
      </c>
      <c r="AF6" s="1">
        <f t="shared" si="6"/>
        <v>6</v>
      </c>
      <c r="AG6" s="1">
        <v>2.0427082579917499</v>
      </c>
    </row>
    <row r="7" spans="1:33" x14ac:dyDescent="0.2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19.346826325480599</v>
      </c>
      <c r="K7" s="1">
        <v>20.325356156295602</v>
      </c>
      <c r="L7" s="1">
        <v>20.448215731233301</v>
      </c>
      <c r="M7" s="1">
        <v>19.794986557160801</v>
      </c>
      <c r="N7" s="1">
        <v>20.3689542061861</v>
      </c>
      <c r="O7" s="1">
        <v>20.191879522948</v>
      </c>
      <c r="P7" s="1">
        <v>20.804093762904301</v>
      </c>
      <c r="Q7" s="1">
        <v>21.685866030632202</v>
      </c>
      <c r="R7" s="1">
        <v>20.320684097066501</v>
      </c>
      <c r="S7" s="1">
        <v>20.3937272626615</v>
      </c>
      <c r="T7">
        <f t="shared" si="4"/>
        <v>20.368058965256893</v>
      </c>
      <c r="U7">
        <f t="shared" si="7"/>
        <v>-1.0212326397762936</v>
      </c>
      <c r="V7">
        <f t="shared" si="8"/>
        <v>-4.2702808961291083E-2</v>
      </c>
      <c r="W7">
        <f t="shared" si="8"/>
        <v>8.0156765976408195E-2</v>
      </c>
      <c r="X7">
        <f t="shared" si="8"/>
        <v>-0.57307240809609183</v>
      </c>
      <c r="Y7">
        <f t="shared" si="8"/>
        <v>8.9524092920711951E-4</v>
      </c>
      <c r="Z7">
        <f t="shared" si="8"/>
        <v>-0.17617944230889293</v>
      </c>
      <c r="AA7">
        <f t="shared" si="8"/>
        <v>0.43603479764740882</v>
      </c>
      <c r="AB7">
        <f t="shared" si="8"/>
        <v>1.3178070653753089</v>
      </c>
      <c r="AC7">
        <f t="shared" si="8"/>
        <v>-4.737486819039205E-2</v>
      </c>
      <c r="AD7">
        <f t="shared" si="8"/>
        <v>2.5668297404607188E-2</v>
      </c>
      <c r="AF7" s="1">
        <f t="shared" si="6"/>
        <v>7</v>
      </c>
      <c r="AG7" s="1">
        <v>2.0370333214238801</v>
      </c>
    </row>
    <row r="8" spans="1:33" x14ac:dyDescent="0.2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11.687151585442701</v>
      </c>
      <c r="K8" s="1">
        <v>12.2193210206215</v>
      </c>
      <c r="L8" s="1">
        <v>11.836605145283301</v>
      </c>
      <c r="M8" s="1">
        <v>12.270628418051601</v>
      </c>
      <c r="N8" s="1">
        <v>12.7715170573964</v>
      </c>
      <c r="O8" s="1">
        <v>12.0945958887275</v>
      </c>
      <c r="P8" s="1">
        <v>11.995852335085001</v>
      </c>
      <c r="Q8" s="1">
        <v>12.4481156675263</v>
      </c>
      <c r="R8" s="1">
        <v>12.210048951684501</v>
      </c>
      <c r="S8" s="1">
        <v>12.3104146180056</v>
      </c>
      <c r="T8">
        <f t="shared" si="4"/>
        <v>12.18442506878244</v>
      </c>
      <c r="U8">
        <f t="shared" si="7"/>
        <v>-0.49727348333973964</v>
      </c>
      <c r="V8">
        <f t="shared" si="8"/>
        <v>3.4895951839059691E-2</v>
      </c>
      <c r="W8">
        <f t="shared" si="8"/>
        <v>-0.3478199234991397</v>
      </c>
      <c r="X8">
        <f t="shared" si="8"/>
        <v>8.6203349269160512E-2</v>
      </c>
      <c r="Y8">
        <f t="shared" si="8"/>
        <v>0.58709198861395961</v>
      </c>
      <c r="Z8">
        <f t="shared" si="8"/>
        <v>-8.9829180054939783E-2</v>
      </c>
      <c r="AA8">
        <f t="shared" si="8"/>
        <v>-0.18857273369743943</v>
      </c>
      <c r="AB8">
        <f t="shared" si="8"/>
        <v>0.26369059874386025</v>
      </c>
      <c r="AC8">
        <f t="shared" si="8"/>
        <v>2.5623882902060302E-2</v>
      </c>
      <c r="AD8">
        <f t="shared" si="8"/>
        <v>0.12598954922315997</v>
      </c>
      <c r="AF8" s="1">
        <f t="shared" si="6"/>
        <v>8</v>
      </c>
      <c r="AG8" s="1">
        <v>2.0227740515588799</v>
      </c>
    </row>
    <row r="9" spans="1:33" x14ac:dyDescent="0.2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19.677009079239902</v>
      </c>
      <c r="K9" s="1">
        <v>20.906738680415199</v>
      </c>
      <c r="L9" s="1">
        <v>20.106285743401799</v>
      </c>
      <c r="M9" s="1">
        <v>19.903372007498898</v>
      </c>
      <c r="N9" s="1">
        <v>20.1572831223449</v>
      </c>
      <c r="O9" s="1">
        <v>20.750673431421198</v>
      </c>
      <c r="P9" s="1">
        <v>20.495602476858799</v>
      </c>
      <c r="Q9" s="1">
        <v>20.861641968879699</v>
      </c>
      <c r="R9" s="1">
        <v>20.8619998421762</v>
      </c>
      <c r="S9" s="1">
        <v>20.7784809121531</v>
      </c>
      <c r="T9">
        <f t="shared" si="4"/>
        <v>20.44990872643897</v>
      </c>
      <c r="U9">
        <f t="shared" si="7"/>
        <v>-0.77289964719906834</v>
      </c>
      <c r="V9">
        <f t="shared" si="8"/>
        <v>0.45682995397622861</v>
      </c>
      <c r="W9">
        <f t="shared" si="8"/>
        <v>-0.34362298303717154</v>
      </c>
      <c r="X9">
        <f t="shared" si="8"/>
        <v>-0.54653671894007161</v>
      </c>
      <c r="Y9">
        <f t="shared" si="8"/>
        <v>-0.29262560409407001</v>
      </c>
      <c r="Z9">
        <f t="shared" si="8"/>
        <v>0.30076470498222818</v>
      </c>
      <c r="AA9">
        <f t="shared" si="8"/>
        <v>4.5693750419829371E-2</v>
      </c>
      <c r="AB9">
        <f t="shared" si="8"/>
        <v>0.41173324244072873</v>
      </c>
      <c r="AC9">
        <f t="shared" si="8"/>
        <v>0.41209111573722979</v>
      </c>
      <c r="AD9">
        <f t="shared" si="8"/>
        <v>0.32857218571412972</v>
      </c>
      <c r="AF9" s="1">
        <f t="shared" si="6"/>
        <v>9</v>
      </c>
      <c r="AG9" s="1">
        <v>2.05185878300122</v>
      </c>
    </row>
    <row r="10" spans="1:33" x14ac:dyDescent="0.2">
      <c r="A10" t="s">
        <v>29</v>
      </c>
      <c r="B10">
        <f t="array" ref="B10">SUM(B$2:B$9 * $T$2:$T$9)</f>
        <v>116.14233449370997</v>
      </c>
      <c r="C10">
        <f t="array" ref="C10">SUM(C$2:C$9 * $T$2:$T$9)</f>
        <v>-6.1269760378622937</v>
      </c>
      <c r="D10">
        <f t="array" ref="D10">SUM(D$2:D$9 * $T$2:$T$9)</f>
        <v>-47.033009635528572</v>
      </c>
      <c r="E10">
        <f t="array" ref="E10">SUM(E$2:E$9 * $T$2:$T$9)</f>
        <v>-14.012489502193105</v>
      </c>
      <c r="F10">
        <f t="array" ref="F10">SUM(F$2:F$9 * $T$2:$T$9)</f>
        <v>-6.0304494003173801</v>
      </c>
      <c r="G10">
        <f t="array" ref="G10">SUM(G$2:G$9 * $T$2:$T$9)</f>
        <v>-6.0718638976080275</v>
      </c>
      <c r="H10">
        <f t="array" ref="H10">SUM(H$2:H$9 * $T$2:$T$9)</f>
        <v>-14.397652235933192</v>
      </c>
      <c r="I10">
        <f t="array" ref="I10">SUM(I$2:I$9 * $T$2:$T$9)</f>
        <v>-6.1296275866198044</v>
      </c>
      <c r="J10" s="3"/>
      <c r="K10" s="3"/>
      <c r="L10" s="3"/>
      <c r="M10" s="3"/>
      <c r="U10">
        <f t="shared" ref="U10:AD10" si="9">SUM(U$2:U$9)</f>
        <v>-4.5999099648872823</v>
      </c>
      <c r="V10">
        <f t="shared" si="9"/>
        <v>1.168035258538497</v>
      </c>
      <c r="W10">
        <f t="shared" si="9"/>
        <v>-0.52636715842643333</v>
      </c>
      <c r="X10">
        <f t="shared" si="9"/>
        <v>-0.85963141887269368</v>
      </c>
      <c r="Y10">
        <f t="shared" si="9"/>
        <v>0.97319733720666513</v>
      </c>
      <c r="Z10">
        <f t="shared" si="9"/>
        <v>-0.79411877121252283</v>
      </c>
      <c r="AA10">
        <f t="shared" si="9"/>
        <v>0.52738512181609476</v>
      </c>
      <c r="AB10">
        <f t="shared" si="9"/>
        <v>2.741788586907997</v>
      </c>
      <c r="AC10">
        <f t="shared" si="9"/>
        <v>1.343481542369088</v>
      </c>
      <c r="AD10">
        <f t="shared" si="9"/>
        <v>2.613946656059829E-2</v>
      </c>
      <c r="AE10" t="s">
        <v>29</v>
      </c>
      <c r="AF10" s="1">
        <f t="shared" si="6"/>
        <v>10</v>
      </c>
      <c r="AG10" s="1">
        <v>2.0390746831925401</v>
      </c>
    </row>
    <row r="11" spans="1:33" x14ac:dyDescent="0.2">
      <c r="A11" t="s">
        <v>30</v>
      </c>
      <c r="B11">
        <f t="shared" ref="B11:I11" si="10">B10/8</f>
        <v>14.517791811713746</v>
      </c>
      <c r="C11">
        <f t="shared" si="10"/>
        <v>-0.76587200473278672</v>
      </c>
      <c r="D11">
        <f t="shared" si="10"/>
        <v>-5.8791262044410715</v>
      </c>
      <c r="E11">
        <f t="shared" si="10"/>
        <v>-1.7515611877741382</v>
      </c>
      <c r="F11">
        <f t="shared" si="10"/>
        <v>-0.75380617503967251</v>
      </c>
      <c r="G11">
        <f t="shared" si="10"/>
        <v>-0.75898298720100343</v>
      </c>
      <c r="H11">
        <f t="shared" si="10"/>
        <v>-1.799706529491649</v>
      </c>
      <c r="I11">
        <f t="shared" si="10"/>
        <v>-0.76620344832747556</v>
      </c>
      <c r="J11" s="3"/>
      <c r="K11" s="3"/>
      <c r="L11" s="3"/>
      <c r="M11" s="3"/>
      <c r="U11">
        <f t="shared" ref="U11:AD11" si="11">U10/8</f>
        <v>-0.57498874561091029</v>
      </c>
      <c r="V11">
        <f t="shared" si="11"/>
        <v>0.14600440731731212</v>
      </c>
      <c r="W11">
        <f t="shared" si="11"/>
        <v>-6.5795894803304167E-2</v>
      </c>
      <c r="X11">
        <f t="shared" si="11"/>
        <v>-0.10745392735908671</v>
      </c>
      <c r="Y11">
        <f t="shared" si="11"/>
        <v>0.12164966715083314</v>
      </c>
      <c r="Z11">
        <f t="shared" si="11"/>
        <v>-9.9264846401565354E-2</v>
      </c>
      <c r="AA11">
        <f t="shared" si="11"/>
        <v>6.5923140227011845E-2</v>
      </c>
      <c r="AB11">
        <f t="shared" si="11"/>
        <v>0.34272357336349962</v>
      </c>
      <c r="AC11">
        <f t="shared" si="11"/>
        <v>0.167935192796136</v>
      </c>
      <c r="AD11">
        <f t="shared" si="11"/>
        <v>3.2674333200747863E-3</v>
      </c>
      <c r="AE11" t="s">
        <v>30</v>
      </c>
      <c r="AF11" s="1">
        <f t="shared" si="6"/>
        <v>11</v>
      </c>
      <c r="AG11" s="1">
        <v>19.317250745158201</v>
      </c>
    </row>
    <row r="12" spans="1:33" x14ac:dyDescent="0.2">
      <c r="A12" t="s">
        <v>31</v>
      </c>
      <c r="C12">
        <f t="shared" ref="C12:I12" si="12">80*POWER(C11,2)</f>
        <v>46.924794210673411</v>
      </c>
      <c r="D12">
        <f t="shared" si="12"/>
        <v>2765.1299942196547</v>
      </c>
      <c r="E12">
        <f t="shared" si="12"/>
        <v>245.43732756134</v>
      </c>
      <c r="F12">
        <f t="shared" si="12"/>
        <v>45.457899962235317</v>
      </c>
      <c r="G12">
        <f t="shared" si="12"/>
        <v>46.084413988844688</v>
      </c>
      <c r="H12">
        <f t="shared" si="12"/>
        <v>259.11548738359005</v>
      </c>
      <c r="I12">
        <f t="shared" si="12"/>
        <v>46.965417938313159</v>
      </c>
      <c r="J12" s="3"/>
      <c r="K12" s="3"/>
      <c r="L12" s="3"/>
      <c r="M12" s="3"/>
      <c r="U12">
        <f t="array" ref="U12">SUM(POWER(U2:U9, 2))</f>
        <v>3.9336640121353446</v>
      </c>
      <c r="V12">
        <f t="array" ref="V12">SUM(POWER(V2:V9, 2))</f>
        <v>0.46820271955999515</v>
      </c>
      <c r="W12">
        <f t="array" ref="W12">SUM(POWER(W2:W9, 2))</f>
        <v>0.71185537388459086</v>
      </c>
      <c r="X12">
        <f t="array" ref="X12">SUM(POWER(X2:X9, 2))</f>
        <v>0.71313771891077526</v>
      </c>
      <c r="Y12">
        <f t="array" ref="Y12">SUM(POWER(Y2:Y9, 2))</f>
        <v>0.75558844683868387</v>
      </c>
      <c r="Z12">
        <f t="array" ref="Z12">SUM(POWER(Z2:Z9, 2))</f>
        <v>0.44241549499461563</v>
      </c>
      <c r="AA12">
        <f t="array" ref="AA12">SUM(POWER(AA2:AA9, 2))</f>
        <v>0.50004954705775884</v>
      </c>
      <c r="AB12">
        <f t="array" ref="AB12">SUM(POWER(AB2:AB9, 2))</f>
        <v>2.182319647517359</v>
      </c>
      <c r="AC12">
        <f t="array" ref="AC12">SUM(POWER(AC2:AC9, 2))</f>
        <v>0.6153820881369314</v>
      </c>
      <c r="AD12">
        <f t="array" ref="AD12">SUM(POWER(AD2:AD9, 2))</f>
        <v>0.36978367004126078</v>
      </c>
      <c r="AE12" t="s">
        <v>32</v>
      </c>
      <c r="AF12" s="1">
        <f t="shared" si="6"/>
        <v>12</v>
      </c>
      <c r="AG12" s="1">
        <v>20.782189466542501</v>
      </c>
    </row>
    <row r="13" spans="1:33" x14ac:dyDescent="0.2">
      <c r="A13" t="s">
        <v>33</v>
      </c>
      <c r="C13">
        <f t="shared" ref="C13:I13" si="13">C12/$B$17</f>
        <v>1.3539352962530412E-2</v>
      </c>
      <c r="D13">
        <f t="shared" si="13"/>
        <v>0.79783133008400065</v>
      </c>
      <c r="E13">
        <f t="shared" si="13"/>
        <v>7.0816775308890315E-2</v>
      </c>
      <c r="F13">
        <f t="shared" si="13"/>
        <v>1.3116105523252529E-2</v>
      </c>
      <c r="G13">
        <f t="shared" si="13"/>
        <v>1.3296875512443254E-2</v>
      </c>
      <c r="H13">
        <f t="shared" si="13"/>
        <v>7.4763376180060931E-2</v>
      </c>
      <c r="I13">
        <f t="shared" si="13"/>
        <v>1.3551074249675516E-2</v>
      </c>
      <c r="J13" s="3"/>
      <c r="K13" s="3"/>
      <c r="L13" s="3"/>
      <c r="M13" s="3"/>
      <c r="AF13" s="1">
        <f t="shared" si="6"/>
        <v>13</v>
      </c>
      <c r="AG13" s="1">
        <v>20.8748890341909</v>
      </c>
    </row>
    <row r="14" spans="1:33" x14ac:dyDescent="0.2">
      <c r="J14" s="3"/>
      <c r="K14" s="3"/>
      <c r="L14" s="3"/>
      <c r="M14" s="3"/>
      <c r="AF14" s="1">
        <f t="shared" si="6"/>
        <v>14</v>
      </c>
      <c r="AG14" s="1">
        <v>20.162912072858902</v>
      </c>
    </row>
    <row r="15" spans="1:33" x14ac:dyDescent="0.2">
      <c r="J15" s="3"/>
      <c r="K15" s="3"/>
      <c r="L15" s="3"/>
      <c r="M15" s="3"/>
      <c r="AF15" s="1">
        <f t="shared" si="6"/>
        <v>15</v>
      </c>
      <c r="AG15" s="1">
        <v>20.405912984374499</v>
      </c>
    </row>
    <row r="16" spans="1:33" x14ac:dyDescent="0.2">
      <c r="U16">
        <f>SUM(U12:AD12)/$B$17</f>
        <v>3.0851101791463413E-3</v>
      </c>
      <c r="AF16" s="1">
        <f t="shared" si="6"/>
        <v>16</v>
      </c>
      <c r="AG16" s="1">
        <v>20.191838707838802</v>
      </c>
    </row>
    <row r="17" spans="1:33" x14ac:dyDescent="0.2">
      <c r="A17" t="s">
        <v>34</v>
      </c>
      <c r="B17">
        <f>SUM(C12:I12) + SUM(U12:AD12)</f>
        <v>3465.8077339837287</v>
      </c>
      <c r="AF17" s="1">
        <f t="shared" si="6"/>
        <v>17</v>
      </c>
      <c r="AG17" s="1">
        <v>20.292228503769898</v>
      </c>
    </row>
    <row r="18" spans="1:33" x14ac:dyDescent="0.2">
      <c r="AF18" s="1">
        <f t="shared" si="6"/>
        <v>18</v>
      </c>
      <c r="AG18" s="1">
        <v>20.559479411566201</v>
      </c>
    </row>
    <row r="19" spans="1:33" x14ac:dyDescent="0.2">
      <c r="AF19" s="1">
        <f t="shared" si="6"/>
        <v>19</v>
      </c>
      <c r="AG19" s="1">
        <v>20.737087857912801</v>
      </c>
    </row>
    <row r="20" spans="1:33" x14ac:dyDescent="0.2">
      <c r="E20" t="s">
        <v>35</v>
      </c>
      <c r="F20">
        <f>SUM(C13:I13) + U16</f>
        <v>0.99999999999999989</v>
      </c>
      <c r="AF20" s="1">
        <f t="shared" si="6"/>
        <v>20</v>
      </c>
      <c r="AG20" s="1">
        <v>19.971075051964501</v>
      </c>
    </row>
    <row r="21" spans="1:33" x14ac:dyDescent="0.2">
      <c r="AF21" s="1">
        <f t="shared" si="6"/>
        <v>21</v>
      </c>
      <c r="AG21" s="1">
        <v>11.8677767076416</v>
      </c>
    </row>
    <row r="22" spans="1:33" x14ac:dyDescent="0.2">
      <c r="AF22" s="1">
        <f t="shared" si="6"/>
        <v>22</v>
      </c>
      <c r="AG22" s="1">
        <v>12.410074560760799</v>
      </c>
    </row>
    <row r="23" spans="1:33" x14ac:dyDescent="0.2">
      <c r="AF23" s="1">
        <f t="shared" si="6"/>
        <v>23</v>
      </c>
      <c r="AG23" s="1">
        <v>11.786063371083999</v>
      </c>
    </row>
    <row r="24" spans="1:33" x14ac:dyDescent="0.2">
      <c r="AF24" s="1">
        <f t="shared" si="6"/>
        <v>24</v>
      </c>
      <c r="AG24" s="1">
        <v>12.332970660216199</v>
      </c>
    </row>
    <row r="25" spans="1:33" x14ac:dyDescent="0.2">
      <c r="AF25" s="1">
        <f t="shared" si="6"/>
        <v>25</v>
      </c>
      <c r="AG25" s="1">
        <v>12.729015224422801</v>
      </c>
    </row>
    <row r="26" spans="1:33" x14ac:dyDescent="0.2">
      <c r="AF26" s="1">
        <f t="shared" si="6"/>
        <v>26</v>
      </c>
      <c r="AG26" s="1">
        <v>11.82923947428</v>
      </c>
    </row>
    <row r="27" spans="1:33" x14ac:dyDescent="0.2">
      <c r="AF27" s="1">
        <f t="shared" si="6"/>
        <v>27</v>
      </c>
      <c r="AG27" s="1">
        <v>11.9967503555959</v>
      </c>
    </row>
    <row r="28" spans="1:33" x14ac:dyDescent="0.2">
      <c r="AF28" s="1">
        <f t="shared" si="6"/>
        <v>28</v>
      </c>
      <c r="AG28" s="1">
        <v>12.387748053141999</v>
      </c>
    </row>
    <row r="29" spans="1:33" x14ac:dyDescent="0.2">
      <c r="AF29" s="1">
        <f t="shared" si="6"/>
        <v>29</v>
      </c>
      <c r="AG29" s="1">
        <v>12.2370959730916</v>
      </c>
    </row>
    <row r="30" spans="1:33" x14ac:dyDescent="0.2">
      <c r="AF30" s="1">
        <f t="shared" si="6"/>
        <v>30</v>
      </c>
      <c r="AG30" s="1">
        <v>12.3776814227099</v>
      </c>
    </row>
    <row r="31" spans="1:33" x14ac:dyDescent="0.2">
      <c r="AF31" s="1">
        <f t="shared" si="6"/>
        <v>31</v>
      </c>
      <c r="AG31" s="1">
        <v>19.484731407508999</v>
      </c>
    </row>
    <row r="32" spans="1:33" x14ac:dyDescent="0.2">
      <c r="AF32" s="1">
        <f t="shared" si="6"/>
        <v>32</v>
      </c>
      <c r="AG32" s="1">
        <v>20.4209076931485</v>
      </c>
    </row>
    <row r="33" spans="2:33" x14ac:dyDescent="0.2">
      <c r="AF33" s="1">
        <f t="shared" si="6"/>
        <v>33</v>
      </c>
      <c r="AG33" s="1">
        <v>20.412456690969801</v>
      </c>
    </row>
    <row r="34" spans="2:33" x14ac:dyDescent="0.2">
      <c r="AF34" s="1">
        <f t="shared" ref="AF34:AF65" si="14">AF33+1</f>
        <v>34</v>
      </c>
      <c r="AG34" s="1">
        <v>20.6177315419989</v>
      </c>
    </row>
    <row r="35" spans="2:33" x14ac:dyDescent="0.2">
      <c r="AF35" s="1">
        <f t="shared" si="14"/>
        <v>35</v>
      </c>
      <c r="AG35" s="1">
        <v>20.602448130771499</v>
      </c>
    </row>
    <row r="36" spans="2:33" x14ac:dyDescent="0.2">
      <c r="B36" t="s">
        <v>1</v>
      </c>
      <c r="C36" t="s">
        <v>36</v>
      </c>
      <c r="E36" s="4" t="s">
        <v>37</v>
      </c>
      <c r="F36" s="4" t="s">
        <v>38</v>
      </c>
      <c r="G36" s="4" t="s">
        <v>39</v>
      </c>
      <c r="AF36" s="1">
        <f t="shared" si="14"/>
        <v>36</v>
      </c>
      <c r="AG36" s="1">
        <v>20.046404666132201</v>
      </c>
    </row>
    <row r="37" spans="2:33" x14ac:dyDescent="0.2">
      <c r="B37" t="s">
        <v>2</v>
      </c>
      <c r="C37" t="s">
        <v>40</v>
      </c>
      <c r="E37" s="3" t="s">
        <v>53</v>
      </c>
      <c r="F37" s="3" t="s">
        <v>54</v>
      </c>
      <c r="G37" s="3">
        <v>9.8460526315789494</v>
      </c>
      <c r="AF37" s="1">
        <f t="shared" si="14"/>
        <v>37</v>
      </c>
      <c r="AG37" s="1">
        <v>20.921207384890199</v>
      </c>
    </row>
    <row r="38" spans="2:33" x14ac:dyDescent="0.2">
      <c r="B38" t="s">
        <v>3</v>
      </c>
      <c r="C38" t="s">
        <v>43</v>
      </c>
      <c r="E38" s="3" t="s">
        <v>53</v>
      </c>
      <c r="F38" s="3" t="s">
        <v>54</v>
      </c>
      <c r="G38" s="3">
        <v>9.7610526315789503</v>
      </c>
      <c r="AF38" s="1">
        <f t="shared" si="14"/>
        <v>38</v>
      </c>
      <c r="AG38" s="1">
        <v>20.7813251296411</v>
      </c>
    </row>
    <row r="39" spans="2:33" x14ac:dyDescent="0.2">
      <c r="B39" t="s">
        <v>44</v>
      </c>
      <c r="E39" s="3" t="s">
        <v>53</v>
      </c>
      <c r="F39" s="3" t="s">
        <v>54</v>
      </c>
      <c r="G39" s="3">
        <v>9.9849999999999994</v>
      </c>
      <c r="AF39" s="1">
        <f t="shared" si="14"/>
        <v>39</v>
      </c>
      <c r="AG39" s="1">
        <v>20.963547105285599</v>
      </c>
    </row>
    <row r="40" spans="2:33" x14ac:dyDescent="0.2">
      <c r="B40" t="s">
        <v>45</v>
      </c>
      <c r="C40">
        <v>-1</v>
      </c>
      <c r="E40" s="3" t="s">
        <v>53</v>
      </c>
      <c r="F40" s="3" t="s">
        <v>54</v>
      </c>
      <c r="G40" s="3">
        <v>9.8021052631578893</v>
      </c>
      <c r="AF40" s="1">
        <f t="shared" si="14"/>
        <v>40</v>
      </c>
      <c r="AG40" s="1">
        <v>20.151420142710101</v>
      </c>
    </row>
    <row r="41" spans="2:33" x14ac:dyDescent="0.2">
      <c r="B41" t="s">
        <v>47</v>
      </c>
      <c r="C41">
        <v>1</v>
      </c>
      <c r="E41" s="3" t="s">
        <v>53</v>
      </c>
      <c r="F41" s="3" t="s">
        <v>54</v>
      </c>
      <c r="G41" s="3">
        <v>9.9076315789473703</v>
      </c>
      <c r="AF41" s="1">
        <f t="shared" si="14"/>
        <v>41</v>
      </c>
      <c r="AG41" s="1">
        <v>8.1026038245211502</v>
      </c>
    </row>
    <row r="42" spans="2:33" x14ac:dyDescent="0.2">
      <c r="E42" s="3" t="s">
        <v>53</v>
      </c>
      <c r="F42" s="3" t="s">
        <v>54</v>
      </c>
      <c r="G42" s="3">
        <v>9.9868421052631593</v>
      </c>
      <c r="AF42" s="1">
        <f t="shared" si="14"/>
        <v>42</v>
      </c>
      <c r="AG42" s="1">
        <v>8.2035889003561699</v>
      </c>
    </row>
    <row r="43" spans="2:33" x14ac:dyDescent="0.2">
      <c r="E43" s="3" t="s">
        <v>53</v>
      </c>
      <c r="F43" s="3" t="s">
        <v>54</v>
      </c>
      <c r="G43" s="3">
        <v>9.7497368421052606</v>
      </c>
      <c r="AF43" s="1">
        <f t="shared" si="14"/>
        <v>43</v>
      </c>
      <c r="AG43" s="1">
        <v>8.10882014320247</v>
      </c>
    </row>
    <row r="44" spans="2:33" x14ac:dyDescent="0.2">
      <c r="E44" s="3" t="s">
        <v>53</v>
      </c>
      <c r="F44" s="3" t="s">
        <v>54</v>
      </c>
      <c r="G44" s="3">
        <v>9.81</v>
      </c>
      <c r="AF44" s="1">
        <f t="shared" si="14"/>
        <v>44</v>
      </c>
      <c r="AG44" s="1">
        <v>8.1519803465698093</v>
      </c>
    </row>
    <row r="45" spans="2:33" x14ac:dyDescent="0.2">
      <c r="E45" s="3" t="s">
        <v>53</v>
      </c>
      <c r="F45" s="3" t="s">
        <v>54</v>
      </c>
      <c r="G45" s="3">
        <v>9.8555263157894704</v>
      </c>
      <c r="AF45" s="1">
        <f t="shared" si="14"/>
        <v>45</v>
      </c>
      <c r="AG45" s="1">
        <v>8.0405385298670602</v>
      </c>
    </row>
    <row r="46" spans="2:33" x14ac:dyDescent="0.2">
      <c r="E46" s="3" t="s">
        <v>53</v>
      </c>
      <c r="F46" s="3" t="s">
        <v>54</v>
      </c>
      <c r="G46" s="3">
        <v>9.8389473684210493</v>
      </c>
      <c r="AF46" s="1">
        <f t="shared" si="14"/>
        <v>46</v>
      </c>
      <c r="AG46" s="1">
        <v>8.2008757731579909</v>
      </c>
    </row>
    <row r="47" spans="2:33" x14ac:dyDescent="0.2">
      <c r="E47" s="3" t="s">
        <v>53</v>
      </c>
      <c r="F47" s="3" t="s">
        <v>55</v>
      </c>
      <c r="G47" s="3">
        <v>1.01394736842105</v>
      </c>
      <c r="AF47" s="1">
        <f t="shared" si="14"/>
        <v>47</v>
      </c>
      <c r="AG47" s="1">
        <v>8.12695147499808</v>
      </c>
    </row>
    <row r="48" spans="2:33" x14ac:dyDescent="0.2">
      <c r="E48" s="3" t="s">
        <v>53</v>
      </c>
      <c r="F48" s="3" t="s">
        <v>55</v>
      </c>
      <c r="G48" s="3">
        <v>0.95736842105263198</v>
      </c>
      <c r="AF48" s="1">
        <f t="shared" si="14"/>
        <v>48</v>
      </c>
      <c r="AG48" s="1">
        <v>8.1371727676715793</v>
      </c>
    </row>
    <row r="49" spans="5:33" x14ac:dyDescent="0.2">
      <c r="E49" s="3" t="s">
        <v>53</v>
      </c>
      <c r="F49" s="3" t="s">
        <v>55</v>
      </c>
      <c r="G49" s="3">
        <v>1.0010526315789501</v>
      </c>
      <c r="AF49" s="1">
        <f t="shared" si="14"/>
        <v>49</v>
      </c>
      <c r="AG49" s="1">
        <v>8.1034934258606306</v>
      </c>
    </row>
    <row r="50" spans="5:33" x14ac:dyDescent="0.2">
      <c r="E50" s="3" t="s">
        <v>53</v>
      </c>
      <c r="F50" s="3" t="s">
        <v>55</v>
      </c>
      <c r="G50" s="3">
        <v>0.99526315789473696</v>
      </c>
      <c r="AF50" s="1">
        <f t="shared" si="14"/>
        <v>50</v>
      </c>
      <c r="AG50" s="1">
        <v>8.1465998668733199</v>
      </c>
    </row>
    <row r="51" spans="5:33" x14ac:dyDescent="0.2">
      <c r="E51" s="3" t="s">
        <v>53</v>
      </c>
      <c r="F51" s="3" t="s">
        <v>55</v>
      </c>
      <c r="G51" s="3">
        <v>0.93210526315789499</v>
      </c>
      <c r="AF51" s="1">
        <f t="shared" si="14"/>
        <v>51</v>
      </c>
      <c r="AG51" s="1">
        <v>19.346826325480599</v>
      </c>
    </row>
    <row r="52" spans="5:33" x14ac:dyDescent="0.2">
      <c r="E52" s="3" t="s">
        <v>53</v>
      </c>
      <c r="F52" s="3" t="s">
        <v>55</v>
      </c>
      <c r="G52" s="3">
        <v>0.99052631578947403</v>
      </c>
      <c r="AF52" s="1">
        <f t="shared" si="14"/>
        <v>52</v>
      </c>
      <c r="AG52" s="1">
        <v>20.325356156295602</v>
      </c>
    </row>
    <row r="53" spans="5:33" x14ac:dyDescent="0.2">
      <c r="E53" s="3" t="s">
        <v>53</v>
      </c>
      <c r="F53" s="3" t="s">
        <v>55</v>
      </c>
      <c r="G53" s="3">
        <v>0.95894736842105299</v>
      </c>
      <c r="AF53" s="1">
        <f t="shared" si="14"/>
        <v>53</v>
      </c>
      <c r="AG53" s="1">
        <v>20.448215731233301</v>
      </c>
    </row>
    <row r="54" spans="5:33" x14ac:dyDescent="0.2">
      <c r="E54" s="3" t="s">
        <v>53</v>
      </c>
      <c r="F54" s="3" t="s">
        <v>55</v>
      </c>
      <c r="G54" s="3">
        <v>0.98026315789473695</v>
      </c>
      <c r="AF54" s="1">
        <f t="shared" si="14"/>
        <v>54</v>
      </c>
      <c r="AG54" s="1">
        <v>19.794986557160801</v>
      </c>
    </row>
    <row r="55" spans="5:33" x14ac:dyDescent="0.2">
      <c r="E55" s="3" t="s">
        <v>53</v>
      </c>
      <c r="F55" s="3" t="s">
        <v>55</v>
      </c>
      <c r="G55" s="3">
        <v>0.98763157894736797</v>
      </c>
      <c r="AF55" s="1">
        <f t="shared" si="14"/>
        <v>55</v>
      </c>
      <c r="AG55" s="1">
        <v>20.3689542061861</v>
      </c>
    </row>
    <row r="56" spans="5:33" x14ac:dyDescent="0.2">
      <c r="E56" s="3" t="s">
        <v>53</v>
      </c>
      <c r="F56" s="3" t="s">
        <v>55</v>
      </c>
      <c r="G56" s="3">
        <v>0.97684210526315796</v>
      </c>
      <c r="AF56" s="1">
        <f t="shared" si="14"/>
        <v>56</v>
      </c>
      <c r="AG56" s="1">
        <v>20.191879522948</v>
      </c>
    </row>
    <row r="57" spans="5:33" x14ac:dyDescent="0.2">
      <c r="E57" s="3" t="s">
        <v>53</v>
      </c>
      <c r="F57" s="3" t="s">
        <v>56</v>
      </c>
      <c r="G57" s="3">
        <v>1.0071052631578901</v>
      </c>
      <c r="AF57" s="1">
        <f t="shared" si="14"/>
        <v>57</v>
      </c>
      <c r="AG57" s="1">
        <v>20.804093762904301</v>
      </c>
    </row>
    <row r="58" spans="5:33" x14ac:dyDescent="0.2">
      <c r="E58" s="3" t="s">
        <v>53</v>
      </c>
      <c r="F58" s="3" t="s">
        <v>56</v>
      </c>
      <c r="G58" s="3">
        <v>0.95868421052631603</v>
      </c>
      <c r="AF58" s="1">
        <f t="shared" si="14"/>
        <v>58</v>
      </c>
      <c r="AG58" s="1">
        <v>21.685866030632202</v>
      </c>
    </row>
    <row r="59" spans="5:33" x14ac:dyDescent="0.2">
      <c r="E59" s="3" t="s">
        <v>53</v>
      </c>
      <c r="F59" s="3" t="s">
        <v>56</v>
      </c>
      <c r="G59" s="3">
        <v>0.99394736842105302</v>
      </c>
      <c r="AF59" s="1">
        <f t="shared" si="14"/>
        <v>59</v>
      </c>
      <c r="AG59" s="1">
        <v>20.320684097066501</v>
      </c>
    </row>
    <row r="60" spans="5:33" x14ac:dyDescent="0.2">
      <c r="E60" s="3" t="s">
        <v>53</v>
      </c>
      <c r="F60" s="3" t="s">
        <v>56</v>
      </c>
      <c r="G60" s="3">
        <v>1</v>
      </c>
      <c r="AF60" s="1">
        <f t="shared" si="14"/>
        <v>60</v>
      </c>
      <c r="AG60" s="1">
        <v>20.3937272626615</v>
      </c>
    </row>
    <row r="61" spans="5:33" x14ac:dyDescent="0.2">
      <c r="E61" s="3" t="s">
        <v>53</v>
      </c>
      <c r="F61" s="3" t="s">
        <v>56</v>
      </c>
      <c r="G61" s="3">
        <v>0.932894736842105</v>
      </c>
      <c r="AF61" s="1">
        <f t="shared" si="14"/>
        <v>61</v>
      </c>
      <c r="AG61" s="1">
        <v>11.687151585442701</v>
      </c>
    </row>
    <row r="62" spans="5:33" x14ac:dyDescent="0.2">
      <c r="E62" s="3" t="s">
        <v>53</v>
      </c>
      <c r="F62" s="3" t="s">
        <v>56</v>
      </c>
      <c r="G62" s="3">
        <v>0.99342105263157898</v>
      </c>
      <c r="AF62" s="1">
        <f t="shared" si="14"/>
        <v>62</v>
      </c>
      <c r="AG62" s="1">
        <v>12.2193210206215</v>
      </c>
    </row>
    <row r="63" spans="5:33" x14ac:dyDescent="0.2">
      <c r="E63" s="3" t="s">
        <v>53</v>
      </c>
      <c r="F63" s="3" t="s">
        <v>56</v>
      </c>
      <c r="G63" s="3">
        <v>0.95815789473684199</v>
      </c>
      <c r="AF63" s="1">
        <f t="shared" si="14"/>
        <v>63</v>
      </c>
      <c r="AG63" s="1">
        <v>11.836605145283301</v>
      </c>
    </row>
    <row r="64" spans="5:33" x14ac:dyDescent="0.2">
      <c r="E64" s="3" t="s">
        <v>53</v>
      </c>
      <c r="F64" s="3" t="s">
        <v>56</v>
      </c>
      <c r="G64" s="3">
        <v>0.98394736842105301</v>
      </c>
      <c r="AF64" s="1">
        <f t="shared" si="14"/>
        <v>64</v>
      </c>
      <c r="AG64" s="1">
        <v>12.270628418051601</v>
      </c>
    </row>
    <row r="65" spans="5:33" x14ac:dyDescent="0.2">
      <c r="E65" s="3" t="s">
        <v>53</v>
      </c>
      <c r="F65" s="3" t="s">
        <v>56</v>
      </c>
      <c r="G65" s="3">
        <v>0.98105263157894695</v>
      </c>
      <c r="AF65" s="1">
        <f t="shared" si="14"/>
        <v>65</v>
      </c>
      <c r="AG65" s="1">
        <v>12.7715170573964</v>
      </c>
    </row>
    <row r="66" spans="5:33" x14ac:dyDescent="0.2">
      <c r="E66" s="3" t="s">
        <v>53</v>
      </c>
      <c r="F66" s="3" t="s">
        <v>56</v>
      </c>
      <c r="G66" s="3">
        <v>0.98789473684210505</v>
      </c>
      <c r="AF66" s="1">
        <f t="shared" ref="AF66:AF80" si="15">AF65+1</f>
        <v>66</v>
      </c>
      <c r="AG66" s="1">
        <v>12.0945958887275</v>
      </c>
    </row>
    <row r="67" spans="5:33" x14ac:dyDescent="0.2">
      <c r="E67" s="3" t="s">
        <v>53</v>
      </c>
      <c r="F67" s="3" t="s">
        <v>57</v>
      </c>
      <c r="G67" s="3">
        <v>9.2965789473684204</v>
      </c>
      <c r="AF67" s="1">
        <f t="shared" si="15"/>
        <v>67</v>
      </c>
      <c r="AG67" s="1">
        <v>11.995852335085001</v>
      </c>
    </row>
    <row r="68" spans="5:33" x14ac:dyDescent="0.2">
      <c r="E68" s="3" t="s">
        <v>53</v>
      </c>
      <c r="F68" s="3" t="s">
        <v>57</v>
      </c>
      <c r="G68" s="3">
        <v>9.30842105263158</v>
      </c>
      <c r="AF68" s="1">
        <f t="shared" si="15"/>
        <v>68</v>
      </c>
      <c r="AG68" s="1">
        <v>12.4481156675263</v>
      </c>
    </row>
    <row r="69" spans="5:33" x14ac:dyDescent="0.2">
      <c r="E69" s="3" t="s">
        <v>53</v>
      </c>
      <c r="F69" s="3" t="s">
        <v>57</v>
      </c>
      <c r="G69" s="3">
        <v>9.4363157894736798</v>
      </c>
      <c r="AF69" s="1">
        <f t="shared" si="15"/>
        <v>69</v>
      </c>
      <c r="AG69" s="1">
        <v>12.210048951684501</v>
      </c>
    </row>
    <row r="70" spans="5:33" x14ac:dyDescent="0.2">
      <c r="E70" s="3" t="s">
        <v>53</v>
      </c>
      <c r="F70" s="3" t="s">
        <v>57</v>
      </c>
      <c r="G70" s="3">
        <v>9.3197368421052609</v>
      </c>
      <c r="AF70" s="1">
        <f t="shared" si="15"/>
        <v>70</v>
      </c>
      <c r="AG70" s="1">
        <v>12.3104146180056</v>
      </c>
    </row>
    <row r="71" spans="5:33" x14ac:dyDescent="0.2">
      <c r="E71" s="3" t="s">
        <v>53</v>
      </c>
      <c r="F71" s="3" t="s">
        <v>57</v>
      </c>
      <c r="G71" s="3">
        <v>9.34578947368421</v>
      </c>
      <c r="AF71" s="1">
        <f t="shared" si="15"/>
        <v>71</v>
      </c>
      <c r="AG71" s="1">
        <v>19.677009079239902</v>
      </c>
    </row>
    <row r="72" spans="5:33" x14ac:dyDescent="0.2">
      <c r="E72" s="3" t="s">
        <v>53</v>
      </c>
      <c r="F72" s="3" t="s">
        <v>57</v>
      </c>
      <c r="G72" s="3">
        <v>9.4431578947368404</v>
      </c>
      <c r="AF72" s="1">
        <f t="shared" si="15"/>
        <v>72</v>
      </c>
      <c r="AG72" s="1">
        <v>20.906738680415199</v>
      </c>
    </row>
    <row r="73" spans="5:33" x14ac:dyDescent="0.2">
      <c r="E73" s="3" t="s">
        <v>53</v>
      </c>
      <c r="F73" s="3" t="s">
        <v>57</v>
      </c>
      <c r="G73" s="3">
        <v>9.1952631578947397</v>
      </c>
      <c r="AF73" s="1">
        <f t="shared" si="15"/>
        <v>73</v>
      </c>
      <c r="AG73" s="1">
        <v>20.106285743401799</v>
      </c>
    </row>
    <row r="74" spans="5:33" x14ac:dyDescent="0.2">
      <c r="E74" s="3" t="s">
        <v>53</v>
      </c>
      <c r="F74" s="3" t="s">
        <v>57</v>
      </c>
      <c r="G74" s="3">
        <v>9.3347368421052597</v>
      </c>
      <c r="AF74" s="1">
        <f t="shared" si="15"/>
        <v>74</v>
      </c>
      <c r="AG74" s="1">
        <v>19.903372007498898</v>
      </c>
    </row>
    <row r="75" spans="5:33" x14ac:dyDescent="0.2">
      <c r="E75" s="3" t="s">
        <v>53</v>
      </c>
      <c r="F75" s="3" t="s">
        <v>57</v>
      </c>
      <c r="G75" s="3">
        <v>9.2431578947368394</v>
      </c>
      <c r="AF75" s="1">
        <f t="shared" si="15"/>
        <v>75</v>
      </c>
      <c r="AG75" s="1">
        <v>20.1572831223449</v>
      </c>
    </row>
    <row r="76" spans="5:33" x14ac:dyDescent="0.2">
      <c r="E76" s="3" t="s">
        <v>53</v>
      </c>
      <c r="F76" s="3" t="s">
        <v>57</v>
      </c>
      <c r="G76" s="3">
        <v>9.3307894736842094</v>
      </c>
      <c r="AF76" s="1">
        <f t="shared" si="15"/>
        <v>76</v>
      </c>
      <c r="AG76" s="1">
        <v>20.750673431421198</v>
      </c>
    </row>
    <row r="77" spans="5:33" x14ac:dyDescent="0.2">
      <c r="E77" s="3" t="s">
        <v>53</v>
      </c>
      <c r="F77" s="3" t="s">
        <v>58</v>
      </c>
      <c r="G77" s="3">
        <v>9.8384210526315794</v>
      </c>
      <c r="AF77" s="1">
        <f t="shared" si="15"/>
        <v>77</v>
      </c>
      <c r="AG77" s="1">
        <v>20.495602476858799</v>
      </c>
    </row>
    <row r="78" spans="5:33" x14ac:dyDescent="0.2">
      <c r="E78" s="3" t="s">
        <v>53</v>
      </c>
      <c r="F78" s="3" t="s">
        <v>58</v>
      </c>
      <c r="G78" s="3">
        <v>9.7184210526315802</v>
      </c>
      <c r="AF78" s="1">
        <f t="shared" si="15"/>
        <v>78</v>
      </c>
      <c r="AG78" s="1">
        <v>20.861641968879699</v>
      </c>
    </row>
    <row r="79" spans="5:33" x14ac:dyDescent="0.2">
      <c r="E79" s="3" t="s">
        <v>53</v>
      </c>
      <c r="F79" s="3" t="s">
        <v>58</v>
      </c>
      <c r="G79" s="3">
        <v>9.9431578947368404</v>
      </c>
      <c r="AF79" s="1">
        <f t="shared" si="15"/>
        <v>79</v>
      </c>
      <c r="AG79" s="1">
        <v>20.8619998421762</v>
      </c>
    </row>
    <row r="80" spans="5:33" x14ac:dyDescent="0.2">
      <c r="E80" s="3" t="s">
        <v>53</v>
      </c>
      <c r="F80" s="3" t="s">
        <v>58</v>
      </c>
      <c r="G80" s="3">
        <v>9.7913157894736802</v>
      </c>
      <c r="AF80" s="1">
        <f t="shared" si="15"/>
        <v>80</v>
      </c>
      <c r="AG80" s="1">
        <v>20.7784809121531</v>
      </c>
    </row>
    <row r="81" spans="5:7" x14ac:dyDescent="0.2">
      <c r="E81" s="3" t="s">
        <v>53</v>
      </c>
      <c r="F81" s="3" t="s">
        <v>58</v>
      </c>
      <c r="G81" s="3">
        <v>9.9178947368421095</v>
      </c>
    </row>
    <row r="82" spans="5:7" x14ac:dyDescent="0.2">
      <c r="E82" s="3" t="s">
        <v>53</v>
      </c>
      <c r="F82" s="3" t="s">
        <v>58</v>
      </c>
      <c r="G82" s="3">
        <v>10.0384210526316</v>
      </c>
    </row>
    <row r="83" spans="5:7" x14ac:dyDescent="0.2">
      <c r="E83" s="3" t="s">
        <v>53</v>
      </c>
      <c r="F83" s="3" t="s">
        <v>58</v>
      </c>
      <c r="G83" s="3">
        <v>9.8031578947368399</v>
      </c>
    </row>
    <row r="84" spans="5:7" x14ac:dyDescent="0.2">
      <c r="E84" s="3" t="s">
        <v>53</v>
      </c>
      <c r="F84" s="3" t="s">
        <v>58</v>
      </c>
      <c r="G84" s="3">
        <v>9.7578947368421094</v>
      </c>
    </row>
    <row r="85" spans="5:7" x14ac:dyDescent="0.2">
      <c r="E85" s="3" t="s">
        <v>53</v>
      </c>
      <c r="F85" s="3" t="s">
        <v>58</v>
      </c>
      <c r="G85" s="3">
        <v>9.7839473684210496</v>
      </c>
    </row>
    <row r="86" spans="5:7" x14ac:dyDescent="0.2">
      <c r="E86" s="3" t="s">
        <v>53</v>
      </c>
      <c r="F86" s="3" t="s">
        <v>58</v>
      </c>
      <c r="G86" s="3">
        <v>9.8273684210526309</v>
      </c>
    </row>
    <row r="87" spans="5:7" x14ac:dyDescent="0.2">
      <c r="E87" s="3" t="s">
        <v>53</v>
      </c>
      <c r="F87" s="3" t="s">
        <v>59</v>
      </c>
      <c r="G87" s="3">
        <v>1.00763157894737</v>
      </c>
    </row>
    <row r="88" spans="5:7" x14ac:dyDescent="0.2">
      <c r="E88" s="3" t="s">
        <v>53</v>
      </c>
      <c r="F88" s="3" t="s">
        <v>59</v>
      </c>
      <c r="G88" s="3">
        <v>0.96552631578947401</v>
      </c>
    </row>
    <row r="89" spans="5:7" x14ac:dyDescent="0.2">
      <c r="E89" s="3" t="s">
        <v>53</v>
      </c>
      <c r="F89" s="3" t="s">
        <v>59</v>
      </c>
      <c r="G89" s="3">
        <v>0.99421052631578899</v>
      </c>
    </row>
    <row r="90" spans="5:7" x14ac:dyDescent="0.2">
      <c r="E90" s="3" t="s">
        <v>53</v>
      </c>
      <c r="F90" s="3" t="s">
        <v>59</v>
      </c>
      <c r="G90" s="3">
        <v>1.0065789473684199</v>
      </c>
    </row>
    <row r="91" spans="5:7" x14ac:dyDescent="0.2">
      <c r="E91" s="3" t="s">
        <v>53</v>
      </c>
      <c r="F91" s="3" t="s">
        <v>59</v>
      </c>
      <c r="G91" s="3">
        <v>0.94052631578947399</v>
      </c>
    </row>
    <row r="92" spans="5:7" x14ac:dyDescent="0.2">
      <c r="E92" s="3" t="s">
        <v>53</v>
      </c>
      <c r="F92" s="3" t="s">
        <v>59</v>
      </c>
      <c r="G92" s="3">
        <v>0.98921052631578898</v>
      </c>
    </row>
    <row r="93" spans="5:7" x14ac:dyDescent="0.2">
      <c r="E93" s="3" t="s">
        <v>53</v>
      </c>
      <c r="F93" s="3" t="s">
        <v>59</v>
      </c>
      <c r="G93" s="3">
        <v>0.95605263157894704</v>
      </c>
    </row>
    <row r="94" spans="5:7" x14ac:dyDescent="0.2">
      <c r="E94" s="3" t="s">
        <v>53</v>
      </c>
      <c r="F94" s="3" t="s">
        <v>59</v>
      </c>
      <c r="G94" s="3">
        <v>0.99210526315789505</v>
      </c>
    </row>
    <row r="95" spans="5:7" x14ac:dyDescent="0.2">
      <c r="E95" s="3" t="s">
        <v>53</v>
      </c>
      <c r="F95" s="3" t="s">
        <v>59</v>
      </c>
      <c r="G95" s="3">
        <v>0.977368421052632</v>
      </c>
    </row>
    <row r="96" spans="5:7" x14ac:dyDescent="0.2">
      <c r="E96" s="3" t="s">
        <v>53</v>
      </c>
      <c r="F96" s="3" t="s">
        <v>59</v>
      </c>
      <c r="G96" s="3">
        <v>0.978157894736842</v>
      </c>
    </row>
    <row r="97" spans="5:7" x14ac:dyDescent="0.2">
      <c r="E97" s="3" t="s">
        <v>53</v>
      </c>
      <c r="F97" s="3" t="s">
        <v>60</v>
      </c>
      <c r="G97" s="3">
        <v>1.01289473684211</v>
      </c>
    </row>
    <row r="98" spans="5:7" x14ac:dyDescent="0.2">
      <c r="E98" s="3" t="s">
        <v>53</v>
      </c>
      <c r="F98" s="3" t="s">
        <v>60</v>
      </c>
      <c r="G98" s="3">
        <v>0.95342105263157895</v>
      </c>
    </row>
    <row r="99" spans="5:7" x14ac:dyDescent="0.2">
      <c r="E99" s="3" t="s">
        <v>53</v>
      </c>
      <c r="F99" s="3" t="s">
        <v>60</v>
      </c>
      <c r="G99" s="3">
        <v>0.99184210526315797</v>
      </c>
    </row>
    <row r="100" spans="5:7" x14ac:dyDescent="0.2">
      <c r="E100" s="3" t="s">
        <v>53</v>
      </c>
      <c r="F100" s="3" t="s">
        <v>60</v>
      </c>
      <c r="G100" s="3">
        <v>1</v>
      </c>
    </row>
    <row r="101" spans="5:7" x14ac:dyDescent="0.2">
      <c r="E101" s="3" t="s">
        <v>53</v>
      </c>
      <c r="F101" s="3" t="s">
        <v>60</v>
      </c>
      <c r="G101" s="3">
        <v>0.93815789473684197</v>
      </c>
    </row>
    <row r="102" spans="5:7" x14ac:dyDescent="0.2">
      <c r="E102" s="3" t="s">
        <v>53</v>
      </c>
      <c r="F102" s="3" t="s">
        <v>60</v>
      </c>
      <c r="G102" s="3">
        <v>0.99921052631578899</v>
      </c>
    </row>
    <row r="103" spans="5:7" x14ac:dyDescent="0.2">
      <c r="E103" s="3" t="s">
        <v>53</v>
      </c>
      <c r="F103" s="3" t="s">
        <v>60</v>
      </c>
      <c r="G103" s="3">
        <v>0.95210526315789501</v>
      </c>
    </row>
    <row r="104" spans="5:7" x14ac:dyDescent="0.2">
      <c r="E104" s="3" t="s">
        <v>53</v>
      </c>
      <c r="F104" s="3" t="s">
        <v>60</v>
      </c>
      <c r="G104" s="3">
        <v>0.98394736842105301</v>
      </c>
    </row>
    <row r="105" spans="5:7" x14ac:dyDescent="0.2">
      <c r="E105" s="3" t="s">
        <v>53</v>
      </c>
      <c r="F105" s="3" t="s">
        <v>60</v>
      </c>
      <c r="G105" s="3">
        <v>0.97789473684210504</v>
      </c>
    </row>
    <row r="106" spans="5:7" x14ac:dyDescent="0.2">
      <c r="E106" s="3" t="s">
        <v>53</v>
      </c>
      <c r="F106" s="3" t="s">
        <v>60</v>
      </c>
      <c r="G106" s="3">
        <v>0.98105263157894695</v>
      </c>
    </row>
    <row r="107" spans="5:7" x14ac:dyDescent="0.2">
      <c r="E107" s="3" t="s">
        <v>53</v>
      </c>
      <c r="F107" s="3" t="s">
        <v>61</v>
      </c>
      <c r="G107" s="3">
        <v>9.3486842105263204</v>
      </c>
    </row>
    <row r="108" spans="5:7" x14ac:dyDescent="0.2">
      <c r="E108" s="3" t="s">
        <v>53</v>
      </c>
      <c r="F108" s="3" t="s">
        <v>61</v>
      </c>
      <c r="G108" s="3">
        <v>9.3328947368421105</v>
      </c>
    </row>
    <row r="109" spans="5:7" x14ac:dyDescent="0.2">
      <c r="E109" s="3" t="s">
        <v>53</v>
      </c>
      <c r="F109" s="3" t="s">
        <v>61</v>
      </c>
      <c r="G109" s="3">
        <v>9.4084210526315797</v>
      </c>
    </row>
    <row r="110" spans="5:7" x14ac:dyDescent="0.2">
      <c r="E110" s="3" t="s">
        <v>53</v>
      </c>
      <c r="F110" s="3" t="s">
        <v>61</v>
      </c>
      <c r="G110" s="3">
        <v>9.2668421052631604</v>
      </c>
    </row>
    <row r="111" spans="5:7" x14ac:dyDescent="0.2">
      <c r="E111" s="3" t="s">
        <v>53</v>
      </c>
      <c r="F111" s="3" t="s">
        <v>61</v>
      </c>
      <c r="G111" s="3">
        <v>9.3555263157894704</v>
      </c>
    </row>
    <row r="112" spans="5:7" x14ac:dyDescent="0.2">
      <c r="E112" s="3" t="s">
        <v>53</v>
      </c>
      <c r="F112" s="3" t="s">
        <v>61</v>
      </c>
      <c r="G112" s="3">
        <v>9.3618421052631593</v>
      </c>
    </row>
    <row r="113" spans="5:7" x14ac:dyDescent="0.2">
      <c r="E113" s="3" t="s">
        <v>53</v>
      </c>
      <c r="F113" s="3" t="s">
        <v>61</v>
      </c>
      <c r="G113" s="3">
        <v>9.2092105263157897</v>
      </c>
    </row>
    <row r="114" spans="5:7" x14ac:dyDescent="0.2">
      <c r="E114" s="3" t="s">
        <v>53</v>
      </c>
      <c r="F114" s="3" t="s">
        <v>61</v>
      </c>
      <c r="G114" s="3">
        <v>9.1936842105263192</v>
      </c>
    </row>
    <row r="115" spans="5:7" x14ac:dyDescent="0.2">
      <c r="E115" s="3" t="s">
        <v>53</v>
      </c>
      <c r="F115" s="3" t="s">
        <v>61</v>
      </c>
      <c r="G115" s="3">
        <v>9.3284210526315796</v>
      </c>
    </row>
    <row r="116" spans="5:7" x14ac:dyDescent="0.2">
      <c r="E116" s="3" t="s">
        <v>53</v>
      </c>
      <c r="F116" s="3" t="s">
        <v>61</v>
      </c>
      <c r="G116" s="3">
        <v>9.3323684210526299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Roman,Normale"&amp;12&amp;A</oddHeader>
    <oddFooter>&amp;C&amp;"Times New Roman,Normale"&amp;12Pagina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16"/>
  <sheetViews>
    <sheetView zoomScale="60" zoomScaleNormal="60" workbookViewId="0">
      <selection activeCell="C14" sqref="C14"/>
    </sheetView>
  </sheetViews>
  <sheetFormatPr defaultColWidth="11.5703125" defaultRowHeight="12.75" x14ac:dyDescent="0.2"/>
  <cols>
    <col min="21" max="21" width="12" customWidth="1"/>
    <col min="23" max="23" width="12" customWidth="1"/>
  </cols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>
        <v>1</v>
      </c>
      <c r="AG1" s="2" t="s">
        <v>39</v>
      </c>
    </row>
    <row r="2" spans="1:33" x14ac:dyDescent="0.2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4.1613888888888901</v>
      </c>
      <c r="K2" s="1">
        <v>4.1491666666666696</v>
      </c>
      <c r="L2" s="1">
        <v>4.2383333333333297</v>
      </c>
      <c r="M2" s="1">
        <v>4.1152777777777798</v>
      </c>
      <c r="N2" s="1">
        <v>4.18611111111111</v>
      </c>
      <c r="O2" s="1">
        <v>4.1977777777777803</v>
      </c>
      <c r="P2" s="1">
        <v>4.1566666666666698</v>
      </c>
      <c r="Q2" s="1">
        <v>4.1413888888888897</v>
      </c>
      <c r="R2" s="1">
        <v>4.24861111111111</v>
      </c>
      <c r="S2" s="1">
        <v>4.1977777777777803</v>
      </c>
      <c r="T2">
        <f t="shared" ref="T2:T9" si="4">AVERAGE(J2:S2)</f>
        <v>4.1792500000000015</v>
      </c>
      <c r="U2">
        <f t="shared" ref="U2:AD2" si="5">J2-$T2</f>
        <v>-1.7861111111111327E-2</v>
      </c>
      <c r="V2">
        <f t="shared" si="5"/>
        <v>-3.0083333333331908E-2</v>
      </c>
      <c r="W2">
        <f t="shared" si="5"/>
        <v>5.908333333332827E-2</v>
      </c>
      <c r="X2">
        <f t="shared" si="5"/>
        <v>-6.3972222222221653E-2</v>
      </c>
      <c r="Y2">
        <f t="shared" si="5"/>
        <v>6.8611111111085421E-3</v>
      </c>
      <c r="Z2">
        <f t="shared" si="5"/>
        <v>1.8527777777778809E-2</v>
      </c>
      <c r="AA2">
        <f t="shared" si="5"/>
        <v>-2.2583333333331623E-2</v>
      </c>
      <c r="AB2">
        <f t="shared" si="5"/>
        <v>-3.7861111111111789E-2</v>
      </c>
      <c r="AC2">
        <f t="shared" si="5"/>
        <v>6.9361111111108542E-2</v>
      </c>
      <c r="AD2">
        <f t="shared" si="5"/>
        <v>1.8527777777778809E-2</v>
      </c>
      <c r="AF2" s="1">
        <v>1</v>
      </c>
      <c r="AG2" s="1">
        <v>4.1613888888888901</v>
      </c>
    </row>
    <row r="3" spans="1:33" x14ac:dyDescent="0.2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0.40388888888888902</v>
      </c>
      <c r="K3" s="1">
        <v>0.41527777777777802</v>
      </c>
      <c r="L3" s="1">
        <v>0.42638888888888898</v>
      </c>
      <c r="M3" s="1">
        <v>0.42555555555555602</v>
      </c>
      <c r="N3" s="1">
        <v>0.41777777777777803</v>
      </c>
      <c r="O3" s="1">
        <v>0.42833333333333301</v>
      </c>
      <c r="P3" s="1">
        <v>0.424722222222222</v>
      </c>
      <c r="Q3" s="1">
        <v>0.41722222222222199</v>
      </c>
      <c r="R3" s="1">
        <v>0.39694444444444399</v>
      </c>
      <c r="S3" s="1">
        <v>0.41777777777777803</v>
      </c>
      <c r="T3">
        <f t="shared" si="4"/>
        <v>0.41738888888888892</v>
      </c>
      <c r="U3">
        <f t="shared" ref="U3:U9" si="6">J3-T3</f>
        <v>-1.3499999999999901E-2</v>
      </c>
      <c r="V3">
        <f t="shared" ref="V3:AD9" si="7">K3-$T3</f>
        <v>-2.1111111111108971E-3</v>
      </c>
      <c r="W3">
        <f t="shared" si="7"/>
        <v>9.0000000000000635E-3</v>
      </c>
      <c r="X3">
        <f t="shared" si="7"/>
        <v>8.1666666666670995E-3</v>
      </c>
      <c r="Y3">
        <f t="shared" si="7"/>
        <v>3.8888888888910511E-4</v>
      </c>
      <c r="Z3">
        <f t="shared" si="7"/>
        <v>1.094444444444409E-2</v>
      </c>
      <c r="AA3">
        <f t="shared" si="7"/>
        <v>7.3333333333330808E-3</v>
      </c>
      <c r="AB3">
        <f t="shared" si="7"/>
        <v>-1.6666666666692587E-4</v>
      </c>
      <c r="AC3">
        <f t="shared" si="7"/>
        <v>-2.0444444444444931E-2</v>
      </c>
      <c r="AD3">
        <f t="shared" si="7"/>
        <v>3.8888888888910511E-4</v>
      </c>
      <c r="AF3" s="1">
        <f t="shared" ref="AF3:AF34" si="8">AF2+1</f>
        <v>2</v>
      </c>
      <c r="AG3" s="1">
        <v>4.1491666666666696</v>
      </c>
    </row>
    <row r="4" spans="1:33" x14ac:dyDescent="0.2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1.63083333333333</v>
      </c>
      <c r="K4" s="1">
        <v>1.7038888888888899</v>
      </c>
      <c r="L4" s="1">
        <v>1.7447222222222201</v>
      </c>
      <c r="M4" s="1">
        <v>1.6755555555555599</v>
      </c>
      <c r="N4" s="1">
        <v>1.6330555555555599</v>
      </c>
      <c r="O4" s="1">
        <v>1.69305555555556</v>
      </c>
      <c r="P4" s="1">
        <v>1.68916666666667</v>
      </c>
      <c r="Q4" s="1">
        <v>1.6794444444444401</v>
      </c>
      <c r="R4" s="1">
        <v>1.67444444444444</v>
      </c>
      <c r="S4" s="1">
        <v>1.65</v>
      </c>
      <c r="T4">
        <f t="shared" si="4"/>
        <v>1.677416666666667</v>
      </c>
      <c r="U4">
        <f t="shared" si="6"/>
        <v>-4.6583333333336974E-2</v>
      </c>
      <c r="V4">
        <f t="shared" si="7"/>
        <v>2.6472222222222896E-2</v>
      </c>
      <c r="W4">
        <f t="shared" si="7"/>
        <v>6.7305555555553065E-2</v>
      </c>
      <c r="X4">
        <f t="shared" si="7"/>
        <v>-1.8611111111070944E-3</v>
      </c>
      <c r="Y4">
        <f t="shared" si="7"/>
        <v>-4.4361111111107077E-2</v>
      </c>
      <c r="Z4">
        <f t="shared" si="7"/>
        <v>1.5638888888892977E-2</v>
      </c>
      <c r="AA4">
        <f t="shared" si="7"/>
        <v>1.1750000000003036E-2</v>
      </c>
      <c r="AB4">
        <f t="shared" si="7"/>
        <v>2.0277777777730766E-3</v>
      </c>
      <c r="AC4">
        <f t="shared" si="7"/>
        <v>-2.9722222222270389E-3</v>
      </c>
      <c r="AD4">
        <f t="shared" si="7"/>
        <v>-2.7416666666667089E-2</v>
      </c>
      <c r="AF4" s="1">
        <f t="shared" si="8"/>
        <v>3</v>
      </c>
      <c r="AG4" s="1">
        <v>4.2383333333333297</v>
      </c>
    </row>
    <row r="5" spans="1:33" x14ac:dyDescent="0.2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0.41777777777777803</v>
      </c>
      <c r="K5" s="1">
        <v>0.408055555555556</v>
      </c>
      <c r="L5" s="1">
        <v>0.41722222222222199</v>
      </c>
      <c r="M5" s="1">
        <v>0.42666666666666703</v>
      </c>
      <c r="N5" s="1">
        <v>0.422222222222222</v>
      </c>
      <c r="O5" s="1">
        <v>0.42499999999999999</v>
      </c>
      <c r="P5" s="1">
        <v>0.42111111111111099</v>
      </c>
      <c r="Q5" s="1">
        <v>0.398055555555556</v>
      </c>
      <c r="R5" s="1">
        <v>0.39472222222222197</v>
      </c>
      <c r="S5" s="1">
        <v>0.42111111111111099</v>
      </c>
      <c r="T5">
        <f t="shared" si="4"/>
        <v>0.41519444444444453</v>
      </c>
      <c r="U5">
        <f t="shared" si="6"/>
        <v>2.5833333333334929E-3</v>
      </c>
      <c r="V5">
        <f t="shared" si="7"/>
        <v>-7.1388888888885282E-3</v>
      </c>
      <c r="W5">
        <f t="shared" si="7"/>
        <v>2.0277777777774619E-3</v>
      </c>
      <c r="X5">
        <f t="shared" si="7"/>
        <v>1.1472222222222495E-2</v>
      </c>
      <c r="Y5">
        <f t="shared" si="7"/>
        <v>7.0277777777774664E-3</v>
      </c>
      <c r="Z5">
        <f t="shared" si="7"/>
        <v>9.8055555555554563E-3</v>
      </c>
      <c r="AA5">
        <f t="shared" si="7"/>
        <v>5.9166666666664591E-3</v>
      </c>
      <c r="AB5">
        <f t="shared" si="7"/>
        <v>-1.7138888888888537E-2</v>
      </c>
      <c r="AC5">
        <f t="shared" si="7"/>
        <v>-2.0472222222222558E-2</v>
      </c>
      <c r="AD5">
        <f t="shared" si="7"/>
        <v>5.9166666666664591E-3</v>
      </c>
      <c r="AF5" s="1">
        <f t="shared" si="8"/>
        <v>4</v>
      </c>
      <c r="AG5" s="1">
        <v>4.1152777777777798</v>
      </c>
    </row>
    <row r="6" spans="1:33" x14ac:dyDescent="0.2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2.52416666666667</v>
      </c>
      <c r="K6" s="1">
        <v>2.4447222222222198</v>
      </c>
      <c r="L6" s="1">
        <v>2.5322222222222202</v>
      </c>
      <c r="M6" s="1">
        <v>2.4961111111111101</v>
      </c>
      <c r="N6" s="1">
        <v>2.5658333333333299</v>
      </c>
      <c r="O6" s="1">
        <v>2.4641666666666699</v>
      </c>
      <c r="P6" s="1">
        <v>2.4897222222222202</v>
      </c>
      <c r="Q6" s="1">
        <v>2.4775</v>
      </c>
      <c r="R6" s="1">
        <v>2.4727777777777802</v>
      </c>
      <c r="S6" s="1">
        <v>2.4966666666666701</v>
      </c>
      <c r="T6">
        <f t="shared" si="4"/>
        <v>2.4963888888888888</v>
      </c>
      <c r="U6">
        <f t="shared" si="6"/>
        <v>2.7777777777781232E-2</v>
      </c>
      <c r="V6">
        <f t="shared" si="7"/>
        <v>-5.166666666666897E-2</v>
      </c>
      <c r="W6">
        <f t="shared" si="7"/>
        <v>3.5833333333331385E-2</v>
      </c>
      <c r="X6">
        <f t="shared" si="7"/>
        <v>-2.7777777777870938E-4</v>
      </c>
      <c r="Y6">
        <f t="shared" si="7"/>
        <v>6.9444444444441089E-2</v>
      </c>
      <c r="Z6">
        <f t="shared" si="7"/>
        <v>-3.2222222222218821E-2</v>
      </c>
      <c r="AA6">
        <f t="shared" si="7"/>
        <v>-6.666666666668597E-3</v>
      </c>
      <c r="AB6">
        <f t="shared" si="7"/>
        <v>-1.8888888888888733E-2</v>
      </c>
      <c r="AC6">
        <f t="shared" si="7"/>
        <v>-2.3611111111108585E-2</v>
      </c>
      <c r="AD6">
        <f t="shared" si="7"/>
        <v>2.7777777778137391E-4</v>
      </c>
      <c r="AF6" s="1">
        <f t="shared" si="8"/>
        <v>5</v>
      </c>
      <c r="AG6" s="1">
        <v>4.18611111111111</v>
      </c>
    </row>
    <row r="7" spans="1:33" x14ac:dyDescent="0.2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0.43222222222222201</v>
      </c>
      <c r="K7" s="1">
        <v>0.42166666666666702</v>
      </c>
      <c r="L7" s="1">
        <v>0.41888888888888898</v>
      </c>
      <c r="M7" s="1">
        <v>0.44305555555555598</v>
      </c>
      <c r="N7" s="1">
        <v>0.415833333333333</v>
      </c>
      <c r="O7" s="1">
        <v>0.41638888888888897</v>
      </c>
      <c r="P7" s="1">
        <v>0.39305555555555599</v>
      </c>
      <c r="Q7" s="1">
        <v>0.40611111111111098</v>
      </c>
      <c r="R7" s="1">
        <v>0.4</v>
      </c>
      <c r="S7" s="1">
        <v>0.41749999999999998</v>
      </c>
      <c r="T7">
        <f t="shared" si="4"/>
        <v>0.4164722222222223</v>
      </c>
      <c r="U7">
        <f t="shared" si="6"/>
        <v>1.5749999999999709E-2</v>
      </c>
      <c r="V7">
        <f t="shared" si="7"/>
        <v>5.1944444444447235E-3</v>
      </c>
      <c r="W7">
        <f t="shared" si="7"/>
        <v>2.4166666666666781E-3</v>
      </c>
      <c r="X7">
        <f t="shared" si="7"/>
        <v>2.6583333333333681E-2</v>
      </c>
      <c r="Y7">
        <f t="shared" si="7"/>
        <v>-6.3888888888929962E-4</v>
      </c>
      <c r="Z7">
        <f t="shared" si="7"/>
        <v>-8.3333333333324155E-5</v>
      </c>
      <c r="AA7">
        <f t="shared" si="7"/>
        <v>-2.3416666666666308E-2</v>
      </c>
      <c r="AB7">
        <f t="shared" si="7"/>
        <v>-1.0361111111111321E-2</v>
      </c>
      <c r="AC7">
        <f t="shared" si="7"/>
        <v>-1.6472222222222277E-2</v>
      </c>
      <c r="AD7">
        <f t="shared" si="7"/>
        <v>1.0277777777776831E-3</v>
      </c>
      <c r="AF7" s="1">
        <f t="shared" si="8"/>
        <v>6</v>
      </c>
      <c r="AG7" s="1">
        <v>4.1977777777777803</v>
      </c>
    </row>
    <row r="8" spans="1:33" x14ac:dyDescent="0.2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1.7122222222222201</v>
      </c>
      <c r="K8" s="1">
        <v>1.6472222222222199</v>
      </c>
      <c r="L8" s="1">
        <v>1.7761111111111101</v>
      </c>
      <c r="M8" s="1">
        <v>1.6769444444444399</v>
      </c>
      <c r="N8" s="1">
        <v>1.5969444444444401</v>
      </c>
      <c r="O8" s="1">
        <v>1.6838888888888901</v>
      </c>
      <c r="P8" s="1">
        <v>1.71138888888889</v>
      </c>
      <c r="Q8" s="1">
        <v>1.7041666666666699</v>
      </c>
      <c r="R8" s="1">
        <v>1.70333333333333</v>
      </c>
      <c r="S8" s="1">
        <v>1.6458333333333299</v>
      </c>
      <c r="T8">
        <f t="shared" si="4"/>
        <v>1.6858055555555538</v>
      </c>
      <c r="U8">
        <f t="shared" si="6"/>
        <v>2.6416666666666311E-2</v>
      </c>
      <c r="V8">
        <f t="shared" si="7"/>
        <v>-3.8583333333333858E-2</v>
      </c>
      <c r="W8">
        <f t="shared" si="7"/>
        <v>9.0305555555556305E-2</v>
      </c>
      <c r="X8">
        <f t="shared" si="7"/>
        <v>-8.861111111113873E-3</v>
      </c>
      <c r="Y8">
        <f t="shared" si="7"/>
        <v>-8.8861111111113722E-2</v>
      </c>
      <c r="Z8">
        <f t="shared" si="7"/>
        <v>-1.91666666666368E-3</v>
      </c>
      <c r="AA8">
        <f t="shared" si="7"/>
        <v>2.5583333333336178E-2</v>
      </c>
      <c r="AB8">
        <f t="shared" si="7"/>
        <v>1.8361111111116157E-2</v>
      </c>
      <c r="AC8">
        <f t="shared" si="7"/>
        <v>1.7527777777776254E-2</v>
      </c>
      <c r="AD8">
        <f t="shared" si="7"/>
        <v>-3.9972222222223852E-2</v>
      </c>
      <c r="AF8" s="1">
        <f t="shared" si="8"/>
        <v>7</v>
      </c>
      <c r="AG8" s="1">
        <v>4.1566666666666698</v>
      </c>
    </row>
    <row r="9" spans="1:33" x14ac:dyDescent="0.2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0.433611111111111</v>
      </c>
      <c r="K9" s="1">
        <v>0.42388888888888898</v>
      </c>
      <c r="L9" s="1">
        <v>0.43</v>
      </c>
      <c r="M9" s="1">
        <v>0.43777777777777799</v>
      </c>
      <c r="N9" s="1">
        <v>0.41666666666666702</v>
      </c>
      <c r="O9" s="1">
        <v>0.409444444444444</v>
      </c>
      <c r="P9" s="1">
        <v>0.414444444444444</v>
      </c>
      <c r="Q9" s="1">
        <v>0.38694444444444398</v>
      </c>
      <c r="R9" s="1">
        <v>0.38611111111111102</v>
      </c>
      <c r="S9" s="1">
        <v>0.40666666666666701</v>
      </c>
      <c r="T9">
        <f t="shared" si="4"/>
        <v>0.41455555555555551</v>
      </c>
      <c r="U9">
        <f t="shared" si="6"/>
        <v>1.9055555555555492E-2</v>
      </c>
      <c r="V9">
        <f t="shared" si="7"/>
        <v>9.3333333333334711E-3</v>
      </c>
      <c r="W9">
        <f t="shared" si="7"/>
        <v>1.5444444444444483E-2</v>
      </c>
      <c r="X9">
        <f t="shared" si="7"/>
        <v>2.3222222222222477E-2</v>
      </c>
      <c r="Y9">
        <f t="shared" si="7"/>
        <v>2.1111111111115077E-3</v>
      </c>
      <c r="Z9">
        <f t="shared" si="7"/>
        <v>-5.1111111111115104E-3</v>
      </c>
      <c r="AA9">
        <f t="shared" si="7"/>
        <v>-1.1111111111150596E-4</v>
      </c>
      <c r="AB9">
        <f t="shared" si="7"/>
        <v>-2.761111111111153E-2</v>
      </c>
      <c r="AC9">
        <f t="shared" si="7"/>
        <v>-2.8444444444444494E-2</v>
      </c>
      <c r="AD9">
        <f t="shared" si="7"/>
        <v>-7.8888888888885011E-3</v>
      </c>
      <c r="AF9" s="1">
        <f t="shared" si="8"/>
        <v>8</v>
      </c>
      <c r="AG9" s="1">
        <v>4.1413888888888897</v>
      </c>
    </row>
    <row r="10" spans="1:33" x14ac:dyDescent="0.2">
      <c r="A10" t="s">
        <v>29</v>
      </c>
      <c r="B10">
        <f t="array" ref="B10">SUM(B$2:B$9 * $T$2:$T$9)</f>
        <v>11.702472222222221</v>
      </c>
      <c r="C10">
        <f t="array" ref="C10">SUM(C$2:C$9 * $T$2:$T$9)</f>
        <v>1.6760277777777806</v>
      </c>
      <c r="D10">
        <f t="array" ref="D10">SUM(D$2:D$9 * $T$2:$T$9)</f>
        <v>8.3752500000000012</v>
      </c>
      <c r="E10">
        <f t="array" ref="E10">SUM(E$2:E$9 * $T$2:$T$9)</f>
        <v>3.3083055555555569</v>
      </c>
      <c r="F10">
        <f t="array" ref="F10">SUM(F$2:F$9 * $T$2:$T$9)</f>
        <v>1.6729166666666704</v>
      </c>
      <c r="G10">
        <f t="array" ref="G10">SUM(G$2:G$9 * $T$2:$T$9)</f>
        <v>1.6909722222222212</v>
      </c>
      <c r="H10">
        <f t="array" ref="H10">SUM(H$2:H$9 * $T$2:$T$9)</f>
        <v>3.3165277777777815</v>
      </c>
      <c r="I10">
        <f t="array" ref="I10">SUM(I$2:I$9 * $T$2:$T$9)</f>
        <v>1.6915277777777771</v>
      </c>
      <c r="J10" s="3"/>
      <c r="K10" s="3"/>
      <c r="L10" s="3"/>
      <c r="M10" s="3"/>
      <c r="U10">
        <f t="shared" ref="U10:AD10" si="9">SUM(U$2:U$9)</f>
        <v>1.3638888888888034E-2</v>
      </c>
      <c r="V10">
        <f t="shared" si="9"/>
        <v>-8.858333333333307E-2</v>
      </c>
      <c r="W10">
        <f t="shared" si="9"/>
        <v>0.28141666666665771</v>
      </c>
      <c r="X10">
        <f t="shared" si="9"/>
        <v>-5.5277777777755777E-3</v>
      </c>
      <c r="Y10">
        <f t="shared" si="9"/>
        <v>-4.8027777777782388E-2</v>
      </c>
      <c r="Z10">
        <f t="shared" si="9"/>
        <v>1.5583333333343996E-2</v>
      </c>
      <c r="AA10">
        <f t="shared" si="9"/>
        <v>-2.1944444444392808E-3</v>
      </c>
      <c r="AB10">
        <f t="shared" si="9"/>
        <v>-9.1638888888889602E-2</v>
      </c>
      <c r="AC10">
        <f t="shared" si="9"/>
        <v>-2.5527777777785088E-2</v>
      </c>
      <c r="AD10">
        <f t="shared" si="9"/>
        <v>-4.9138888888886012E-2</v>
      </c>
      <c r="AE10" t="s">
        <v>29</v>
      </c>
      <c r="AF10" s="1">
        <f t="shared" si="8"/>
        <v>9</v>
      </c>
      <c r="AG10" s="1">
        <v>4.24861111111111</v>
      </c>
    </row>
    <row r="11" spans="1:33" x14ac:dyDescent="0.2">
      <c r="A11" t="s">
        <v>30</v>
      </c>
      <c r="B11">
        <f t="shared" ref="B11:I11" si="10">B10/8</f>
        <v>1.4628090277777777</v>
      </c>
      <c r="C11">
        <f t="shared" si="10"/>
        <v>0.20950347222222257</v>
      </c>
      <c r="D11">
        <f t="shared" si="10"/>
        <v>1.0469062500000001</v>
      </c>
      <c r="E11">
        <f t="shared" si="10"/>
        <v>0.41353819444444462</v>
      </c>
      <c r="F11">
        <f t="shared" si="10"/>
        <v>0.2091145833333338</v>
      </c>
      <c r="G11">
        <f t="shared" si="10"/>
        <v>0.21137152777777765</v>
      </c>
      <c r="H11">
        <f t="shared" si="10"/>
        <v>0.41456597222222269</v>
      </c>
      <c r="I11">
        <f t="shared" si="10"/>
        <v>0.21144097222222213</v>
      </c>
      <c r="J11" s="3"/>
      <c r="K11" s="3"/>
      <c r="L11" s="3"/>
      <c r="M11" s="3"/>
      <c r="U11">
        <f t="shared" ref="U11:AD11" si="11">U10/8</f>
        <v>1.7048611111110043E-3</v>
      </c>
      <c r="V11">
        <f t="shared" si="11"/>
        <v>-1.1072916666666634E-2</v>
      </c>
      <c r="W11">
        <f t="shared" si="11"/>
        <v>3.5177083333332214E-2</v>
      </c>
      <c r="X11">
        <f t="shared" si="11"/>
        <v>-6.9097222222194721E-4</v>
      </c>
      <c r="Y11">
        <f t="shared" si="11"/>
        <v>-6.0034722222227985E-3</v>
      </c>
      <c r="Z11">
        <f t="shared" si="11"/>
        <v>1.9479166666679995E-3</v>
      </c>
      <c r="AA11">
        <f t="shared" si="11"/>
        <v>-2.743055555549101E-4</v>
      </c>
      <c r="AB11">
        <f t="shared" si="11"/>
        <v>-1.14548611111112E-2</v>
      </c>
      <c r="AC11">
        <f t="shared" si="11"/>
        <v>-3.190972222223136E-3</v>
      </c>
      <c r="AD11">
        <f t="shared" si="11"/>
        <v>-6.1423611111107515E-3</v>
      </c>
      <c r="AE11" t="s">
        <v>30</v>
      </c>
      <c r="AF11" s="1">
        <f t="shared" si="8"/>
        <v>10</v>
      </c>
      <c r="AG11" s="1">
        <v>4.1977777777777803</v>
      </c>
    </row>
    <row r="12" spans="1:33" x14ac:dyDescent="0.2">
      <c r="A12" t="s">
        <v>31</v>
      </c>
      <c r="C12">
        <f t="shared" ref="C12:I12" si="12">80*POWER(C11,2)</f>
        <v>3.5113363898534065</v>
      </c>
      <c r="D12">
        <f t="shared" si="12"/>
        <v>87.681015703125027</v>
      </c>
      <c r="E12">
        <f t="shared" si="12"/>
        <v>13.681107061149703</v>
      </c>
      <c r="F12">
        <f t="shared" si="12"/>
        <v>3.4983127170139046</v>
      </c>
      <c r="G12">
        <f t="shared" si="12"/>
        <v>3.5742338204089465</v>
      </c>
      <c r="H12">
        <f t="shared" si="12"/>
        <v>13.749195625964536</v>
      </c>
      <c r="I12">
        <f t="shared" si="12"/>
        <v>3.576582778742281</v>
      </c>
      <c r="J12" s="3"/>
      <c r="K12" s="3"/>
      <c r="L12" s="3"/>
      <c r="M12" s="3"/>
      <c r="U12">
        <f t="array" ref="U12">SUM(POWER(U2:U9, 2))</f>
        <v>4.7585717592597649E-3</v>
      </c>
      <c r="V12">
        <f t="array" ref="V12">SUM(POWER(V2:V9, 2))</f>
        <v>5.9334174382718319E-3</v>
      </c>
      <c r="W12">
        <f t="array" ref="W12">SUM(POWER(W2:W9, 2))</f>
        <v>1.7789482253085485E-2</v>
      </c>
      <c r="X12">
        <f t="array" ref="X12">SUM(POWER(X2:X9, 2))</f>
        <v>5.6187569444444497E-3</v>
      </c>
      <c r="Y12">
        <f t="array" ref="Y12">SUM(POWER(Y2:Y9, 2))</f>
        <v>1.4788216820987255E-2</v>
      </c>
      <c r="Z12">
        <f t="array" ref="Z12">SUM(POWER(Z2:Z9, 2))</f>
        <v>1.8718587962962261E-3</v>
      </c>
      <c r="AA12">
        <f t="array" ref="AA12">SUM(POWER(AA2:AA9, 2))</f>
        <v>1.9841581790124882E-3</v>
      </c>
      <c r="AB12">
        <f t="array" ref="AB12">SUM(POWER(AB2:AB9, 2))</f>
        <v>3.2949915123459063E-3</v>
      </c>
      <c r="AC12">
        <f t="array" ref="AC12">SUM(POWER(AC2:AC9, 2))</f>
        <v>7.602013117283488E-3</v>
      </c>
      <c r="AD12">
        <f t="array" ref="AD12">SUM(POWER(AD2:AD9, 2))</f>
        <v>2.7912569444446295E-3</v>
      </c>
      <c r="AE12" t="s">
        <v>32</v>
      </c>
      <c r="AF12" s="1">
        <f t="shared" si="8"/>
        <v>11</v>
      </c>
      <c r="AG12" s="1">
        <v>0.40388888888888902</v>
      </c>
    </row>
    <row r="13" spans="1:33" x14ac:dyDescent="0.2">
      <c r="A13" t="s">
        <v>33</v>
      </c>
      <c r="C13">
        <f t="shared" ref="C13:I13" si="13">C12/$B$17</f>
        <v>2.7148483071631504E-2</v>
      </c>
      <c r="D13">
        <f t="shared" si="13"/>
        <v>0.67792040016397415</v>
      </c>
      <c r="E13">
        <f t="shared" si="13"/>
        <v>0.1057777615736518</v>
      </c>
      <c r="F13">
        <f t="shared" si="13"/>
        <v>2.7047788372418009E-2</v>
      </c>
      <c r="G13">
        <f t="shared" si="13"/>
        <v>2.7634785048742127E-2</v>
      </c>
      <c r="H13">
        <f t="shared" si="13"/>
        <v>0.10630419967129143</v>
      </c>
      <c r="I13">
        <f t="shared" si="13"/>
        <v>2.7652946411957792E-2</v>
      </c>
      <c r="J13" s="3"/>
      <c r="K13" s="3"/>
      <c r="L13" s="3"/>
      <c r="M13" s="3"/>
      <c r="AF13" s="1">
        <f t="shared" si="8"/>
        <v>12</v>
      </c>
      <c r="AG13" s="1">
        <v>0.41527777777777802</v>
      </c>
    </row>
    <row r="14" spans="1:33" x14ac:dyDescent="0.2">
      <c r="A14" t="s">
        <v>67</v>
      </c>
      <c r="C14">
        <f>_xlfn.CONFIDENCE.T(0.01,$B$19,80)</f>
        <v>2.7228705632563038E-4</v>
      </c>
      <c r="J14" s="3"/>
      <c r="K14" s="3"/>
      <c r="L14" s="3"/>
      <c r="M14" s="3"/>
      <c r="AF14" s="1">
        <f t="shared" si="8"/>
        <v>13</v>
      </c>
      <c r="AG14" s="1">
        <v>0.42638888888888898</v>
      </c>
    </row>
    <row r="15" spans="1:33" x14ac:dyDescent="0.2">
      <c r="J15" s="3"/>
      <c r="K15" s="3"/>
      <c r="L15" s="3"/>
      <c r="M15" s="3"/>
      <c r="AF15" s="1">
        <f t="shared" si="8"/>
        <v>14</v>
      </c>
      <c r="AG15" s="1">
        <v>0.42555555555555602</v>
      </c>
    </row>
    <row r="16" spans="1:33" x14ac:dyDescent="0.2">
      <c r="U16">
        <f>SUM(U12:AD12)/$B$17</f>
        <v>5.1363568633294211E-4</v>
      </c>
      <c r="AF16" s="1">
        <f t="shared" si="8"/>
        <v>15</v>
      </c>
      <c r="AG16" s="1">
        <v>0.41777777777777803</v>
      </c>
    </row>
    <row r="17" spans="1:33" x14ac:dyDescent="0.2">
      <c r="A17" t="s">
        <v>34</v>
      </c>
      <c r="B17">
        <f>SUM(C12:I12) + SUM(U12:AD12)</f>
        <v>129.33821682002326</v>
      </c>
      <c r="AF17" s="1">
        <f t="shared" si="8"/>
        <v>16</v>
      </c>
      <c r="AG17" s="1">
        <v>0.42833333333333301</v>
      </c>
    </row>
    <row r="18" spans="1:33" x14ac:dyDescent="0.2">
      <c r="A18" t="s">
        <v>32</v>
      </c>
      <c r="B18">
        <f>SUM(U12:AD12)</f>
        <v>6.6432723765431523E-2</v>
      </c>
      <c r="AF18" s="1">
        <f t="shared" si="8"/>
        <v>17</v>
      </c>
      <c r="AG18" s="1">
        <v>0.424722222222222</v>
      </c>
    </row>
    <row r="19" spans="1:33" x14ac:dyDescent="0.2">
      <c r="A19" t="s">
        <v>74</v>
      </c>
      <c r="B19">
        <f>B18/72</f>
        <v>9.2267671896432675E-4</v>
      </c>
      <c r="AF19" s="1">
        <f t="shared" si="8"/>
        <v>18</v>
      </c>
      <c r="AG19" s="1">
        <v>0.41722222222222199</v>
      </c>
    </row>
    <row r="20" spans="1:33" x14ac:dyDescent="0.2">
      <c r="E20" t="s">
        <v>35</v>
      </c>
      <c r="F20">
        <f>SUM(C13:I13) + U16</f>
        <v>0.99999999999999989</v>
      </c>
      <c r="AF20" s="1">
        <f t="shared" si="8"/>
        <v>19</v>
      </c>
      <c r="AG20" s="1">
        <v>0.39694444444444399</v>
      </c>
    </row>
    <row r="21" spans="1:33" x14ac:dyDescent="0.2">
      <c r="AF21" s="1">
        <f t="shared" si="8"/>
        <v>20</v>
      </c>
      <c r="AG21" s="1">
        <v>0.41777777777777803</v>
      </c>
    </row>
    <row r="22" spans="1:33" x14ac:dyDescent="0.2">
      <c r="AF22" s="1">
        <f t="shared" si="8"/>
        <v>21</v>
      </c>
      <c r="AG22" s="1">
        <v>1.63083333333333</v>
      </c>
    </row>
    <row r="23" spans="1:33" x14ac:dyDescent="0.2">
      <c r="AF23" s="1">
        <f t="shared" si="8"/>
        <v>22</v>
      </c>
      <c r="AG23" s="1">
        <v>1.7038888888888899</v>
      </c>
    </row>
    <row r="24" spans="1:33" x14ac:dyDescent="0.2">
      <c r="AF24" s="1">
        <f t="shared" si="8"/>
        <v>23</v>
      </c>
      <c r="AG24" s="1">
        <v>1.7447222222222201</v>
      </c>
    </row>
    <row r="25" spans="1:33" x14ac:dyDescent="0.2">
      <c r="AF25" s="1">
        <f t="shared" si="8"/>
        <v>24</v>
      </c>
      <c r="AG25" s="1">
        <v>1.6755555555555599</v>
      </c>
    </row>
    <row r="26" spans="1:33" x14ac:dyDescent="0.2">
      <c r="AF26" s="1">
        <f t="shared" si="8"/>
        <v>25</v>
      </c>
      <c r="AG26" s="1">
        <v>1.6330555555555599</v>
      </c>
    </row>
    <row r="27" spans="1:33" x14ac:dyDescent="0.2">
      <c r="AF27" s="1">
        <f t="shared" si="8"/>
        <v>26</v>
      </c>
      <c r="AG27" s="1">
        <v>1.69305555555556</v>
      </c>
    </row>
    <row r="28" spans="1:33" x14ac:dyDescent="0.2">
      <c r="AF28" s="1">
        <f t="shared" si="8"/>
        <v>27</v>
      </c>
      <c r="AG28" s="1">
        <v>1.68916666666667</v>
      </c>
    </row>
    <row r="29" spans="1:33" x14ac:dyDescent="0.2">
      <c r="AF29" s="1">
        <f t="shared" si="8"/>
        <v>28</v>
      </c>
      <c r="AG29" s="1">
        <v>1.6794444444444401</v>
      </c>
    </row>
    <row r="30" spans="1:33" x14ac:dyDescent="0.2">
      <c r="N30">
        <v>2.7148483071631504E-2</v>
      </c>
      <c r="O30">
        <v>0.67792040016397415</v>
      </c>
      <c r="P30">
        <v>0.1057777615736518</v>
      </c>
      <c r="Q30">
        <v>2.7047788372418009E-2</v>
      </c>
      <c r="R30">
        <v>2.7634785048742127E-2</v>
      </c>
      <c r="S30">
        <v>0.10630419967129143</v>
      </c>
      <c r="T30">
        <v>2.7652946411957792E-2</v>
      </c>
      <c r="AF30" s="1">
        <f t="shared" si="8"/>
        <v>29</v>
      </c>
      <c r="AG30" s="1">
        <v>1.67444444444444</v>
      </c>
    </row>
    <row r="31" spans="1:33" x14ac:dyDescent="0.2">
      <c r="N31">
        <v>4.3706092658996905E-4</v>
      </c>
      <c r="O31">
        <v>0.98597599147807302</v>
      </c>
      <c r="P31">
        <v>4.3334319394436067E-3</v>
      </c>
      <c r="Q31">
        <v>3.746121660577437E-4</v>
      </c>
      <c r="R31">
        <v>4.2974024600492131E-4</v>
      </c>
      <c r="S31">
        <v>5.5271690176546297E-3</v>
      </c>
      <c r="T31">
        <v>4.5228281965575552E-4</v>
      </c>
      <c r="AF31" s="1">
        <f t="shared" si="8"/>
        <v>30</v>
      </c>
      <c r="AG31" s="1">
        <v>1.65</v>
      </c>
    </row>
    <row r="32" spans="1:33" x14ac:dyDescent="0.2">
      <c r="AF32" s="1">
        <f t="shared" si="8"/>
        <v>31</v>
      </c>
      <c r="AG32" s="1">
        <v>0.41777777777777803</v>
      </c>
    </row>
    <row r="33" spans="2:33" x14ac:dyDescent="0.2">
      <c r="AF33" s="1">
        <f t="shared" si="8"/>
        <v>32</v>
      </c>
      <c r="AG33" s="1">
        <v>0.408055555555556</v>
      </c>
    </row>
    <row r="34" spans="2:33" x14ac:dyDescent="0.2">
      <c r="AF34" s="1">
        <f t="shared" si="8"/>
        <v>33</v>
      </c>
      <c r="AG34" s="1">
        <v>0.41722222222222199</v>
      </c>
    </row>
    <row r="35" spans="2:33" x14ac:dyDescent="0.2">
      <c r="AF35" s="1">
        <f t="shared" ref="AF35:AF66" si="14">AF34+1</f>
        <v>34</v>
      </c>
      <c r="AG35" s="1">
        <v>0.42666666666666703</v>
      </c>
    </row>
    <row r="36" spans="2:33" x14ac:dyDescent="0.2">
      <c r="B36" t="s">
        <v>1</v>
      </c>
      <c r="C36" t="s">
        <v>36</v>
      </c>
      <c r="E36" s="4" t="s">
        <v>37</v>
      </c>
      <c r="F36" s="4" t="s">
        <v>38</v>
      </c>
      <c r="G36" s="4" t="s">
        <v>39</v>
      </c>
      <c r="AF36" s="1">
        <f t="shared" si="14"/>
        <v>35</v>
      </c>
      <c r="AG36" s="1">
        <v>0.422222222222222</v>
      </c>
    </row>
    <row r="37" spans="2:33" x14ac:dyDescent="0.2">
      <c r="B37" t="s">
        <v>2</v>
      </c>
      <c r="C37" t="s">
        <v>40</v>
      </c>
      <c r="E37" s="3" t="s">
        <v>53</v>
      </c>
      <c r="F37" s="3" t="s">
        <v>54</v>
      </c>
      <c r="G37" s="3">
        <v>9.8460526315789494</v>
      </c>
      <c r="AF37" s="1">
        <f t="shared" si="14"/>
        <v>36</v>
      </c>
      <c r="AG37" s="1">
        <v>0.42499999999999999</v>
      </c>
    </row>
    <row r="38" spans="2:33" x14ac:dyDescent="0.2">
      <c r="B38" t="s">
        <v>3</v>
      </c>
      <c r="C38" t="s">
        <v>43</v>
      </c>
      <c r="E38" s="3" t="s">
        <v>53</v>
      </c>
      <c r="F38" s="3" t="s">
        <v>54</v>
      </c>
      <c r="G38" s="3">
        <v>9.7610526315789503</v>
      </c>
      <c r="AF38" s="1">
        <f t="shared" si="14"/>
        <v>37</v>
      </c>
      <c r="AG38" s="1">
        <v>0.42111111111111099</v>
      </c>
    </row>
    <row r="39" spans="2:33" x14ac:dyDescent="0.2">
      <c r="B39" t="s">
        <v>44</v>
      </c>
      <c r="E39" s="3" t="s">
        <v>53</v>
      </c>
      <c r="F39" s="3" t="s">
        <v>54</v>
      </c>
      <c r="G39" s="3">
        <v>9.9849999999999994</v>
      </c>
      <c r="P39" t="s">
        <v>41</v>
      </c>
      <c r="Q39" t="s">
        <v>42</v>
      </c>
      <c r="AF39" s="1">
        <f t="shared" si="14"/>
        <v>38</v>
      </c>
      <c r="AG39" s="1">
        <v>0.398055555555556</v>
      </c>
    </row>
    <row r="40" spans="2:33" x14ac:dyDescent="0.2">
      <c r="B40" t="s">
        <v>45</v>
      </c>
      <c r="C40">
        <v>-1</v>
      </c>
      <c r="E40" s="3" t="s">
        <v>53</v>
      </c>
      <c r="F40" s="3" t="s">
        <v>54</v>
      </c>
      <c r="G40" s="3">
        <v>9.8021052631578893</v>
      </c>
      <c r="O40" t="s">
        <v>36</v>
      </c>
      <c r="P40">
        <v>2.7148483071631504E-2</v>
      </c>
      <c r="Q40">
        <v>4.3706092658996905E-4</v>
      </c>
      <c r="AF40" s="1">
        <f t="shared" si="14"/>
        <v>39</v>
      </c>
      <c r="AG40" s="1">
        <v>0.39472222222222197</v>
      </c>
    </row>
    <row r="41" spans="2:33" x14ac:dyDescent="0.2">
      <c r="B41" t="s">
        <v>47</v>
      </c>
      <c r="C41">
        <v>1</v>
      </c>
      <c r="E41" s="3" t="s">
        <v>53</v>
      </c>
      <c r="F41" s="3" t="s">
        <v>54</v>
      </c>
      <c r="G41" s="3">
        <v>9.9076315789473703</v>
      </c>
      <c r="O41" t="s">
        <v>40</v>
      </c>
      <c r="P41">
        <v>0.67792040016397415</v>
      </c>
      <c r="Q41">
        <v>0.98597599147807302</v>
      </c>
      <c r="AF41" s="1">
        <f t="shared" si="14"/>
        <v>40</v>
      </c>
      <c r="AG41" s="1">
        <v>0.42111111111111099</v>
      </c>
    </row>
    <row r="42" spans="2:33" x14ac:dyDescent="0.2">
      <c r="E42" s="3" t="s">
        <v>53</v>
      </c>
      <c r="F42" s="3" t="s">
        <v>54</v>
      </c>
      <c r="G42" s="3">
        <v>9.9868421052631593</v>
      </c>
      <c r="O42" t="s">
        <v>46</v>
      </c>
      <c r="P42">
        <v>0.1057777615736518</v>
      </c>
      <c r="Q42">
        <v>4.3334319394436067E-3</v>
      </c>
      <c r="AF42" s="1">
        <f t="shared" si="14"/>
        <v>41</v>
      </c>
      <c r="AG42" s="1">
        <v>2.52416666666667</v>
      </c>
    </row>
    <row r="43" spans="2:33" x14ac:dyDescent="0.2">
      <c r="E43" s="3" t="s">
        <v>53</v>
      </c>
      <c r="F43" s="3" t="s">
        <v>54</v>
      </c>
      <c r="G43" s="3">
        <v>9.7497368421052606</v>
      </c>
      <c r="O43" t="s">
        <v>48</v>
      </c>
      <c r="P43">
        <v>2.7047788372418009E-2</v>
      </c>
      <c r="Q43">
        <v>3.746121660577437E-4</v>
      </c>
      <c r="AF43" s="1">
        <f t="shared" si="14"/>
        <v>42</v>
      </c>
      <c r="AG43" s="1">
        <v>2.4447222222222198</v>
      </c>
    </row>
    <row r="44" spans="2:33" x14ac:dyDescent="0.2">
      <c r="E44" s="3" t="s">
        <v>53</v>
      </c>
      <c r="F44" s="3" t="s">
        <v>54</v>
      </c>
      <c r="G44" s="3">
        <v>9.81</v>
      </c>
      <c r="O44" t="s">
        <v>49</v>
      </c>
      <c r="P44">
        <v>2.7634785048742127E-2</v>
      </c>
      <c r="Q44">
        <v>4.2974024600492131E-4</v>
      </c>
      <c r="AF44" s="1">
        <f t="shared" si="14"/>
        <v>43</v>
      </c>
      <c r="AG44" s="1">
        <v>2.5322222222222202</v>
      </c>
    </row>
    <row r="45" spans="2:33" x14ac:dyDescent="0.2">
      <c r="E45" s="3" t="s">
        <v>53</v>
      </c>
      <c r="F45" s="3" t="s">
        <v>54</v>
      </c>
      <c r="G45" s="3">
        <v>9.8555263157894704</v>
      </c>
      <c r="O45" t="s">
        <v>50</v>
      </c>
      <c r="P45">
        <v>0.10630419967129143</v>
      </c>
      <c r="Q45">
        <v>5.5271690176546297E-3</v>
      </c>
      <c r="AF45" s="1">
        <f t="shared" si="14"/>
        <v>44</v>
      </c>
      <c r="AG45" s="1">
        <v>2.4961111111111101</v>
      </c>
    </row>
    <row r="46" spans="2:33" x14ac:dyDescent="0.2">
      <c r="E46" s="3" t="s">
        <v>53</v>
      </c>
      <c r="F46" s="3" t="s">
        <v>54</v>
      </c>
      <c r="G46" s="3">
        <v>9.8389473684210493</v>
      </c>
      <c r="O46" t="s">
        <v>51</v>
      </c>
      <c r="P46">
        <v>2.7652946411957792E-2</v>
      </c>
      <c r="Q46">
        <v>4.5228281965575552E-4</v>
      </c>
      <c r="AF46" s="1">
        <f t="shared" si="14"/>
        <v>45</v>
      </c>
      <c r="AG46" s="1">
        <v>2.5658333333333299</v>
      </c>
    </row>
    <row r="47" spans="2:33" x14ac:dyDescent="0.2">
      <c r="E47" s="3" t="s">
        <v>53</v>
      </c>
      <c r="F47" s="3" t="s">
        <v>55</v>
      </c>
      <c r="G47" s="3">
        <v>1.01394736842105</v>
      </c>
      <c r="AF47" s="1">
        <f t="shared" si="14"/>
        <v>46</v>
      </c>
      <c r="AG47" s="1">
        <v>2.4641666666666699</v>
      </c>
    </row>
    <row r="48" spans="2:33" x14ac:dyDescent="0.2">
      <c r="E48" s="3" t="s">
        <v>53</v>
      </c>
      <c r="F48" s="3" t="s">
        <v>55</v>
      </c>
      <c r="G48" s="3">
        <v>0.95736842105263198</v>
      </c>
      <c r="AF48" s="1">
        <f t="shared" si="14"/>
        <v>47</v>
      </c>
      <c r="AG48" s="1">
        <v>2.4897222222222202</v>
      </c>
    </row>
    <row r="49" spans="5:33" x14ac:dyDescent="0.2">
      <c r="E49" s="3" t="s">
        <v>53</v>
      </c>
      <c r="F49" s="3" t="s">
        <v>55</v>
      </c>
      <c r="G49" s="3">
        <v>1.0010526315789501</v>
      </c>
      <c r="AF49" s="1">
        <f t="shared" si="14"/>
        <v>48</v>
      </c>
      <c r="AG49" s="1">
        <v>2.4775</v>
      </c>
    </row>
    <row r="50" spans="5:33" x14ac:dyDescent="0.2">
      <c r="E50" s="3" t="s">
        <v>53</v>
      </c>
      <c r="F50" s="3" t="s">
        <v>55</v>
      </c>
      <c r="G50" s="3">
        <v>0.99526315789473696</v>
      </c>
      <c r="AF50" s="1">
        <f t="shared" si="14"/>
        <v>49</v>
      </c>
      <c r="AG50" s="1">
        <v>2.4727777777777802</v>
      </c>
    </row>
    <row r="51" spans="5:33" x14ac:dyDescent="0.2">
      <c r="E51" s="3" t="s">
        <v>53</v>
      </c>
      <c r="F51" s="3" t="s">
        <v>55</v>
      </c>
      <c r="G51" s="3">
        <v>0.93210526315789499</v>
      </c>
      <c r="AF51" s="1">
        <f t="shared" si="14"/>
        <v>50</v>
      </c>
      <c r="AG51" s="1">
        <v>2.4966666666666701</v>
      </c>
    </row>
    <row r="52" spans="5:33" x14ac:dyDescent="0.2">
      <c r="E52" s="3" t="s">
        <v>53</v>
      </c>
      <c r="F52" s="3" t="s">
        <v>55</v>
      </c>
      <c r="G52" s="3">
        <v>0.99052631578947403</v>
      </c>
      <c r="AF52" s="1">
        <f t="shared" si="14"/>
        <v>51</v>
      </c>
      <c r="AG52" s="1">
        <v>0.43222222222222201</v>
      </c>
    </row>
    <row r="53" spans="5:33" x14ac:dyDescent="0.2">
      <c r="E53" s="3" t="s">
        <v>53</v>
      </c>
      <c r="F53" s="3" t="s">
        <v>55</v>
      </c>
      <c r="G53" s="3">
        <v>0.95894736842105299</v>
      </c>
      <c r="AF53" s="1">
        <f t="shared" si="14"/>
        <v>52</v>
      </c>
      <c r="AG53" s="1">
        <v>0.42166666666666702</v>
      </c>
    </row>
    <row r="54" spans="5:33" x14ac:dyDescent="0.2">
      <c r="E54" s="3" t="s">
        <v>53</v>
      </c>
      <c r="F54" s="3" t="s">
        <v>55</v>
      </c>
      <c r="G54" s="3">
        <v>0.98026315789473695</v>
      </c>
      <c r="AF54" s="1">
        <f t="shared" si="14"/>
        <v>53</v>
      </c>
      <c r="AG54" s="1">
        <v>0.41888888888888898</v>
      </c>
    </row>
    <row r="55" spans="5:33" x14ac:dyDescent="0.2">
      <c r="E55" s="3" t="s">
        <v>53</v>
      </c>
      <c r="F55" s="3" t="s">
        <v>55</v>
      </c>
      <c r="G55" s="3">
        <v>0.98763157894736797</v>
      </c>
      <c r="AF55" s="1">
        <f t="shared" si="14"/>
        <v>54</v>
      </c>
      <c r="AG55" s="1">
        <v>0.44305555555555598</v>
      </c>
    </row>
    <row r="56" spans="5:33" x14ac:dyDescent="0.2">
      <c r="E56" s="3" t="s">
        <v>53</v>
      </c>
      <c r="F56" s="3" t="s">
        <v>55</v>
      </c>
      <c r="G56" s="3">
        <v>0.97684210526315796</v>
      </c>
      <c r="AF56" s="1">
        <f t="shared" si="14"/>
        <v>55</v>
      </c>
      <c r="AG56" s="1">
        <v>0.415833333333333</v>
      </c>
    </row>
    <row r="57" spans="5:33" x14ac:dyDescent="0.2">
      <c r="E57" s="3" t="s">
        <v>53</v>
      </c>
      <c r="F57" s="3" t="s">
        <v>56</v>
      </c>
      <c r="G57" s="3">
        <v>1.0071052631578901</v>
      </c>
      <c r="AF57" s="1">
        <f t="shared" si="14"/>
        <v>56</v>
      </c>
      <c r="AG57" s="1">
        <v>0.41638888888888897</v>
      </c>
    </row>
    <row r="58" spans="5:33" x14ac:dyDescent="0.2">
      <c r="E58" s="3" t="s">
        <v>53</v>
      </c>
      <c r="F58" s="3" t="s">
        <v>56</v>
      </c>
      <c r="G58" s="3">
        <v>0.95868421052631603</v>
      </c>
      <c r="AF58" s="1">
        <f t="shared" si="14"/>
        <v>57</v>
      </c>
      <c r="AG58" s="1">
        <v>0.39305555555555599</v>
      </c>
    </row>
    <row r="59" spans="5:33" x14ac:dyDescent="0.2">
      <c r="E59" s="3" t="s">
        <v>53</v>
      </c>
      <c r="F59" s="3" t="s">
        <v>56</v>
      </c>
      <c r="G59" s="3">
        <v>0.99394736842105302</v>
      </c>
      <c r="AF59" s="1">
        <f t="shared" si="14"/>
        <v>58</v>
      </c>
      <c r="AG59" s="1">
        <v>0.40611111111111098</v>
      </c>
    </row>
    <row r="60" spans="5:33" x14ac:dyDescent="0.2">
      <c r="E60" s="3" t="s">
        <v>53</v>
      </c>
      <c r="F60" s="3" t="s">
        <v>56</v>
      </c>
      <c r="G60" s="3">
        <v>1</v>
      </c>
      <c r="AF60" s="1">
        <f t="shared" si="14"/>
        <v>59</v>
      </c>
      <c r="AG60" s="1">
        <v>0.4</v>
      </c>
    </row>
    <row r="61" spans="5:33" x14ac:dyDescent="0.2">
      <c r="E61" s="3" t="s">
        <v>53</v>
      </c>
      <c r="F61" s="3" t="s">
        <v>56</v>
      </c>
      <c r="G61" s="3">
        <v>0.932894736842105</v>
      </c>
      <c r="AF61" s="1">
        <f t="shared" si="14"/>
        <v>60</v>
      </c>
      <c r="AG61" s="1">
        <v>0.41749999999999998</v>
      </c>
    </row>
    <row r="62" spans="5:33" x14ac:dyDescent="0.2">
      <c r="E62" s="3" t="s">
        <v>53</v>
      </c>
      <c r="F62" s="3" t="s">
        <v>56</v>
      </c>
      <c r="G62" s="3">
        <v>0.99342105263157898</v>
      </c>
      <c r="AF62" s="1">
        <f t="shared" si="14"/>
        <v>61</v>
      </c>
      <c r="AG62" s="1">
        <v>1.7122222222222201</v>
      </c>
    </row>
    <row r="63" spans="5:33" x14ac:dyDescent="0.2">
      <c r="E63" s="3" t="s">
        <v>53</v>
      </c>
      <c r="F63" s="3" t="s">
        <v>56</v>
      </c>
      <c r="G63" s="3">
        <v>0.95815789473684199</v>
      </c>
      <c r="AF63" s="1">
        <f t="shared" si="14"/>
        <v>62</v>
      </c>
      <c r="AG63" s="1">
        <v>1.6472222222222199</v>
      </c>
    </row>
    <row r="64" spans="5:33" x14ac:dyDescent="0.2">
      <c r="E64" s="3" t="s">
        <v>53</v>
      </c>
      <c r="F64" s="3" t="s">
        <v>56</v>
      </c>
      <c r="G64" s="3">
        <v>0.98394736842105301</v>
      </c>
      <c r="AF64" s="1">
        <f t="shared" si="14"/>
        <v>63</v>
      </c>
      <c r="AG64" s="1">
        <v>1.7761111111111101</v>
      </c>
    </row>
    <row r="65" spans="5:33" x14ac:dyDescent="0.2">
      <c r="E65" s="3" t="s">
        <v>53</v>
      </c>
      <c r="F65" s="3" t="s">
        <v>56</v>
      </c>
      <c r="G65" s="3">
        <v>0.98105263157894695</v>
      </c>
      <c r="AF65" s="1">
        <f t="shared" si="14"/>
        <v>64</v>
      </c>
      <c r="AG65" s="1">
        <v>1.6769444444444399</v>
      </c>
    </row>
    <row r="66" spans="5:33" x14ac:dyDescent="0.2">
      <c r="E66" s="3" t="s">
        <v>53</v>
      </c>
      <c r="F66" s="3" t="s">
        <v>56</v>
      </c>
      <c r="G66" s="3">
        <v>0.98789473684210505</v>
      </c>
      <c r="AF66" s="1">
        <f t="shared" si="14"/>
        <v>65</v>
      </c>
      <c r="AG66" s="1">
        <v>1.5969444444444401</v>
      </c>
    </row>
    <row r="67" spans="5:33" x14ac:dyDescent="0.2">
      <c r="E67" s="3" t="s">
        <v>53</v>
      </c>
      <c r="F67" s="3" t="s">
        <v>57</v>
      </c>
      <c r="G67" s="3">
        <v>9.2965789473684204</v>
      </c>
      <c r="AF67" s="1">
        <f t="shared" ref="AF67:AF98" si="15">AF66+1</f>
        <v>66</v>
      </c>
      <c r="AG67" s="1">
        <v>1.6838888888888901</v>
      </c>
    </row>
    <row r="68" spans="5:33" x14ac:dyDescent="0.2">
      <c r="E68" s="3" t="s">
        <v>53</v>
      </c>
      <c r="F68" s="3" t="s">
        <v>57</v>
      </c>
      <c r="G68" s="3">
        <v>9.30842105263158</v>
      </c>
      <c r="AF68" s="1">
        <f t="shared" si="15"/>
        <v>67</v>
      </c>
      <c r="AG68" s="1">
        <v>1.71138888888889</v>
      </c>
    </row>
    <row r="69" spans="5:33" x14ac:dyDescent="0.2">
      <c r="E69" s="3" t="s">
        <v>53</v>
      </c>
      <c r="F69" s="3" t="s">
        <v>57</v>
      </c>
      <c r="G69" s="3">
        <v>9.4363157894736798</v>
      </c>
      <c r="AF69" s="1">
        <f t="shared" si="15"/>
        <v>68</v>
      </c>
      <c r="AG69" s="1">
        <v>1.7041666666666699</v>
      </c>
    </row>
    <row r="70" spans="5:33" x14ac:dyDescent="0.2">
      <c r="E70" s="3" t="s">
        <v>53</v>
      </c>
      <c r="F70" s="3" t="s">
        <v>57</v>
      </c>
      <c r="G70" s="3">
        <v>9.3197368421052609</v>
      </c>
      <c r="AF70" s="1">
        <f t="shared" si="15"/>
        <v>69</v>
      </c>
      <c r="AG70" s="1">
        <v>1.70333333333333</v>
      </c>
    </row>
    <row r="71" spans="5:33" x14ac:dyDescent="0.2">
      <c r="E71" s="3" t="s">
        <v>53</v>
      </c>
      <c r="F71" s="3" t="s">
        <v>57</v>
      </c>
      <c r="G71" s="3">
        <v>9.34578947368421</v>
      </c>
      <c r="AF71" s="1">
        <f t="shared" si="15"/>
        <v>70</v>
      </c>
      <c r="AG71" s="1">
        <v>1.6458333333333299</v>
      </c>
    </row>
    <row r="72" spans="5:33" x14ac:dyDescent="0.2">
      <c r="E72" s="3" t="s">
        <v>53</v>
      </c>
      <c r="F72" s="3" t="s">
        <v>57</v>
      </c>
      <c r="G72" s="3">
        <v>9.4431578947368404</v>
      </c>
      <c r="AF72" s="1">
        <f t="shared" si="15"/>
        <v>71</v>
      </c>
      <c r="AG72" s="1">
        <v>0.433611111111111</v>
      </c>
    </row>
    <row r="73" spans="5:33" x14ac:dyDescent="0.2">
      <c r="E73" s="3" t="s">
        <v>53</v>
      </c>
      <c r="F73" s="3" t="s">
        <v>57</v>
      </c>
      <c r="G73" s="3">
        <v>9.1952631578947397</v>
      </c>
      <c r="AF73" s="1">
        <f t="shared" si="15"/>
        <v>72</v>
      </c>
      <c r="AG73" s="1">
        <v>0.42388888888888898</v>
      </c>
    </row>
    <row r="74" spans="5:33" x14ac:dyDescent="0.2">
      <c r="E74" s="3" t="s">
        <v>53</v>
      </c>
      <c r="F74" s="3" t="s">
        <v>57</v>
      </c>
      <c r="G74" s="3">
        <v>9.3347368421052597</v>
      </c>
      <c r="AF74" s="1">
        <f t="shared" si="15"/>
        <v>73</v>
      </c>
      <c r="AG74" s="1">
        <v>0.43</v>
      </c>
    </row>
    <row r="75" spans="5:33" x14ac:dyDescent="0.2">
      <c r="E75" s="3" t="s">
        <v>53</v>
      </c>
      <c r="F75" s="3" t="s">
        <v>57</v>
      </c>
      <c r="G75" s="3">
        <v>9.2431578947368394</v>
      </c>
      <c r="AF75" s="1">
        <f t="shared" si="15"/>
        <v>74</v>
      </c>
      <c r="AG75" s="1">
        <v>0.43777777777777799</v>
      </c>
    </row>
    <row r="76" spans="5:33" x14ac:dyDescent="0.2">
      <c r="E76" s="3" t="s">
        <v>53</v>
      </c>
      <c r="F76" s="3" t="s">
        <v>57</v>
      </c>
      <c r="G76" s="3">
        <v>9.3307894736842094</v>
      </c>
      <c r="AF76" s="1">
        <f t="shared" si="15"/>
        <v>75</v>
      </c>
      <c r="AG76" s="1">
        <v>0.41666666666666702</v>
      </c>
    </row>
    <row r="77" spans="5:33" x14ac:dyDescent="0.2">
      <c r="E77" s="3" t="s">
        <v>53</v>
      </c>
      <c r="F77" s="3" t="s">
        <v>58</v>
      </c>
      <c r="G77" s="3">
        <v>9.8384210526315794</v>
      </c>
      <c r="AF77" s="1">
        <f t="shared" si="15"/>
        <v>76</v>
      </c>
      <c r="AG77" s="1">
        <v>0.409444444444444</v>
      </c>
    </row>
    <row r="78" spans="5:33" x14ac:dyDescent="0.2">
      <c r="E78" s="3" t="s">
        <v>53</v>
      </c>
      <c r="F78" s="3" t="s">
        <v>58</v>
      </c>
      <c r="G78" s="3">
        <v>9.7184210526315802</v>
      </c>
      <c r="AF78" s="1">
        <f t="shared" si="15"/>
        <v>77</v>
      </c>
      <c r="AG78" s="1">
        <v>0.414444444444444</v>
      </c>
    </row>
    <row r="79" spans="5:33" x14ac:dyDescent="0.2">
      <c r="E79" s="3" t="s">
        <v>53</v>
      </c>
      <c r="F79" s="3" t="s">
        <v>58</v>
      </c>
      <c r="G79" s="3">
        <v>9.9431578947368404</v>
      </c>
      <c r="AF79" s="1">
        <f t="shared" si="15"/>
        <v>78</v>
      </c>
      <c r="AG79" s="1">
        <v>0.38694444444444398</v>
      </c>
    </row>
    <row r="80" spans="5:33" x14ac:dyDescent="0.2">
      <c r="E80" s="3" t="s">
        <v>53</v>
      </c>
      <c r="F80" s="3" t="s">
        <v>58</v>
      </c>
      <c r="G80" s="3">
        <v>9.7913157894736802</v>
      </c>
      <c r="AF80" s="1">
        <f t="shared" si="15"/>
        <v>79</v>
      </c>
      <c r="AG80" s="1">
        <v>0.38611111111111102</v>
      </c>
    </row>
    <row r="81" spans="5:33" x14ac:dyDescent="0.2">
      <c r="E81" s="3" t="s">
        <v>53</v>
      </c>
      <c r="F81" s="3" t="s">
        <v>58</v>
      </c>
      <c r="G81" s="3">
        <v>9.9178947368421095</v>
      </c>
      <c r="AF81" s="1">
        <f t="shared" si="15"/>
        <v>80</v>
      </c>
      <c r="AG81" s="1">
        <v>0.40666666666666701</v>
      </c>
    </row>
    <row r="82" spans="5:33" x14ac:dyDescent="0.2">
      <c r="E82" s="3" t="s">
        <v>53</v>
      </c>
      <c r="F82" s="3" t="s">
        <v>58</v>
      </c>
      <c r="G82" s="3">
        <v>10.0384210526316</v>
      </c>
      <c r="AF82" s="1">
        <f t="shared" si="15"/>
        <v>81</v>
      </c>
    </row>
    <row r="83" spans="5:33" x14ac:dyDescent="0.2">
      <c r="E83" s="3" t="s">
        <v>53</v>
      </c>
      <c r="F83" s="3" t="s">
        <v>58</v>
      </c>
      <c r="G83" s="3">
        <v>9.8031578947368399</v>
      </c>
      <c r="AF83" s="1">
        <f t="shared" si="15"/>
        <v>82</v>
      </c>
    </row>
    <row r="84" spans="5:33" x14ac:dyDescent="0.2">
      <c r="E84" s="3" t="s">
        <v>53</v>
      </c>
      <c r="F84" s="3" t="s">
        <v>58</v>
      </c>
      <c r="G84" s="3">
        <v>9.7578947368421094</v>
      </c>
      <c r="AF84" s="1">
        <f t="shared" si="15"/>
        <v>83</v>
      </c>
    </row>
    <row r="85" spans="5:33" x14ac:dyDescent="0.2">
      <c r="E85" s="3" t="s">
        <v>53</v>
      </c>
      <c r="F85" s="3" t="s">
        <v>58</v>
      </c>
      <c r="G85" s="3">
        <v>9.7839473684210496</v>
      </c>
      <c r="AF85" s="1">
        <f t="shared" si="15"/>
        <v>84</v>
      </c>
    </row>
    <row r="86" spans="5:33" x14ac:dyDescent="0.2">
      <c r="E86" s="3" t="s">
        <v>53</v>
      </c>
      <c r="F86" s="3" t="s">
        <v>58</v>
      </c>
      <c r="G86" s="3">
        <v>9.8273684210526309</v>
      </c>
      <c r="AF86" s="1">
        <f t="shared" si="15"/>
        <v>85</v>
      </c>
    </row>
    <row r="87" spans="5:33" x14ac:dyDescent="0.2">
      <c r="E87" s="3" t="s">
        <v>53</v>
      </c>
      <c r="F87" s="3" t="s">
        <v>59</v>
      </c>
      <c r="G87" s="3">
        <v>1.00763157894737</v>
      </c>
      <c r="AF87" s="1">
        <f t="shared" si="15"/>
        <v>86</v>
      </c>
    </row>
    <row r="88" spans="5:33" x14ac:dyDescent="0.2">
      <c r="E88" s="3" t="s">
        <v>53</v>
      </c>
      <c r="F88" s="3" t="s">
        <v>59</v>
      </c>
      <c r="G88" s="3">
        <v>0.96552631578947401</v>
      </c>
      <c r="AF88" s="1">
        <f t="shared" si="15"/>
        <v>87</v>
      </c>
    </row>
    <row r="89" spans="5:33" x14ac:dyDescent="0.2">
      <c r="E89" s="3" t="s">
        <v>53</v>
      </c>
      <c r="F89" s="3" t="s">
        <v>59</v>
      </c>
      <c r="G89" s="3">
        <v>0.99421052631578899</v>
      </c>
      <c r="AF89" s="1">
        <f t="shared" si="15"/>
        <v>88</v>
      </c>
    </row>
    <row r="90" spans="5:33" x14ac:dyDescent="0.2">
      <c r="E90" s="3" t="s">
        <v>53</v>
      </c>
      <c r="F90" s="3" t="s">
        <v>59</v>
      </c>
      <c r="G90" s="3">
        <v>1.0065789473684199</v>
      </c>
      <c r="AF90" s="1">
        <f t="shared" si="15"/>
        <v>89</v>
      </c>
    </row>
    <row r="91" spans="5:33" x14ac:dyDescent="0.2">
      <c r="E91" s="3" t="s">
        <v>53</v>
      </c>
      <c r="F91" s="3" t="s">
        <v>59</v>
      </c>
      <c r="G91" s="3">
        <v>0.94052631578947399</v>
      </c>
      <c r="AF91" s="1">
        <f t="shared" si="15"/>
        <v>90</v>
      </c>
    </row>
    <row r="92" spans="5:33" x14ac:dyDescent="0.2">
      <c r="E92" s="3" t="s">
        <v>53</v>
      </c>
      <c r="F92" s="3" t="s">
        <v>59</v>
      </c>
      <c r="G92" s="3">
        <v>0.98921052631578898</v>
      </c>
      <c r="AF92" s="1">
        <f t="shared" si="15"/>
        <v>91</v>
      </c>
    </row>
    <row r="93" spans="5:33" x14ac:dyDescent="0.2">
      <c r="E93" s="3" t="s">
        <v>53</v>
      </c>
      <c r="F93" s="3" t="s">
        <v>59</v>
      </c>
      <c r="G93" s="3">
        <v>0.95605263157894704</v>
      </c>
      <c r="AF93" s="1">
        <f t="shared" si="15"/>
        <v>92</v>
      </c>
    </row>
    <row r="94" spans="5:33" x14ac:dyDescent="0.2">
      <c r="E94" s="3" t="s">
        <v>53</v>
      </c>
      <c r="F94" s="3" t="s">
        <v>59</v>
      </c>
      <c r="G94" s="3">
        <v>0.99210526315789505</v>
      </c>
      <c r="AF94" s="1">
        <f t="shared" si="15"/>
        <v>93</v>
      </c>
    </row>
    <row r="95" spans="5:33" x14ac:dyDescent="0.2">
      <c r="E95" s="3" t="s">
        <v>53</v>
      </c>
      <c r="F95" s="3" t="s">
        <v>59</v>
      </c>
      <c r="G95" s="3">
        <v>0.977368421052632</v>
      </c>
      <c r="AF95" s="1">
        <f t="shared" si="15"/>
        <v>94</v>
      </c>
    </row>
    <row r="96" spans="5:33" x14ac:dyDescent="0.2">
      <c r="E96" s="3" t="s">
        <v>53</v>
      </c>
      <c r="F96" s="3" t="s">
        <v>59</v>
      </c>
      <c r="G96" s="3">
        <v>0.978157894736842</v>
      </c>
      <c r="AF96" s="1">
        <f t="shared" si="15"/>
        <v>95</v>
      </c>
    </row>
    <row r="97" spans="5:32" x14ac:dyDescent="0.2">
      <c r="E97" s="3" t="s">
        <v>53</v>
      </c>
      <c r="F97" s="3" t="s">
        <v>60</v>
      </c>
      <c r="G97" s="3">
        <v>1.01289473684211</v>
      </c>
      <c r="AF97" s="1">
        <f t="shared" si="15"/>
        <v>96</v>
      </c>
    </row>
    <row r="98" spans="5:32" x14ac:dyDescent="0.2">
      <c r="E98" s="3" t="s">
        <v>53</v>
      </c>
      <c r="F98" s="3" t="s">
        <v>60</v>
      </c>
      <c r="G98" s="3">
        <v>0.95342105263157895</v>
      </c>
      <c r="AF98" s="1">
        <f t="shared" si="15"/>
        <v>97</v>
      </c>
    </row>
    <row r="99" spans="5:32" x14ac:dyDescent="0.2">
      <c r="E99" s="3" t="s">
        <v>53</v>
      </c>
      <c r="F99" s="3" t="s">
        <v>60</v>
      </c>
      <c r="G99" s="3">
        <v>0.99184210526315797</v>
      </c>
      <c r="AF99" s="1">
        <f t="shared" ref="AF99:AF116" si="16">AF98+1</f>
        <v>98</v>
      </c>
    </row>
    <row r="100" spans="5:32" x14ac:dyDescent="0.2">
      <c r="E100" s="3" t="s">
        <v>53</v>
      </c>
      <c r="F100" s="3" t="s">
        <v>60</v>
      </c>
      <c r="G100" s="3">
        <v>1</v>
      </c>
      <c r="AF100" s="1">
        <f t="shared" si="16"/>
        <v>99</v>
      </c>
    </row>
    <row r="101" spans="5:32" x14ac:dyDescent="0.2">
      <c r="E101" s="3" t="s">
        <v>53</v>
      </c>
      <c r="F101" s="3" t="s">
        <v>60</v>
      </c>
      <c r="G101" s="3">
        <v>0.93815789473684197</v>
      </c>
      <c r="AF101" s="1">
        <f t="shared" si="16"/>
        <v>100</v>
      </c>
    </row>
    <row r="102" spans="5:32" x14ac:dyDescent="0.2">
      <c r="E102" s="3" t="s">
        <v>53</v>
      </c>
      <c r="F102" s="3" t="s">
        <v>60</v>
      </c>
      <c r="G102" s="3">
        <v>0.99921052631578899</v>
      </c>
      <c r="AF102" s="1">
        <f t="shared" si="16"/>
        <v>101</v>
      </c>
    </row>
    <row r="103" spans="5:32" x14ac:dyDescent="0.2">
      <c r="E103" s="3" t="s">
        <v>53</v>
      </c>
      <c r="F103" s="3" t="s">
        <v>60</v>
      </c>
      <c r="G103" s="3">
        <v>0.95210526315789501</v>
      </c>
      <c r="AF103" s="1">
        <f t="shared" si="16"/>
        <v>102</v>
      </c>
    </row>
    <row r="104" spans="5:32" x14ac:dyDescent="0.2">
      <c r="E104" s="3" t="s">
        <v>53</v>
      </c>
      <c r="F104" s="3" t="s">
        <v>60</v>
      </c>
      <c r="G104" s="3">
        <v>0.98394736842105301</v>
      </c>
      <c r="AF104" s="1">
        <f t="shared" si="16"/>
        <v>103</v>
      </c>
    </row>
    <row r="105" spans="5:32" x14ac:dyDescent="0.2">
      <c r="E105" s="3" t="s">
        <v>53</v>
      </c>
      <c r="F105" s="3" t="s">
        <v>60</v>
      </c>
      <c r="G105" s="3">
        <v>0.97789473684210504</v>
      </c>
      <c r="AF105" s="1">
        <f t="shared" si="16"/>
        <v>104</v>
      </c>
    </row>
    <row r="106" spans="5:32" x14ac:dyDescent="0.2">
      <c r="E106" s="3" t="s">
        <v>53</v>
      </c>
      <c r="F106" s="3" t="s">
        <v>60</v>
      </c>
      <c r="G106" s="3">
        <v>0.98105263157894695</v>
      </c>
      <c r="AF106" s="1">
        <f t="shared" si="16"/>
        <v>105</v>
      </c>
    </row>
    <row r="107" spans="5:32" x14ac:dyDescent="0.2">
      <c r="E107" s="3" t="s">
        <v>53</v>
      </c>
      <c r="F107" s="3" t="s">
        <v>61</v>
      </c>
      <c r="G107" s="3">
        <v>9.3486842105263204</v>
      </c>
      <c r="AF107" s="1">
        <f t="shared" si="16"/>
        <v>106</v>
      </c>
    </row>
    <row r="108" spans="5:32" x14ac:dyDescent="0.2">
      <c r="E108" s="3" t="s">
        <v>53</v>
      </c>
      <c r="F108" s="3" t="s">
        <v>61</v>
      </c>
      <c r="G108" s="3">
        <v>9.3328947368421105</v>
      </c>
      <c r="AF108" s="1">
        <f t="shared" si="16"/>
        <v>107</v>
      </c>
    </row>
    <row r="109" spans="5:32" x14ac:dyDescent="0.2">
      <c r="E109" s="3" t="s">
        <v>53</v>
      </c>
      <c r="F109" s="3" t="s">
        <v>61</v>
      </c>
      <c r="G109" s="3">
        <v>9.4084210526315797</v>
      </c>
      <c r="AF109" s="1">
        <f t="shared" si="16"/>
        <v>108</v>
      </c>
    </row>
    <row r="110" spans="5:32" x14ac:dyDescent="0.2">
      <c r="E110" s="3" t="s">
        <v>53</v>
      </c>
      <c r="F110" s="3" t="s">
        <v>61</v>
      </c>
      <c r="G110" s="3">
        <v>9.2668421052631604</v>
      </c>
      <c r="AF110" s="1">
        <f t="shared" si="16"/>
        <v>109</v>
      </c>
    </row>
    <row r="111" spans="5:32" x14ac:dyDescent="0.2">
      <c r="E111" s="3" t="s">
        <v>53</v>
      </c>
      <c r="F111" s="3" t="s">
        <v>61</v>
      </c>
      <c r="G111" s="3">
        <v>9.3555263157894704</v>
      </c>
      <c r="AF111" s="1">
        <f t="shared" si="16"/>
        <v>110</v>
      </c>
    </row>
    <row r="112" spans="5:32" x14ac:dyDescent="0.2">
      <c r="E112" s="3" t="s">
        <v>53</v>
      </c>
      <c r="F112" s="3" t="s">
        <v>61</v>
      </c>
      <c r="G112" s="3">
        <v>9.3618421052631593</v>
      </c>
      <c r="AF112" s="1">
        <f t="shared" si="16"/>
        <v>111</v>
      </c>
    </row>
    <row r="113" spans="5:32" x14ac:dyDescent="0.2">
      <c r="E113" s="3" t="s">
        <v>53</v>
      </c>
      <c r="F113" s="3" t="s">
        <v>61</v>
      </c>
      <c r="G113" s="3">
        <v>9.2092105263157897</v>
      </c>
      <c r="AF113" s="1">
        <f t="shared" si="16"/>
        <v>112</v>
      </c>
    </row>
    <row r="114" spans="5:32" x14ac:dyDescent="0.2">
      <c r="E114" s="3" t="s">
        <v>53</v>
      </c>
      <c r="F114" s="3" t="s">
        <v>61</v>
      </c>
      <c r="G114" s="3">
        <v>9.1936842105263192</v>
      </c>
      <c r="AF114" s="1">
        <f t="shared" si="16"/>
        <v>113</v>
      </c>
    </row>
    <row r="115" spans="5:32" x14ac:dyDescent="0.2">
      <c r="E115" s="3" t="s">
        <v>53</v>
      </c>
      <c r="F115" s="3" t="s">
        <v>61</v>
      </c>
      <c r="G115" s="3">
        <v>9.3284210526315796</v>
      </c>
      <c r="AF115" s="1">
        <f t="shared" si="16"/>
        <v>114</v>
      </c>
    </row>
    <row r="116" spans="5:32" x14ac:dyDescent="0.2">
      <c r="E116" s="3" t="s">
        <v>53</v>
      </c>
      <c r="F116" s="3" t="s">
        <v>61</v>
      </c>
      <c r="G116" s="3">
        <v>9.3323684210526299</v>
      </c>
      <c r="AF116" s="1">
        <f t="shared" si="16"/>
        <v>115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Roman,Normale"&amp;12&amp;A</oddHeader>
    <oddFooter>&amp;C&amp;"Times New Roman,Normale"&amp;12Pagina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16"/>
  <sheetViews>
    <sheetView topLeftCell="A4" zoomScale="60" zoomScaleNormal="60" workbookViewId="0">
      <selection activeCell="C13" sqref="C13:I13"/>
    </sheetView>
  </sheetViews>
  <sheetFormatPr defaultColWidth="11.5703125" defaultRowHeight="12.75" x14ac:dyDescent="0.2"/>
  <cols>
    <col min="21" max="21" width="12" customWidth="1"/>
    <col min="23" max="23" width="12" customWidth="1"/>
  </cols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>
        <v>1</v>
      </c>
      <c r="AG1" s="1">
        <v>11.7856404839722</v>
      </c>
    </row>
    <row r="2" spans="1:33" x14ac:dyDescent="0.2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11.7856404839722</v>
      </c>
      <c r="K2" s="1">
        <v>11.809176005602099</v>
      </c>
      <c r="L2" s="1">
        <v>11.554784193155999</v>
      </c>
      <c r="M2" s="1">
        <v>11.9115627620172</v>
      </c>
      <c r="N2" s="1">
        <v>11.714490223102599</v>
      </c>
      <c r="O2" s="1">
        <v>11.669618227353901</v>
      </c>
      <c r="P2" s="1">
        <v>11.8059226667802</v>
      </c>
      <c r="Q2" s="1">
        <v>11.837491019237801</v>
      </c>
      <c r="R2" s="1">
        <v>11.544055099363201</v>
      </c>
      <c r="S2" s="1">
        <v>11.6610440303925</v>
      </c>
      <c r="T2">
        <f t="shared" ref="T2:T9" si="4">AVERAGE(J2:S2)</f>
        <v>11.729378471097771</v>
      </c>
      <c r="U2">
        <f t="shared" ref="U2:AD2" si="5">J2-$T2</f>
        <v>5.6262012874428891E-2</v>
      </c>
      <c r="V2">
        <f t="shared" si="5"/>
        <v>7.9797534504328027E-2</v>
      </c>
      <c r="W2">
        <f t="shared" si="5"/>
        <v>-0.17459427794177174</v>
      </c>
      <c r="X2">
        <f t="shared" si="5"/>
        <v>0.18218429091942845</v>
      </c>
      <c r="Y2">
        <f t="shared" si="5"/>
        <v>-1.4888247995171966E-2</v>
      </c>
      <c r="Z2">
        <f t="shared" si="5"/>
        <v>-5.9760243743870234E-2</v>
      </c>
      <c r="AA2">
        <f t="shared" si="5"/>
        <v>7.6544195682428651E-2</v>
      </c>
      <c r="AB2">
        <f t="shared" si="5"/>
        <v>0.10811254814002957</v>
      </c>
      <c r="AC2">
        <f t="shared" si="5"/>
        <v>-0.18532337173457059</v>
      </c>
      <c r="AD2">
        <f t="shared" si="5"/>
        <v>-6.8334440705271504E-2</v>
      </c>
      <c r="AF2" s="1">
        <f t="shared" ref="AF2:AF33" si="6">AF1+1</f>
        <v>2</v>
      </c>
      <c r="AG2" s="1">
        <v>11.809176005602099</v>
      </c>
    </row>
    <row r="3" spans="1:33" x14ac:dyDescent="0.2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123.15382980983701</v>
      </c>
      <c r="K3" s="1">
        <v>119.048473882507</v>
      </c>
      <c r="L3" s="1">
        <v>115.312749687531</v>
      </c>
      <c r="M3" s="1">
        <v>115.063282986739</v>
      </c>
      <c r="N3" s="1">
        <v>115.475132858151</v>
      </c>
      <c r="O3" s="1">
        <v>115.17366365550799</v>
      </c>
      <c r="P3" s="1">
        <v>115.334880944951</v>
      </c>
      <c r="Q3" s="1">
        <v>116.51505432011101</v>
      </c>
      <c r="R3" s="1">
        <v>121.761001816663</v>
      </c>
      <c r="S3" s="1">
        <v>116.290990406446</v>
      </c>
      <c r="T3">
        <f t="shared" si="4"/>
        <v>117.3129060368444</v>
      </c>
      <c r="U3">
        <f t="shared" ref="U3:U9" si="7">J3-T3</f>
        <v>5.8409237729926105</v>
      </c>
      <c r="V3">
        <f t="shared" ref="V3:AD9" si="8">K3-$T3</f>
        <v>1.7355678456626009</v>
      </c>
      <c r="W3">
        <f t="shared" si="8"/>
        <v>-2.0001563493134</v>
      </c>
      <c r="X3">
        <f t="shared" si="8"/>
        <v>-2.2496230501053986</v>
      </c>
      <c r="Y3">
        <f t="shared" si="8"/>
        <v>-1.8377731786933964</v>
      </c>
      <c r="Z3">
        <f t="shared" si="8"/>
        <v>-2.1392423813364019</v>
      </c>
      <c r="AA3">
        <f t="shared" si="8"/>
        <v>-1.9780250918934001</v>
      </c>
      <c r="AB3">
        <f t="shared" si="8"/>
        <v>-0.7978517167333905</v>
      </c>
      <c r="AC3">
        <f t="shared" si="8"/>
        <v>4.4480957798186012</v>
      </c>
      <c r="AD3">
        <f t="shared" si="8"/>
        <v>-1.0219156303983965</v>
      </c>
      <c r="AF3" s="1">
        <f t="shared" si="6"/>
        <v>3</v>
      </c>
      <c r="AG3" s="1">
        <v>11.554784193155999</v>
      </c>
    </row>
    <row r="4" spans="1:33" x14ac:dyDescent="0.2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30.049378014617499</v>
      </c>
      <c r="K4" s="1">
        <v>28.863001712249801</v>
      </c>
      <c r="L4" s="1">
        <v>28.1282819948857</v>
      </c>
      <c r="M4" s="1">
        <v>29.285296493012002</v>
      </c>
      <c r="N4" s="1">
        <v>30.1113525069932</v>
      </c>
      <c r="O4" s="1">
        <v>28.944873073588798</v>
      </c>
      <c r="P4" s="1">
        <v>28.955329910025299</v>
      </c>
      <c r="Q4" s="1">
        <v>29.264719437933199</v>
      </c>
      <c r="R4" s="1">
        <v>29.1293659160667</v>
      </c>
      <c r="S4" s="1">
        <v>29.597606607958902</v>
      </c>
      <c r="T4">
        <f t="shared" si="4"/>
        <v>29.23292056673311</v>
      </c>
      <c r="U4">
        <f t="shared" si="7"/>
        <v>0.8164574478843889</v>
      </c>
      <c r="V4">
        <f t="shared" si="8"/>
        <v>-0.36991885448330919</v>
      </c>
      <c r="W4">
        <f t="shared" si="8"/>
        <v>-1.1046385718474099</v>
      </c>
      <c r="X4">
        <f t="shared" si="8"/>
        <v>5.2375926278891427E-2</v>
      </c>
      <c r="Y4">
        <f t="shared" si="8"/>
        <v>0.87843194026008931</v>
      </c>
      <c r="Z4">
        <f t="shared" si="8"/>
        <v>-0.28804749314431177</v>
      </c>
      <c r="AA4">
        <f t="shared" si="8"/>
        <v>-0.27759065670781169</v>
      </c>
      <c r="AB4">
        <f t="shared" si="8"/>
        <v>3.1798871200088286E-2</v>
      </c>
      <c r="AC4">
        <f t="shared" si="8"/>
        <v>-0.10355465066641045</v>
      </c>
      <c r="AD4">
        <f t="shared" si="8"/>
        <v>0.36468604122579151</v>
      </c>
      <c r="AF4" s="1">
        <f t="shared" si="6"/>
        <v>4</v>
      </c>
      <c r="AG4" s="1">
        <v>11.9115627620172</v>
      </c>
    </row>
    <row r="5" spans="1:33" x14ac:dyDescent="0.2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119.610486192187</v>
      </c>
      <c r="K5" s="1">
        <v>121.192219602035</v>
      </c>
      <c r="L5" s="1">
        <v>116.62688027068199</v>
      </c>
      <c r="M5" s="1">
        <v>116.007298563879</v>
      </c>
      <c r="N5" s="1">
        <v>115.27942948224</v>
      </c>
      <c r="O5" s="1">
        <v>116.102762879897</v>
      </c>
      <c r="P5" s="1">
        <v>116.767353435256</v>
      </c>
      <c r="Q5" s="1">
        <v>122.07595693831399</v>
      </c>
      <c r="R5" s="1">
        <v>121.465954379213</v>
      </c>
      <c r="S5" s="1">
        <v>116.699016207783</v>
      </c>
      <c r="T5">
        <f t="shared" si="4"/>
        <v>118.1827357951486</v>
      </c>
      <c r="U5">
        <f t="shared" si="7"/>
        <v>1.4277503970383947</v>
      </c>
      <c r="V5">
        <f t="shared" si="8"/>
        <v>3.0094838068863936</v>
      </c>
      <c r="W5">
        <f t="shared" si="8"/>
        <v>-1.5558555244666081</v>
      </c>
      <c r="X5">
        <f t="shared" si="8"/>
        <v>-2.1754372312695978</v>
      </c>
      <c r="Y5">
        <f t="shared" si="8"/>
        <v>-2.9033063129085974</v>
      </c>
      <c r="Z5">
        <f t="shared" si="8"/>
        <v>-2.0799729152516022</v>
      </c>
      <c r="AA5">
        <f t="shared" si="8"/>
        <v>-1.4153823598926039</v>
      </c>
      <c r="AB5">
        <f t="shared" si="8"/>
        <v>3.8932211431653911</v>
      </c>
      <c r="AC5">
        <f t="shared" si="8"/>
        <v>3.2832185840644001</v>
      </c>
      <c r="AD5">
        <f t="shared" si="8"/>
        <v>-1.4837195873655986</v>
      </c>
      <c r="AF5" s="1">
        <f t="shared" si="6"/>
        <v>5</v>
      </c>
      <c r="AG5" s="1">
        <v>11.714490223102599</v>
      </c>
    </row>
    <row r="6" spans="1:33" x14ac:dyDescent="0.2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19.407846909034099</v>
      </c>
      <c r="K6" s="1">
        <v>20.060212340178701</v>
      </c>
      <c r="L6" s="1">
        <v>19.359078640948098</v>
      </c>
      <c r="M6" s="1">
        <v>19.6025881901468</v>
      </c>
      <c r="N6" s="1">
        <v>19.085181423603199</v>
      </c>
      <c r="O6" s="1">
        <v>19.907611019130201</v>
      </c>
      <c r="P6" s="1">
        <v>19.6789160735458</v>
      </c>
      <c r="Q6" s="1">
        <v>19.765682863130198</v>
      </c>
      <c r="R6" s="1">
        <v>19.842479034302901</v>
      </c>
      <c r="S6" s="1">
        <v>19.620250661208399</v>
      </c>
      <c r="T6">
        <f t="shared" si="4"/>
        <v>19.632984715522838</v>
      </c>
      <c r="U6">
        <f t="shared" si="7"/>
        <v>-0.22513780648873905</v>
      </c>
      <c r="V6">
        <f t="shared" si="8"/>
        <v>0.42722762465586328</v>
      </c>
      <c r="W6">
        <f t="shared" si="8"/>
        <v>-0.27390607457473948</v>
      </c>
      <c r="X6">
        <f t="shared" si="8"/>
        <v>-3.0396525376037431E-2</v>
      </c>
      <c r="Y6">
        <f t="shared" si="8"/>
        <v>-0.54780329191963872</v>
      </c>
      <c r="Z6">
        <f t="shared" si="8"/>
        <v>0.27462630360736284</v>
      </c>
      <c r="AA6">
        <f t="shared" si="8"/>
        <v>4.5931358022961888E-2</v>
      </c>
      <c r="AB6">
        <f t="shared" si="8"/>
        <v>0.13269814760736054</v>
      </c>
      <c r="AC6">
        <f t="shared" si="8"/>
        <v>0.20949431878006308</v>
      </c>
      <c r="AD6">
        <f t="shared" si="8"/>
        <v>-1.2734054314439192E-2</v>
      </c>
      <c r="AF6" s="1">
        <f t="shared" si="6"/>
        <v>6</v>
      </c>
      <c r="AG6" s="1">
        <v>11.669618227353901</v>
      </c>
    </row>
    <row r="7" spans="1:33" x14ac:dyDescent="0.2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114.513189102955</v>
      </c>
      <c r="K7" s="1">
        <v>115.62518061807501</v>
      </c>
      <c r="L7" s="1">
        <v>117.97210783173701</v>
      </c>
      <c r="M7" s="1">
        <v>110.796387932469</v>
      </c>
      <c r="N7" s="1">
        <v>115.444560199432</v>
      </c>
      <c r="O7" s="1">
        <v>118.546152470864</v>
      </c>
      <c r="P7" s="1">
        <v>123.687091359606</v>
      </c>
      <c r="Q7" s="1">
        <v>119.729886109304</v>
      </c>
      <c r="R7" s="1">
        <v>121.36260680892801</v>
      </c>
      <c r="S7" s="1">
        <v>117.457985039096</v>
      </c>
      <c r="T7">
        <f t="shared" si="4"/>
        <v>117.5135147472466</v>
      </c>
      <c r="U7">
        <f t="shared" si="7"/>
        <v>-3.0003256442916069</v>
      </c>
      <c r="V7">
        <f t="shared" si="8"/>
        <v>-1.8883341291715965</v>
      </c>
      <c r="W7">
        <f t="shared" si="8"/>
        <v>0.4585930844904027</v>
      </c>
      <c r="X7">
        <f t="shared" si="8"/>
        <v>-6.7171268147776004</v>
      </c>
      <c r="Y7">
        <f t="shared" si="8"/>
        <v>-2.0689545478145988</v>
      </c>
      <c r="Z7">
        <f t="shared" si="8"/>
        <v>1.0326377236173983</v>
      </c>
      <c r="AA7">
        <f t="shared" si="8"/>
        <v>6.1735766123593976</v>
      </c>
      <c r="AB7">
        <f t="shared" si="8"/>
        <v>2.2163713620574015</v>
      </c>
      <c r="AC7">
        <f t="shared" si="8"/>
        <v>3.8490920616814037</v>
      </c>
      <c r="AD7">
        <f t="shared" si="8"/>
        <v>-5.5529708150601209E-2</v>
      </c>
      <c r="AF7" s="1">
        <f t="shared" si="6"/>
        <v>7</v>
      </c>
      <c r="AG7" s="1">
        <v>11.8059226667802</v>
      </c>
    </row>
    <row r="8" spans="1:33" x14ac:dyDescent="0.2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28.570310640566401</v>
      </c>
      <c r="K8" s="1">
        <v>29.862850934495899</v>
      </c>
      <c r="L8" s="1">
        <v>27.443055973250601</v>
      </c>
      <c r="M8" s="1">
        <v>29.236720139183699</v>
      </c>
      <c r="N8" s="1">
        <v>30.711864021523201</v>
      </c>
      <c r="O8" s="1">
        <v>29.141804213301899</v>
      </c>
      <c r="P8" s="1">
        <v>28.562805970307799</v>
      </c>
      <c r="Q8" s="1">
        <v>28.8459310677631</v>
      </c>
      <c r="R8" s="1">
        <v>28.693766239102299</v>
      </c>
      <c r="S8" s="1">
        <v>29.591885577619902</v>
      </c>
      <c r="T8">
        <f t="shared" si="4"/>
        <v>29.066099477711482</v>
      </c>
      <c r="U8">
        <f t="shared" si="7"/>
        <v>-0.49578883714508137</v>
      </c>
      <c r="V8">
        <f t="shared" si="8"/>
        <v>0.79675145678441694</v>
      </c>
      <c r="W8">
        <f t="shared" si="8"/>
        <v>-1.6230435044608811</v>
      </c>
      <c r="X8">
        <f t="shared" si="8"/>
        <v>0.17062066147221699</v>
      </c>
      <c r="Y8">
        <f t="shared" si="8"/>
        <v>1.645764543811719</v>
      </c>
      <c r="Z8">
        <f t="shared" si="8"/>
        <v>7.5704735590417016E-2</v>
      </c>
      <c r="AA8">
        <f t="shared" si="8"/>
        <v>-0.50329350740368284</v>
      </c>
      <c r="AB8">
        <f t="shared" si="8"/>
        <v>-0.22016840994838205</v>
      </c>
      <c r="AC8">
        <f t="shared" si="8"/>
        <v>-0.37233323860918333</v>
      </c>
      <c r="AD8">
        <f t="shared" si="8"/>
        <v>0.5257860999084194</v>
      </c>
      <c r="AF8" s="1">
        <f t="shared" si="6"/>
        <v>8</v>
      </c>
      <c r="AG8" s="1">
        <v>11.837491019237801</v>
      </c>
    </row>
    <row r="9" spans="1:33" x14ac:dyDescent="0.2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115.01341863751701</v>
      </c>
      <c r="K9" s="1">
        <v>116.55854437755499</v>
      </c>
      <c r="L9" s="1">
        <v>114.330876653012</v>
      </c>
      <c r="M9" s="1">
        <v>111.942729604983</v>
      </c>
      <c r="N9" s="1">
        <v>116.136463167995</v>
      </c>
      <c r="O9" s="1">
        <v>120.20973506636</v>
      </c>
      <c r="P9" s="1">
        <v>117.357913792799</v>
      </c>
      <c r="Q9" s="1">
        <v>124.988224112683</v>
      </c>
      <c r="R9" s="1">
        <v>125.646448245478</v>
      </c>
      <c r="S9" s="1">
        <v>120.617610882113</v>
      </c>
      <c r="T9">
        <f t="shared" si="4"/>
        <v>118.28019645404952</v>
      </c>
      <c r="U9">
        <f t="shared" si="7"/>
        <v>-3.2667778165325103</v>
      </c>
      <c r="V9">
        <f t="shared" si="8"/>
        <v>-1.7216520764945216</v>
      </c>
      <c r="W9">
        <f t="shared" si="8"/>
        <v>-3.9493198010375181</v>
      </c>
      <c r="X9">
        <f t="shared" si="8"/>
        <v>-6.3374668490665158</v>
      </c>
      <c r="Y9">
        <f t="shared" si="8"/>
        <v>-2.1437332860545126</v>
      </c>
      <c r="Z9">
        <f t="shared" si="8"/>
        <v>1.9295386123104805</v>
      </c>
      <c r="AA9">
        <f t="shared" si="8"/>
        <v>-0.92228266125052016</v>
      </c>
      <c r="AB9">
        <f t="shared" si="8"/>
        <v>6.7080276586334833</v>
      </c>
      <c r="AC9">
        <f t="shared" si="8"/>
        <v>7.366251791428482</v>
      </c>
      <c r="AD9">
        <f t="shared" si="8"/>
        <v>2.3374144280634823</v>
      </c>
      <c r="AF9" s="1">
        <f t="shared" si="6"/>
        <v>9</v>
      </c>
      <c r="AG9" s="1">
        <v>11.544055099363201</v>
      </c>
    </row>
    <row r="10" spans="1:33" x14ac:dyDescent="0.2">
      <c r="A10" t="s">
        <v>29</v>
      </c>
      <c r="B10">
        <f t="array" ref="B10">SUM(B$2:B$9 * $T$2:$T$9)</f>
        <v>560.9507362643543</v>
      </c>
      <c r="C10">
        <f t="array" ref="C10">SUM(C$2:C$9 * $T$2:$T$9)</f>
        <v>-8.0348545247065459</v>
      </c>
      <c r="D10">
        <f t="array" ref="D10">SUM(D$2:D$9 * $T$2:$T$9)</f>
        <v>-381.6279698022239</v>
      </c>
      <c r="E10">
        <f t="array" ref="E10">SUM(E$2:E$9 * $T$2:$T$9)</f>
        <v>-25.300145392716857</v>
      </c>
      <c r="F10">
        <f t="array" ref="F10">SUM(F$2:F$9 * $T$2:$T$9)</f>
        <v>-7.4387157861003033</v>
      </c>
      <c r="G10">
        <f t="array" ref="G10">SUM(G$2:G$9 * $T$2:$T$9)</f>
        <v>-7.9672792819454088</v>
      </c>
      <c r="H10">
        <f t="array" ref="H10">SUM(H$2:H$9 * $T$2:$T$9)</f>
        <v>-28.573168322931124</v>
      </c>
      <c r="I10">
        <f t="array" ref="I10">SUM(I$2:I$9 * $T$2:$T$9)</f>
        <v>-8.1735753849479948</v>
      </c>
      <c r="J10" s="3"/>
      <c r="K10" s="3"/>
      <c r="L10" s="3"/>
      <c r="M10" s="3"/>
      <c r="U10">
        <f t="shared" ref="U10:AD10" si="9">SUM(U$2:U$9)</f>
        <v>1.1533635263318853</v>
      </c>
      <c r="V10">
        <f t="shared" si="9"/>
        <v>2.0689232083441755</v>
      </c>
      <c r="W10">
        <f t="shared" si="9"/>
        <v>-10.222921019151926</v>
      </c>
      <c r="X10">
        <f t="shared" si="9"/>
        <v>-17.104869591924611</v>
      </c>
      <c r="Y10">
        <f t="shared" si="9"/>
        <v>-6.9922623813141076</v>
      </c>
      <c r="Z10">
        <f t="shared" si="9"/>
        <v>-1.2545156583505275</v>
      </c>
      <c r="AA10">
        <f t="shared" si="9"/>
        <v>1.1994778889167694</v>
      </c>
      <c r="AB10">
        <f t="shared" si="9"/>
        <v>12.072209604121982</v>
      </c>
      <c r="AC10">
        <f t="shared" si="9"/>
        <v>18.494941274762787</v>
      </c>
      <c r="AD10">
        <f t="shared" si="9"/>
        <v>0.58565314826338621</v>
      </c>
      <c r="AE10" t="s">
        <v>29</v>
      </c>
      <c r="AF10" s="1">
        <f t="shared" si="6"/>
        <v>10</v>
      </c>
      <c r="AG10" s="1">
        <v>11.6610440303925</v>
      </c>
    </row>
    <row r="11" spans="1:33" x14ac:dyDescent="0.2">
      <c r="A11" t="s">
        <v>30</v>
      </c>
      <c r="B11">
        <f t="shared" ref="B11:I11" si="10">B10/8</f>
        <v>70.118842033044288</v>
      </c>
      <c r="C11">
        <f t="shared" si="10"/>
        <v>-1.0043568155883182</v>
      </c>
      <c r="D11">
        <f t="shared" si="10"/>
        <v>-47.703496225277988</v>
      </c>
      <c r="E11">
        <f t="shared" si="10"/>
        <v>-3.1625181740896071</v>
      </c>
      <c r="F11">
        <f t="shared" si="10"/>
        <v>-0.92983947326253791</v>
      </c>
      <c r="G11">
        <f t="shared" si="10"/>
        <v>-0.9959099102431761</v>
      </c>
      <c r="H11">
        <f t="shared" si="10"/>
        <v>-3.5716460403663906</v>
      </c>
      <c r="I11">
        <f t="shared" si="10"/>
        <v>-1.0216969231184994</v>
      </c>
      <c r="J11" s="3"/>
      <c r="K11" s="3"/>
      <c r="L11" s="3"/>
      <c r="M11" s="3"/>
      <c r="U11">
        <f t="shared" ref="U11:AD11" si="11">U10/8</f>
        <v>0.14417044079148567</v>
      </c>
      <c r="V11">
        <f t="shared" si="11"/>
        <v>0.25861540104302194</v>
      </c>
      <c r="W11">
        <f t="shared" si="11"/>
        <v>-1.2778651273939907</v>
      </c>
      <c r="X11">
        <f t="shared" si="11"/>
        <v>-2.1381086989905764</v>
      </c>
      <c r="Y11">
        <f t="shared" si="11"/>
        <v>-0.87403279766426345</v>
      </c>
      <c r="Z11">
        <f t="shared" si="11"/>
        <v>-0.15681445729381593</v>
      </c>
      <c r="AA11">
        <f t="shared" si="11"/>
        <v>0.14993473611459618</v>
      </c>
      <c r="AB11">
        <f t="shared" si="11"/>
        <v>1.5090262005152477</v>
      </c>
      <c r="AC11">
        <f t="shared" si="11"/>
        <v>2.3118676593453484</v>
      </c>
      <c r="AD11">
        <f t="shared" si="11"/>
        <v>7.3206643532923277E-2</v>
      </c>
      <c r="AE11" t="s">
        <v>30</v>
      </c>
      <c r="AF11" s="1">
        <f t="shared" si="6"/>
        <v>11</v>
      </c>
      <c r="AG11" s="1">
        <v>123.15382980983701</v>
      </c>
    </row>
    <row r="12" spans="1:33" x14ac:dyDescent="0.2">
      <c r="A12" t="s">
        <v>31</v>
      </c>
      <c r="C12">
        <f t="shared" ref="C12:I12" si="12">80*POWER(C11,2)</f>
        <v>80.698609041496567</v>
      </c>
      <c r="D12">
        <f t="shared" si="12"/>
        <v>182049.88416920888</v>
      </c>
      <c r="E12">
        <f t="shared" si="12"/>
        <v>800.12169611576496</v>
      </c>
      <c r="F12">
        <f t="shared" si="12"/>
        <v>69.168115682972314</v>
      </c>
      <c r="G12">
        <f t="shared" si="12"/>
        <v>79.346923945645685</v>
      </c>
      <c r="H12">
        <f t="shared" si="12"/>
        <v>1020.5324350131933</v>
      </c>
      <c r="I12">
        <f t="shared" si="12"/>
        <v>83.509168216784701</v>
      </c>
      <c r="J12" s="3"/>
      <c r="K12" s="3"/>
      <c r="L12" s="3"/>
      <c r="M12" s="3"/>
      <c r="U12">
        <f t="array" ref="U12">SUM(POWER(U2:U9, 2))</f>
        <v>56.794914773783091</v>
      </c>
      <c r="V12">
        <f t="array" ref="V12">SUM(POWER(V2:V9, 2))</f>
        <v>19.559624119273884</v>
      </c>
      <c r="W12">
        <f t="array" ref="W12">SUM(POWER(W2:W9, 2))</f>
        <v>26.188750634086112</v>
      </c>
      <c r="X12">
        <f t="array" ref="X12">SUM(POWER(X2:X9, 2))</f>
        <v>95.142579435968344</v>
      </c>
      <c r="Y12">
        <f t="array" ref="Y12">SUM(POWER(Y2:Y9, 2))</f>
        <v>24.463256839463796</v>
      </c>
      <c r="Z12">
        <f t="array" ref="Z12">SUM(POWER(Z2:Z9, 2))</f>
        <v>13.859798677583772</v>
      </c>
      <c r="AA12">
        <f t="array" ref="AA12">SUM(POWER(AA2:AA9, 2))</f>
        <v>45.217873615598009</v>
      </c>
      <c r="AB12">
        <f t="array" ref="AB12">SUM(POWER(AB2:AB9, 2))</f>
        <v>65.782457733417004</v>
      </c>
      <c r="AC12">
        <f t="array" ref="AC12">SUM(POWER(AC2:AC9, 2))</f>
        <v>99.869843719168045</v>
      </c>
      <c r="AD12">
        <f t="array" ref="AD12">SUM(POWER(AD2:AD9, 2))</f>
        <v>9.1266038100391533</v>
      </c>
      <c r="AE12" t="s">
        <v>32</v>
      </c>
      <c r="AF12" s="1">
        <f t="shared" si="6"/>
        <v>12</v>
      </c>
      <c r="AG12" s="1">
        <v>119.048473882507</v>
      </c>
    </row>
    <row r="13" spans="1:33" x14ac:dyDescent="0.2">
      <c r="A13" t="s">
        <v>33</v>
      </c>
      <c r="C13">
        <f t="shared" ref="C13:I13" si="13">C12/$B$17</f>
        <v>4.3706092658996905E-4</v>
      </c>
      <c r="D13">
        <f t="shared" si="13"/>
        <v>0.98597599147807302</v>
      </c>
      <c r="E13">
        <f t="shared" si="13"/>
        <v>4.3334319394436067E-3</v>
      </c>
      <c r="F13">
        <f t="shared" si="13"/>
        <v>3.746121660577437E-4</v>
      </c>
      <c r="G13">
        <f t="shared" si="13"/>
        <v>4.2974024600492131E-4</v>
      </c>
      <c r="H13">
        <f t="shared" si="13"/>
        <v>5.5271690176546297E-3</v>
      </c>
      <c r="I13">
        <f t="shared" si="13"/>
        <v>4.5228281965575552E-4</v>
      </c>
      <c r="J13" s="3"/>
      <c r="K13" s="3"/>
      <c r="L13" s="3"/>
      <c r="M13" s="3"/>
      <c r="AF13" s="1">
        <f t="shared" si="6"/>
        <v>13</v>
      </c>
      <c r="AG13" s="1">
        <v>115.312749687531</v>
      </c>
    </row>
    <row r="14" spans="1:33" x14ac:dyDescent="0.2">
      <c r="J14" s="3"/>
      <c r="K14" s="3"/>
      <c r="L14" s="3"/>
      <c r="M14" s="3"/>
      <c r="AF14" s="1">
        <f t="shared" si="6"/>
        <v>14</v>
      </c>
      <c r="AG14" s="1">
        <v>115.063282986739</v>
      </c>
    </row>
    <row r="15" spans="1:33" x14ac:dyDescent="0.2">
      <c r="J15" s="3"/>
      <c r="K15" s="3"/>
      <c r="L15" s="3"/>
      <c r="M15" s="3"/>
      <c r="AF15" s="1">
        <f t="shared" si="6"/>
        <v>15</v>
      </c>
      <c r="AG15" s="1">
        <v>115.475132858151</v>
      </c>
    </row>
    <row r="16" spans="1:33" x14ac:dyDescent="0.2">
      <c r="U16">
        <f>SUM(U12:AD12)/$B$17</f>
        <v>2.4697114065205272E-3</v>
      </c>
      <c r="AF16" s="1">
        <f t="shared" si="6"/>
        <v>16</v>
      </c>
      <c r="AG16" s="1">
        <v>115.17366365550799</v>
      </c>
    </row>
    <row r="17" spans="1:33" x14ac:dyDescent="0.2">
      <c r="A17" t="s">
        <v>34</v>
      </c>
      <c r="B17">
        <f>SUM(C12:I12) + SUM(U12:AD12)</f>
        <v>184639.26682058309</v>
      </c>
      <c r="AF17" s="1">
        <f t="shared" si="6"/>
        <v>17</v>
      </c>
      <c r="AG17" s="1">
        <v>115.334880944951</v>
      </c>
    </row>
    <row r="18" spans="1:33" x14ac:dyDescent="0.2">
      <c r="AF18" s="1">
        <f t="shared" si="6"/>
        <v>18</v>
      </c>
      <c r="AG18" s="1">
        <v>116.51505432011101</v>
      </c>
    </row>
    <row r="19" spans="1:33" x14ac:dyDescent="0.2">
      <c r="AF19" s="1">
        <f t="shared" si="6"/>
        <v>19</v>
      </c>
      <c r="AG19" s="1">
        <v>121.761001816663</v>
      </c>
    </row>
    <row r="20" spans="1:33" x14ac:dyDescent="0.2">
      <c r="E20" t="s">
        <v>35</v>
      </c>
      <c r="F20">
        <f>SUM(C13:I13) + U16</f>
        <v>1.0000000000000002</v>
      </c>
      <c r="AF20" s="1">
        <f t="shared" si="6"/>
        <v>20</v>
      </c>
      <c r="AG20" s="1">
        <v>116.290990406446</v>
      </c>
    </row>
    <row r="21" spans="1:33" x14ac:dyDescent="0.2">
      <c r="AF21" s="1">
        <f t="shared" si="6"/>
        <v>21</v>
      </c>
      <c r="AG21" s="1">
        <v>30.049378014617499</v>
      </c>
    </row>
    <row r="22" spans="1:33" x14ac:dyDescent="0.2">
      <c r="AF22" s="1">
        <f t="shared" si="6"/>
        <v>22</v>
      </c>
      <c r="AG22" s="1">
        <v>28.863001712249801</v>
      </c>
    </row>
    <row r="23" spans="1:33" x14ac:dyDescent="0.2">
      <c r="AF23" s="1">
        <f t="shared" si="6"/>
        <v>23</v>
      </c>
      <c r="AG23" s="1">
        <v>28.1282819948857</v>
      </c>
    </row>
    <row r="24" spans="1:33" x14ac:dyDescent="0.2">
      <c r="AF24" s="1">
        <f t="shared" si="6"/>
        <v>24</v>
      </c>
      <c r="AG24" s="1">
        <v>29.285296493012002</v>
      </c>
    </row>
    <row r="25" spans="1:33" x14ac:dyDescent="0.2">
      <c r="AF25" s="1">
        <f t="shared" si="6"/>
        <v>25</v>
      </c>
      <c r="AG25" s="1">
        <v>30.1113525069932</v>
      </c>
    </row>
    <row r="26" spans="1:33" x14ac:dyDescent="0.2">
      <c r="AF26" s="1">
        <f t="shared" si="6"/>
        <v>26</v>
      </c>
      <c r="AG26" s="1">
        <v>28.944873073588798</v>
      </c>
    </row>
    <row r="27" spans="1:33" x14ac:dyDescent="0.2">
      <c r="AF27" s="1">
        <f t="shared" si="6"/>
        <v>27</v>
      </c>
      <c r="AG27" s="1">
        <v>28.955329910025299</v>
      </c>
    </row>
    <row r="28" spans="1:33" x14ac:dyDescent="0.2">
      <c r="AF28" s="1">
        <f t="shared" si="6"/>
        <v>28</v>
      </c>
      <c r="AG28" s="1">
        <v>29.264719437933199</v>
      </c>
    </row>
    <row r="29" spans="1:33" x14ac:dyDescent="0.2">
      <c r="AF29" s="1">
        <f t="shared" si="6"/>
        <v>29</v>
      </c>
      <c r="AG29" s="1">
        <v>29.1293659160667</v>
      </c>
    </row>
    <row r="30" spans="1:33" x14ac:dyDescent="0.2">
      <c r="AF30" s="1">
        <f t="shared" si="6"/>
        <v>30</v>
      </c>
      <c r="AG30" s="1">
        <v>29.597606607958902</v>
      </c>
    </row>
    <row r="31" spans="1:33" x14ac:dyDescent="0.2">
      <c r="AF31" s="1">
        <f t="shared" si="6"/>
        <v>31</v>
      </c>
      <c r="AG31" s="1">
        <v>119.610486192187</v>
      </c>
    </row>
    <row r="32" spans="1:33" x14ac:dyDescent="0.2">
      <c r="AF32" s="1">
        <f t="shared" si="6"/>
        <v>32</v>
      </c>
      <c r="AG32" s="1">
        <v>121.192219602035</v>
      </c>
    </row>
    <row r="33" spans="2:33" x14ac:dyDescent="0.2">
      <c r="AF33" s="1">
        <f t="shared" si="6"/>
        <v>33</v>
      </c>
      <c r="AG33" s="1">
        <v>116.62688027068199</v>
      </c>
    </row>
    <row r="34" spans="2:33" x14ac:dyDescent="0.2">
      <c r="AF34" s="1">
        <f t="shared" ref="AF34:AF65" si="14">AF33+1</f>
        <v>34</v>
      </c>
      <c r="AG34" s="1">
        <v>116.007298563879</v>
      </c>
    </row>
    <row r="35" spans="2:33" x14ac:dyDescent="0.2">
      <c r="AF35" s="1">
        <f t="shared" si="14"/>
        <v>35</v>
      </c>
      <c r="AG35" s="1">
        <v>115.27942948224</v>
      </c>
    </row>
    <row r="36" spans="2:33" x14ac:dyDescent="0.2">
      <c r="B36" t="s">
        <v>1</v>
      </c>
      <c r="C36" t="s">
        <v>36</v>
      </c>
      <c r="E36" s="4" t="s">
        <v>37</v>
      </c>
      <c r="F36" s="4" t="s">
        <v>38</v>
      </c>
      <c r="G36" s="4" t="s">
        <v>39</v>
      </c>
      <c r="AF36" s="1">
        <f t="shared" si="14"/>
        <v>36</v>
      </c>
      <c r="AG36" s="1">
        <v>116.102762879897</v>
      </c>
    </row>
    <row r="37" spans="2:33" x14ac:dyDescent="0.2">
      <c r="B37" t="s">
        <v>2</v>
      </c>
      <c r="C37" t="s">
        <v>40</v>
      </c>
      <c r="E37" s="3" t="s">
        <v>53</v>
      </c>
      <c r="F37" s="3" t="s">
        <v>54</v>
      </c>
      <c r="G37" s="3">
        <v>9.8460526315789494</v>
      </c>
      <c r="AF37" s="1">
        <f t="shared" si="14"/>
        <v>37</v>
      </c>
      <c r="AG37" s="1">
        <v>116.767353435256</v>
      </c>
    </row>
    <row r="38" spans="2:33" x14ac:dyDescent="0.2">
      <c r="B38" t="s">
        <v>3</v>
      </c>
      <c r="C38" t="s">
        <v>43</v>
      </c>
      <c r="E38" s="3" t="s">
        <v>53</v>
      </c>
      <c r="F38" s="3" t="s">
        <v>54</v>
      </c>
      <c r="G38" s="3">
        <v>9.7610526315789503</v>
      </c>
      <c r="AF38" s="1">
        <f t="shared" si="14"/>
        <v>38</v>
      </c>
      <c r="AG38" s="1">
        <v>122.07595693831399</v>
      </c>
    </row>
    <row r="39" spans="2:33" x14ac:dyDescent="0.2">
      <c r="B39" t="s">
        <v>44</v>
      </c>
      <c r="E39" s="3" t="s">
        <v>53</v>
      </c>
      <c r="F39" s="3" t="s">
        <v>54</v>
      </c>
      <c r="G39" s="3">
        <v>9.9849999999999994</v>
      </c>
      <c r="AF39" s="1">
        <f t="shared" si="14"/>
        <v>39</v>
      </c>
      <c r="AG39" s="1">
        <v>121.465954379213</v>
      </c>
    </row>
    <row r="40" spans="2:33" x14ac:dyDescent="0.2">
      <c r="B40" t="s">
        <v>45</v>
      </c>
      <c r="C40">
        <v>-1</v>
      </c>
      <c r="E40" s="3" t="s">
        <v>53</v>
      </c>
      <c r="F40" s="3" t="s">
        <v>54</v>
      </c>
      <c r="G40" s="3">
        <v>9.8021052631578893</v>
      </c>
      <c r="AF40" s="1">
        <f t="shared" si="14"/>
        <v>40</v>
      </c>
      <c r="AG40" s="1">
        <v>116.699016207783</v>
      </c>
    </row>
    <row r="41" spans="2:33" x14ac:dyDescent="0.2">
      <c r="B41" t="s">
        <v>47</v>
      </c>
      <c r="C41">
        <v>1</v>
      </c>
      <c r="E41" s="3" t="s">
        <v>53</v>
      </c>
      <c r="F41" s="3" t="s">
        <v>54</v>
      </c>
      <c r="G41" s="3">
        <v>9.9076315789473703</v>
      </c>
      <c r="AF41" s="1">
        <f t="shared" si="14"/>
        <v>41</v>
      </c>
      <c r="AG41" s="1">
        <v>19.407846909034099</v>
      </c>
    </row>
    <row r="42" spans="2:33" x14ac:dyDescent="0.2">
      <c r="E42" s="3" t="s">
        <v>53</v>
      </c>
      <c r="F42" s="3" t="s">
        <v>54</v>
      </c>
      <c r="G42" s="3">
        <v>9.9868421052631593</v>
      </c>
      <c r="AF42" s="1">
        <f t="shared" si="14"/>
        <v>42</v>
      </c>
      <c r="AG42" s="1">
        <v>20.060212340178701</v>
      </c>
    </row>
    <row r="43" spans="2:33" x14ac:dyDescent="0.2">
      <c r="E43" s="3" t="s">
        <v>53</v>
      </c>
      <c r="F43" s="3" t="s">
        <v>54</v>
      </c>
      <c r="G43" s="3">
        <v>9.7497368421052606</v>
      </c>
      <c r="AF43" s="1">
        <f t="shared" si="14"/>
        <v>43</v>
      </c>
      <c r="AG43" s="1">
        <v>19.359078640948098</v>
      </c>
    </row>
    <row r="44" spans="2:33" x14ac:dyDescent="0.2">
      <c r="E44" s="3" t="s">
        <v>53</v>
      </c>
      <c r="F44" s="3" t="s">
        <v>54</v>
      </c>
      <c r="G44" s="3">
        <v>9.81</v>
      </c>
      <c r="AF44" s="1">
        <f t="shared" si="14"/>
        <v>44</v>
      </c>
      <c r="AG44" s="1">
        <v>19.6025881901468</v>
      </c>
    </row>
    <row r="45" spans="2:33" x14ac:dyDescent="0.2">
      <c r="E45" s="3" t="s">
        <v>53</v>
      </c>
      <c r="F45" s="3" t="s">
        <v>54</v>
      </c>
      <c r="G45" s="3">
        <v>9.8555263157894704</v>
      </c>
      <c r="AF45" s="1">
        <f t="shared" si="14"/>
        <v>45</v>
      </c>
      <c r="AG45" s="1">
        <v>19.085181423603199</v>
      </c>
    </row>
    <row r="46" spans="2:33" x14ac:dyDescent="0.2">
      <c r="E46" s="3" t="s">
        <v>53</v>
      </c>
      <c r="F46" s="3" t="s">
        <v>54</v>
      </c>
      <c r="G46" s="3">
        <v>9.8389473684210493</v>
      </c>
      <c r="AF46" s="1">
        <f t="shared" si="14"/>
        <v>46</v>
      </c>
      <c r="AG46" s="1">
        <v>19.907611019130201</v>
      </c>
    </row>
    <row r="47" spans="2:33" x14ac:dyDescent="0.2">
      <c r="E47" s="3" t="s">
        <v>53</v>
      </c>
      <c r="F47" s="3" t="s">
        <v>55</v>
      </c>
      <c r="G47" s="3">
        <v>1.01394736842105</v>
      </c>
      <c r="AF47" s="1">
        <f t="shared" si="14"/>
        <v>47</v>
      </c>
      <c r="AG47" s="1">
        <v>19.6789160735458</v>
      </c>
    </row>
    <row r="48" spans="2:33" x14ac:dyDescent="0.2">
      <c r="E48" s="3" t="s">
        <v>53</v>
      </c>
      <c r="F48" s="3" t="s">
        <v>55</v>
      </c>
      <c r="G48" s="3">
        <v>0.95736842105263198</v>
      </c>
      <c r="AF48" s="1">
        <f t="shared" si="14"/>
        <v>48</v>
      </c>
      <c r="AG48" s="1">
        <v>19.765682863130198</v>
      </c>
    </row>
    <row r="49" spans="5:33" x14ac:dyDescent="0.2">
      <c r="E49" s="3" t="s">
        <v>53</v>
      </c>
      <c r="F49" s="3" t="s">
        <v>55</v>
      </c>
      <c r="G49" s="3">
        <v>1.0010526315789501</v>
      </c>
      <c r="AF49" s="1">
        <f t="shared" si="14"/>
        <v>49</v>
      </c>
      <c r="AG49" s="1">
        <v>19.842479034302901</v>
      </c>
    </row>
    <row r="50" spans="5:33" x14ac:dyDescent="0.2">
      <c r="E50" s="3" t="s">
        <v>53</v>
      </c>
      <c r="F50" s="3" t="s">
        <v>55</v>
      </c>
      <c r="G50" s="3">
        <v>0.99526315789473696</v>
      </c>
      <c r="AF50" s="1">
        <f t="shared" si="14"/>
        <v>50</v>
      </c>
      <c r="AG50" s="1">
        <v>19.620250661208399</v>
      </c>
    </row>
    <row r="51" spans="5:33" x14ac:dyDescent="0.2">
      <c r="E51" s="3" t="s">
        <v>53</v>
      </c>
      <c r="F51" s="3" t="s">
        <v>55</v>
      </c>
      <c r="G51" s="3">
        <v>0.93210526315789499</v>
      </c>
      <c r="AF51" s="1">
        <f t="shared" si="14"/>
        <v>51</v>
      </c>
      <c r="AG51" s="1">
        <v>114.513189102955</v>
      </c>
    </row>
    <row r="52" spans="5:33" x14ac:dyDescent="0.2">
      <c r="E52" s="3" t="s">
        <v>53</v>
      </c>
      <c r="F52" s="3" t="s">
        <v>55</v>
      </c>
      <c r="G52" s="3">
        <v>0.99052631578947403</v>
      </c>
      <c r="AF52" s="1">
        <f t="shared" si="14"/>
        <v>52</v>
      </c>
      <c r="AG52" s="1">
        <v>115.62518061807501</v>
      </c>
    </row>
    <row r="53" spans="5:33" x14ac:dyDescent="0.2">
      <c r="E53" s="3" t="s">
        <v>53</v>
      </c>
      <c r="F53" s="3" t="s">
        <v>55</v>
      </c>
      <c r="G53" s="3">
        <v>0.95894736842105299</v>
      </c>
      <c r="AF53" s="1">
        <f t="shared" si="14"/>
        <v>53</v>
      </c>
      <c r="AG53" s="1">
        <v>117.97210783173701</v>
      </c>
    </row>
    <row r="54" spans="5:33" x14ac:dyDescent="0.2">
      <c r="E54" s="3" t="s">
        <v>53</v>
      </c>
      <c r="F54" s="3" t="s">
        <v>55</v>
      </c>
      <c r="G54" s="3">
        <v>0.98026315789473695</v>
      </c>
      <c r="AF54" s="1">
        <f t="shared" si="14"/>
        <v>54</v>
      </c>
      <c r="AG54" s="1">
        <v>110.796387932469</v>
      </c>
    </row>
    <row r="55" spans="5:33" x14ac:dyDescent="0.2">
      <c r="E55" s="3" t="s">
        <v>53</v>
      </c>
      <c r="F55" s="3" t="s">
        <v>55</v>
      </c>
      <c r="G55" s="3">
        <v>0.98763157894736797</v>
      </c>
      <c r="AF55" s="1">
        <f t="shared" si="14"/>
        <v>55</v>
      </c>
      <c r="AG55" s="1">
        <v>115.444560199432</v>
      </c>
    </row>
    <row r="56" spans="5:33" x14ac:dyDescent="0.2">
      <c r="E56" s="3" t="s">
        <v>53</v>
      </c>
      <c r="F56" s="3" t="s">
        <v>55</v>
      </c>
      <c r="G56" s="3">
        <v>0.97684210526315796</v>
      </c>
      <c r="AF56" s="1">
        <f t="shared" si="14"/>
        <v>56</v>
      </c>
      <c r="AG56" s="1">
        <v>118.546152470864</v>
      </c>
    </row>
    <row r="57" spans="5:33" x14ac:dyDescent="0.2">
      <c r="E57" s="3" t="s">
        <v>53</v>
      </c>
      <c r="F57" s="3" t="s">
        <v>56</v>
      </c>
      <c r="G57" s="3">
        <v>1.0071052631578901</v>
      </c>
      <c r="AF57" s="1">
        <f t="shared" si="14"/>
        <v>57</v>
      </c>
      <c r="AG57" s="1">
        <v>123.687091359606</v>
      </c>
    </row>
    <row r="58" spans="5:33" x14ac:dyDescent="0.2">
      <c r="E58" s="3" t="s">
        <v>53</v>
      </c>
      <c r="F58" s="3" t="s">
        <v>56</v>
      </c>
      <c r="G58" s="3">
        <v>0.95868421052631603</v>
      </c>
      <c r="AF58" s="1">
        <f t="shared" si="14"/>
        <v>58</v>
      </c>
      <c r="AG58" s="1">
        <v>119.729886109304</v>
      </c>
    </row>
    <row r="59" spans="5:33" x14ac:dyDescent="0.2">
      <c r="E59" s="3" t="s">
        <v>53</v>
      </c>
      <c r="F59" s="3" t="s">
        <v>56</v>
      </c>
      <c r="G59" s="3">
        <v>0.99394736842105302</v>
      </c>
      <c r="AF59" s="1">
        <f t="shared" si="14"/>
        <v>59</v>
      </c>
      <c r="AG59" s="1">
        <v>121.36260680892801</v>
      </c>
    </row>
    <row r="60" spans="5:33" x14ac:dyDescent="0.2">
      <c r="E60" s="3" t="s">
        <v>53</v>
      </c>
      <c r="F60" s="3" t="s">
        <v>56</v>
      </c>
      <c r="G60" s="3">
        <v>1</v>
      </c>
      <c r="AF60" s="1">
        <f t="shared" si="14"/>
        <v>60</v>
      </c>
      <c r="AG60" s="1">
        <v>117.457985039096</v>
      </c>
    </row>
    <row r="61" spans="5:33" x14ac:dyDescent="0.2">
      <c r="E61" s="3" t="s">
        <v>53</v>
      </c>
      <c r="F61" s="3" t="s">
        <v>56</v>
      </c>
      <c r="G61" s="3">
        <v>0.932894736842105</v>
      </c>
      <c r="AF61" s="1">
        <f t="shared" si="14"/>
        <v>61</v>
      </c>
      <c r="AG61" s="1">
        <v>28.570310640566401</v>
      </c>
    </row>
    <row r="62" spans="5:33" x14ac:dyDescent="0.2">
      <c r="E62" s="3" t="s">
        <v>53</v>
      </c>
      <c r="F62" s="3" t="s">
        <v>56</v>
      </c>
      <c r="G62" s="3">
        <v>0.99342105263157898</v>
      </c>
      <c r="AF62" s="1">
        <f t="shared" si="14"/>
        <v>62</v>
      </c>
      <c r="AG62" s="1">
        <v>29.862850934495899</v>
      </c>
    </row>
    <row r="63" spans="5:33" x14ac:dyDescent="0.2">
      <c r="E63" s="3" t="s">
        <v>53</v>
      </c>
      <c r="F63" s="3" t="s">
        <v>56</v>
      </c>
      <c r="G63" s="3">
        <v>0.95815789473684199</v>
      </c>
      <c r="AF63" s="1">
        <f t="shared" si="14"/>
        <v>63</v>
      </c>
      <c r="AG63" s="1">
        <v>27.443055973250601</v>
      </c>
    </row>
    <row r="64" spans="5:33" x14ac:dyDescent="0.2">
      <c r="E64" s="3" t="s">
        <v>53</v>
      </c>
      <c r="F64" s="3" t="s">
        <v>56</v>
      </c>
      <c r="G64" s="3">
        <v>0.98394736842105301</v>
      </c>
      <c r="AF64" s="1">
        <f t="shared" si="14"/>
        <v>64</v>
      </c>
      <c r="AG64" s="1">
        <v>29.236720139183699</v>
      </c>
    </row>
    <row r="65" spans="5:33" x14ac:dyDescent="0.2">
      <c r="E65" s="3" t="s">
        <v>53</v>
      </c>
      <c r="F65" s="3" t="s">
        <v>56</v>
      </c>
      <c r="G65" s="3">
        <v>0.98105263157894695</v>
      </c>
      <c r="AF65" s="1">
        <f t="shared" si="14"/>
        <v>65</v>
      </c>
      <c r="AG65" s="1">
        <v>30.711864021523201</v>
      </c>
    </row>
    <row r="66" spans="5:33" x14ac:dyDescent="0.2">
      <c r="E66" s="3" t="s">
        <v>53</v>
      </c>
      <c r="F66" s="3" t="s">
        <v>56</v>
      </c>
      <c r="G66" s="3">
        <v>0.98789473684210505</v>
      </c>
      <c r="AF66" s="1">
        <f t="shared" ref="AF66:AF97" si="15">AF65+1</f>
        <v>66</v>
      </c>
      <c r="AG66" s="1">
        <v>29.141804213301899</v>
      </c>
    </row>
    <row r="67" spans="5:33" x14ac:dyDescent="0.2">
      <c r="E67" s="3" t="s">
        <v>53</v>
      </c>
      <c r="F67" s="3" t="s">
        <v>57</v>
      </c>
      <c r="G67" s="3">
        <v>9.2965789473684204</v>
      </c>
      <c r="AF67" s="1">
        <f t="shared" si="15"/>
        <v>67</v>
      </c>
      <c r="AG67" s="1">
        <v>28.562805970307799</v>
      </c>
    </row>
    <row r="68" spans="5:33" x14ac:dyDescent="0.2">
      <c r="E68" s="3" t="s">
        <v>53</v>
      </c>
      <c r="F68" s="3" t="s">
        <v>57</v>
      </c>
      <c r="G68" s="3">
        <v>9.30842105263158</v>
      </c>
      <c r="AF68" s="1">
        <f t="shared" si="15"/>
        <v>68</v>
      </c>
      <c r="AG68" s="1">
        <v>28.8459310677631</v>
      </c>
    </row>
    <row r="69" spans="5:33" x14ac:dyDescent="0.2">
      <c r="E69" s="3" t="s">
        <v>53</v>
      </c>
      <c r="F69" s="3" t="s">
        <v>57</v>
      </c>
      <c r="G69" s="3">
        <v>9.4363157894736798</v>
      </c>
      <c r="AF69" s="1">
        <f t="shared" si="15"/>
        <v>69</v>
      </c>
      <c r="AG69" s="1">
        <v>28.693766239102299</v>
      </c>
    </row>
    <row r="70" spans="5:33" x14ac:dyDescent="0.2">
      <c r="E70" s="3" t="s">
        <v>53</v>
      </c>
      <c r="F70" s="3" t="s">
        <v>57</v>
      </c>
      <c r="G70" s="3">
        <v>9.3197368421052609</v>
      </c>
      <c r="AF70" s="1">
        <f t="shared" si="15"/>
        <v>70</v>
      </c>
      <c r="AG70" s="1">
        <v>29.591885577619902</v>
      </c>
    </row>
    <row r="71" spans="5:33" x14ac:dyDescent="0.2">
      <c r="E71" s="3" t="s">
        <v>53</v>
      </c>
      <c r="F71" s="3" t="s">
        <v>57</v>
      </c>
      <c r="G71" s="3">
        <v>9.34578947368421</v>
      </c>
      <c r="AF71" s="1">
        <f t="shared" si="15"/>
        <v>71</v>
      </c>
      <c r="AG71" s="1">
        <v>115.01341863751701</v>
      </c>
    </row>
    <row r="72" spans="5:33" x14ac:dyDescent="0.2">
      <c r="E72" s="3" t="s">
        <v>53</v>
      </c>
      <c r="F72" s="3" t="s">
        <v>57</v>
      </c>
      <c r="G72" s="3">
        <v>9.4431578947368404</v>
      </c>
      <c r="AF72" s="1">
        <f t="shared" si="15"/>
        <v>72</v>
      </c>
      <c r="AG72" s="1">
        <v>116.55854437755499</v>
      </c>
    </row>
    <row r="73" spans="5:33" x14ac:dyDescent="0.2">
      <c r="E73" s="3" t="s">
        <v>53</v>
      </c>
      <c r="F73" s="3" t="s">
        <v>57</v>
      </c>
      <c r="G73" s="3">
        <v>9.1952631578947397</v>
      </c>
      <c r="AF73" s="1">
        <f t="shared" si="15"/>
        <v>73</v>
      </c>
      <c r="AG73" s="1">
        <v>114.330876653012</v>
      </c>
    </row>
    <row r="74" spans="5:33" x14ac:dyDescent="0.2">
      <c r="E74" s="3" t="s">
        <v>53</v>
      </c>
      <c r="F74" s="3" t="s">
        <v>57</v>
      </c>
      <c r="G74" s="3">
        <v>9.3347368421052597</v>
      </c>
      <c r="AF74" s="1">
        <f t="shared" si="15"/>
        <v>74</v>
      </c>
      <c r="AG74" s="1">
        <v>111.942729604983</v>
      </c>
    </row>
    <row r="75" spans="5:33" x14ac:dyDescent="0.2">
      <c r="E75" s="3" t="s">
        <v>53</v>
      </c>
      <c r="F75" s="3" t="s">
        <v>57</v>
      </c>
      <c r="G75" s="3">
        <v>9.2431578947368394</v>
      </c>
      <c r="AF75" s="1">
        <f t="shared" si="15"/>
        <v>75</v>
      </c>
      <c r="AG75" s="1">
        <v>116.136463167995</v>
      </c>
    </row>
    <row r="76" spans="5:33" x14ac:dyDescent="0.2">
      <c r="E76" s="3" t="s">
        <v>53</v>
      </c>
      <c r="F76" s="3" t="s">
        <v>57</v>
      </c>
      <c r="G76" s="3">
        <v>9.3307894736842094</v>
      </c>
      <c r="AF76" s="1">
        <f t="shared" si="15"/>
        <v>76</v>
      </c>
      <c r="AG76" s="1">
        <v>120.20973506636</v>
      </c>
    </row>
    <row r="77" spans="5:33" x14ac:dyDescent="0.2">
      <c r="E77" s="3" t="s">
        <v>53</v>
      </c>
      <c r="F77" s="3" t="s">
        <v>58</v>
      </c>
      <c r="G77" s="3">
        <v>9.8384210526315794</v>
      </c>
      <c r="AF77" s="1">
        <f t="shared" si="15"/>
        <v>77</v>
      </c>
      <c r="AG77" s="1">
        <v>117.357913792799</v>
      </c>
    </row>
    <row r="78" spans="5:33" x14ac:dyDescent="0.2">
      <c r="E78" s="3" t="s">
        <v>53</v>
      </c>
      <c r="F78" s="3" t="s">
        <v>58</v>
      </c>
      <c r="G78" s="3">
        <v>9.7184210526315802</v>
      </c>
      <c r="AF78" s="1">
        <f t="shared" si="15"/>
        <v>78</v>
      </c>
      <c r="AG78" s="1">
        <v>124.988224112683</v>
      </c>
    </row>
    <row r="79" spans="5:33" x14ac:dyDescent="0.2">
      <c r="E79" s="3" t="s">
        <v>53</v>
      </c>
      <c r="F79" s="3" t="s">
        <v>58</v>
      </c>
      <c r="G79" s="3">
        <v>9.9431578947368404</v>
      </c>
      <c r="AF79" s="1">
        <f t="shared" si="15"/>
        <v>79</v>
      </c>
      <c r="AG79" s="1">
        <v>125.646448245478</v>
      </c>
    </row>
    <row r="80" spans="5:33" x14ac:dyDescent="0.2">
      <c r="E80" s="3" t="s">
        <v>53</v>
      </c>
      <c r="F80" s="3" t="s">
        <v>58</v>
      </c>
      <c r="G80" s="3">
        <v>9.7913157894736802</v>
      </c>
      <c r="AF80" s="1">
        <f t="shared" si="15"/>
        <v>80</v>
      </c>
      <c r="AG80" s="1">
        <v>120.617610882113</v>
      </c>
    </row>
    <row r="81" spans="5:32" x14ac:dyDescent="0.2">
      <c r="E81" s="3" t="s">
        <v>53</v>
      </c>
      <c r="F81" s="3" t="s">
        <v>58</v>
      </c>
      <c r="G81" s="3">
        <v>9.9178947368421095</v>
      </c>
      <c r="AF81" s="1">
        <f t="shared" si="15"/>
        <v>81</v>
      </c>
    </row>
    <row r="82" spans="5:32" x14ac:dyDescent="0.2">
      <c r="E82" s="3" t="s">
        <v>53</v>
      </c>
      <c r="F82" s="3" t="s">
        <v>58</v>
      </c>
      <c r="G82" s="3">
        <v>10.0384210526316</v>
      </c>
      <c r="AF82" s="1">
        <f t="shared" si="15"/>
        <v>82</v>
      </c>
    </row>
    <row r="83" spans="5:32" x14ac:dyDescent="0.2">
      <c r="E83" s="3" t="s">
        <v>53</v>
      </c>
      <c r="F83" s="3" t="s">
        <v>58</v>
      </c>
      <c r="G83" s="3">
        <v>9.8031578947368399</v>
      </c>
      <c r="AF83" s="1">
        <f t="shared" si="15"/>
        <v>83</v>
      </c>
    </row>
    <row r="84" spans="5:32" x14ac:dyDescent="0.2">
      <c r="E84" s="3" t="s">
        <v>53</v>
      </c>
      <c r="F84" s="3" t="s">
        <v>58</v>
      </c>
      <c r="G84" s="3">
        <v>9.7578947368421094</v>
      </c>
      <c r="AF84" s="1">
        <f t="shared" si="15"/>
        <v>84</v>
      </c>
    </row>
    <row r="85" spans="5:32" x14ac:dyDescent="0.2">
      <c r="E85" s="3" t="s">
        <v>53</v>
      </c>
      <c r="F85" s="3" t="s">
        <v>58</v>
      </c>
      <c r="G85" s="3">
        <v>9.7839473684210496</v>
      </c>
      <c r="AF85" s="1">
        <f t="shared" si="15"/>
        <v>85</v>
      </c>
    </row>
    <row r="86" spans="5:32" x14ac:dyDescent="0.2">
      <c r="E86" s="3" t="s">
        <v>53</v>
      </c>
      <c r="F86" s="3" t="s">
        <v>58</v>
      </c>
      <c r="G86" s="3">
        <v>9.8273684210526309</v>
      </c>
      <c r="AF86" s="1">
        <f t="shared" si="15"/>
        <v>86</v>
      </c>
    </row>
    <row r="87" spans="5:32" x14ac:dyDescent="0.2">
      <c r="E87" s="3" t="s">
        <v>53</v>
      </c>
      <c r="F87" s="3" t="s">
        <v>59</v>
      </c>
      <c r="G87" s="3">
        <v>1.00763157894737</v>
      </c>
      <c r="AF87" s="1">
        <f t="shared" si="15"/>
        <v>87</v>
      </c>
    </row>
    <row r="88" spans="5:32" x14ac:dyDescent="0.2">
      <c r="E88" s="3" t="s">
        <v>53</v>
      </c>
      <c r="F88" s="3" t="s">
        <v>59</v>
      </c>
      <c r="G88" s="3">
        <v>0.96552631578947401</v>
      </c>
      <c r="AF88" s="1">
        <f t="shared" si="15"/>
        <v>88</v>
      </c>
    </row>
    <row r="89" spans="5:32" x14ac:dyDescent="0.2">
      <c r="E89" s="3" t="s">
        <v>53</v>
      </c>
      <c r="F89" s="3" t="s">
        <v>59</v>
      </c>
      <c r="G89" s="3">
        <v>0.99421052631578899</v>
      </c>
      <c r="AF89" s="1">
        <f t="shared" si="15"/>
        <v>89</v>
      </c>
    </row>
    <row r="90" spans="5:32" x14ac:dyDescent="0.2">
      <c r="E90" s="3" t="s">
        <v>53</v>
      </c>
      <c r="F90" s="3" t="s">
        <v>59</v>
      </c>
      <c r="G90" s="3">
        <v>1.0065789473684199</v>
      </c>
      <c r="AF90" s="1">
        <f t="shared" si="15"/>
        <v>90</v>
      </c>
    </row>
    <row r="91" spans="5:32" x14ac:dyDescent="0.2">
      <c r="E91" s="3" t="s">
        <v>53</v>
      </c>
      <c r="F91" s="3" t="s">
        <v>59</v>
      </c>
      <c r="G91" s="3">
        <v>0.94052631578947399</v>
      </c>
      <c r="AF91" s="1">
        <f t="shared" si="15"/>
        <v>91</v>
      </c>
    </row>
    <row r="92" spans="5:32" x14ac:dyDescent="0.2">
      <c r="E92" s="3" t="s">
        <v>53</v>
      </c>
      <c r="F92" s="3" t="s">
        <v>59</v>
      </c>
      <c r="G92" s="3">
        <v>0.98921052631578898</v>
      </c>
      <c r="AF92" s="1">
        <f t="shared" si="15"/>
        <v>92</v>
      </c>
    </row>
    <row r="93" spans="5:32" x14ac:dyDescent="0.2">
      <c r="E93" s="3" t="s">
        <v>53</v>
      </c>
      <c r="F93" s="3" t="s">
        <v>59</v>
      </c>
      <c r="G93" s="3">
        <v>0.95605263157894704</v>
      </c>
      <c r="AF93" s="1">
        <f t="shared" si="15"/>
        <v>93</v>
      </c>
    </row>
    <row r="94" spans="5:32" x14ac:dyDescent="0.2">
      <c r="E94" s="3" t="s">
        <v>53</v>
      </c>
      <c r="F94" s="3" t="s">
        <v>59</v>
      </c>
      <c r="G94" s="3">
        <v>0.99210526315789505</v>
      </c>
      <c r="AF94" s="1">
        <f t="shared" si="15"/>
        <v>94</v>
      </c>
    </row>
    <row r="95" spans="5:32" x14ac:dyDescent="0.2">
      <c r="E95" s="3" t="s">
        <v>53</v>
      </c>
      <c r="F95" s="3" t="s">
        <v>59</v>
      </c>
      <c r="G95" s="3">
        <v>0.977368421052632</v>
      </c>
      <c r="AF95" s="1">
        <f t="shared" si="15"/>
        <v>95</v>
      </c>
    </row>
    <row r="96" spans="5:32" x14ac:dyDescent="0.2">
      <c r="E96" s="3" t="s">
        <v>53</v>
      </c>
      <c r="F96" s="3" t="s">
        <v>59</v>
      </c>
      <c r="G96" s="3">
        <v>0.978157894736842</v>
      </c>
      <c r="AF96" s="1">
        <f t="shared" si="15"/>
        <v>96</v>
      </c>
    </row>
    <row r="97" spans="5:32" x14ac:dyDescent="0.2">
      <c r="E97" s="3" t="s">
        <v>53</v>
      </c>
      <c r="F97" s="3" t="s">
        <v>60</v>
      </c>
      <c r="G97" s="3">
        <v>1.01289473684211</v>
      </c>
      <c r="AF97" s="1">
        <f t="shared" si="15"/>
        <v>97</v>
      </c>
    </row>
    <row r="98" spans="5:32" x14ac:dyDescent="0.2">
      <c r="E98" s="3" t="s">
        <v>53</v>
      </c>
      <c r="F98" s="3" t="s">
        <v>60</v>
      </c>
      <c r="G98" s="3">
        <v>0.95342105263157895</v>
      </c>
      <c r="AF98" s="1">
        <f t="shared" ref="AF98:AF116" si="16">AF97+1</f>
        <v>98</v>
      </c>
    </row>
    <row r="99" spans="5:32" x14ac:dyDescent="0.2">
      <c r="E99" s="3" t="s">
        <v>53</v>
      </c>
      <c r="F99" s="3" t="s">
        <v>60</v>
      </c>
      <c r="G99" s="3">
        <v>0.99184210526315797</v>
      </c>
      <c r="AF99" s="1">
        <f t="shared" si="16"/>
        <v>99</v>
      </c>
    </row>
    <row r="100" spans="5:32" x14ac:dyDescent="0.2">
      <c r="E100" s="3" t="s">
        <v>53</v>
      </c>
      <c r="F100" s="3" t="s">
        <v>60</v>
      </c>
      <c r="G100" s="3">
        <v>1</v>
      </c>
      <c r="AF100" s="1">
        <f t="shared" si="16"/>
        <v>100</v>
      </c>
    </row>
    <row r="101" spans="5:32" x14ac:dyDescent="0.2">
      <c r="E101" s="3" t="s">
        <v>53</v>
      </c>
      <c r="F101" s="3" t="s">
        <v>60</v>
      </c>
      <c r="G101" s="3">
        <v>0.93815789473684197</v>
      </c>
      <c r="AF101" s="1">
        <f t="shared" si="16"/>
        <v>101</v>
      </c>
    </row>
    <row r="102" spans="5:32" x14ac:dyDescent="0.2">
      <c r="E102" s="3" t="s">
        <v>53</v>
      </c>
      <c r="F102" s="3" t="s">
        <v>60</v>
      </c>
      <c r="G102" s="3">
        <v>0.99921052631578899</v>
      </c>
      <c r="AF102" s="1">
        <f t="shared" si="16"/>
        <v>102</v>
      </c>
    </row>
    <row r="103" spans="5:32" x14ac:dyDescent="0.2">
      <c r="E103" s="3" t="s">
        <v>53</v>
      </c>
      <c r="F103" s="3" t="s">
        <v>60</v>
      </c>
      <c r="G103" s="3">
        <v>0.95210526315789501</v>
      </c>
      <c r="AF103" s="1">
        <f t="shared" si="16"/>
        <v>103</v>
      </c>
    </row>
    <row r="104" spans="5:32" x14ac:dyDescent="0.2">
      <c r="E104" s="3" t="s">
        <v>53</v>
      </c>
      <c r="F104" s="3" t="s">
        <v>60</v>
      </c>
      <c r="G104" s="3">
        <v>0.98394736842105301</v>
      </c>
      <c r="AF104" s="1">
        <f t="shared" si="16"/>
        <v>104</v>
      </c>
    </row>
    <row r="105" spans="5:32" x14ac:dyDescent="0.2">
      <c r="E105" s="3" t="s">
        <v>53</v>
      </c>
      <c r="F105" s="3" t="s">
        <v>60</v>
      </c>
      <c r="G105" s="3">
        <v>0.97789473684210504</v>
      </c>
      <c r="AF105" s="1">
        <f t="shared" si="16"/>
        <v>105</v>
      </c>
    </row>
    <row r="106" spans="5:32" x14ac:dyDescent="0.2">
      <c r="E106" s="3" t="s">
        <v>53</v>
      </c>
      <c r="F106" s="3" t="s">
        <v>60</v>
      </c>
      <c r="G106" s="3">
        <v>0.98105263157894695</v>
      </c>
      <c r="AF106" s="1">
        <f t="shared" si="16"/>
        <v>106</v>
      </c>
    </row>
    <row r="107" spans="5:32" x14ac:dyDescent="0.2">
      <c r="E107" s="3" t="s">
        <v>53</v>
      </c>
      <c r="F107" s="3" t="s">
        <v>61</v>
      </c>
      <c r="G107" s="3">
        <v>9.3486842105263204</v>
      </c>
      <c r="AF107" s="1">
        <f t="shared" si="16"/>
        <v>107</v>
      </c>
    </row>
    <row r="108" spans="5:32" x14ac:dyDescent="0.2">
      <c r="E108" s="3" t="s">
        <v>53</v>
      </c>
      <c r="F108" s="3" t="s">
        <v>61</v>
      </c>
      <c r="G108" s="3">
        <v>9.3328947368421105</v>
      </c>
      <c r="AF108" s="1">
        <f t="shared" si="16"/>
        <v>108</v>
      </c>
    </row>
    <row r="109" spans="5:32" x14ac:dyDescent="0.2">
      <c r="E109" s="3" t="s">
        <v>53</v>
      </c>
      <c r="F109" s="3" t="s">
        <v>61</v>
      </c>
      <c r="G109" s="3">
        <v>9.4084210526315797</v>
      </c>
      <c r="AF109" s="1">
        <f t="shared" si="16"/>
        <v>109</v>
      </c>
    </row>
    <row r="110" spans="5:32" x14ac:dyDescent="0.2">
      <c r="E110" s="3" t="s">
        <v>53</v>
      </c>
      <c r="F110" s="3" t="s">
        <v>61</v>
      </c>
      <c r="G110" s="3">
        <v>9.2668421052631604</v>
      </c>
      <c r="AF110" s="1">
        <f t="shared" si="16"/>
        <v>110</v>
      </c>
    </row>
    <row r="111" spans="5:32" x14ac:dyDescent="0.2">
      <c r="E111" s="3" t="s">
        <v>53</v>
      </c>
      <c r="F111" s="3" t="s">
        <v>61</v>
      </c>
      <c r="G111" s="3">
        <v>9.3555263157894704</v>
      </c>
      <c r="AF111" s="1">
        <f t="shared" si="16"/>
        <v>111</v>
      </c>
    </row>
    <row r="112" spans="5:32" x14ac:dyDescent="0.2">
      <c r="E112" s="3" t="s">
        <v>53</v>
      </c>
      <c r="F112" s="3" t="s">
        <v>61</v>
      </c>
      <c r="G112" s="3">
        <v>9.3618421052631593</v>
      </c>
      <c r="AF112" s="1">
        <f t="shared" si="16"/>
        <v>112</v>
      </c>
    </row>
    <row r="113" spans="5:32" x14ac:dyDescent="0.2">
      <c r="E113" s="3" t="s">
        <v>53</v>
      </c>
      <c r="F113" s="3" t="s">
        <v>61</v>
      </c>
      <c r="G113" s="3">
        <v>9.2092105263157897</v>
      </c>
      <c r="AF113" s="1">
        <f t="shared" si="16"/>
        <v>113</v>
      </c>
    </row>
    <row r="114" spans="5:32" x14ac:dyDescent="0.2">
      <c r="E114" s="3" t="s">
        <v>53</v>
      </c>
      <c r="F114" s="3" t="s">
        <v>61</v>
      </c>
      <c r="G114" s="3">
        <v>9.1936842105263192</v>
      </c>
      <c r="AF114" s="1">
        <f t="shared" si="16"/>
        <v>114</v>
      </c>
    </row>
    <row r="115" spans="5:32" x14ac:dyDescent="0.2">
      <c r="E115" s="3" t="s">
        <v>53</v>
      </c>
      <c r="F115" s="3" t="s">
        <v>61</v>
      </c>
      <c r="G115" s="3">
        <v>9.3284210526315796</v>
      </c>
      <c r="AF115" s="1">
        <f t="shared" si="16"/>
        <v>115</v>
      </c>
    </row>
    <row r="116" spans="5:32" x14ac:dyDescent="0.2">
      <c r="E116" s="3" t="s">
        <v>53</v>
      </c>
      <c r="F116" s="3" t="s">
        <v>61</v>
      </c>
      <c r="G116" s="3">
        <v>9.3323684210526299</v>
      </c>
      <c r="AF116" s="1">
        <f t="shared" si="16"/>
        <v>116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Roman,Normale"&amp;12&amp;A</oddHeader>
    <oddFooter>&amp;C&amp;"Times New Roman,Normale"&amp;12Pagina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116"/>
  <sheetViews>
    <sheetView tabSelected="1" zoomScale="60" zoomScaleNormal="60" workbookViewId="0">
      <selection activeCell="C14" sqref="C14"/>
    </sheetView>
  </sheetViews>
  <sheetFormatPr defaultColWidth="11.5703125" defaultRowHeight="12.75" x14ac:dyDescent="0.2"/>
  <cols>
    <col min="21" max="21" width="12" customWidth="1"/>
    <col min="23" max="23" width="12" customWidth="1"/>
  </cols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/>
      <c r="AG1" s="2" t="s">
        <v>39</v>
      </c>
    </row>
    <row r="2" spans="1:33" x14ac:dyDescent="0.2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2.5216666666666701</v>
      </c>
      <c r="K2" s="1">
        <v>2.4500000000000002</v>
      </c>
      <c r="L2" s="1">
        <v>2.5605555555555601</v>
      </c>
      <c r="M2" s="1">
        <v>2.4811111111111099</v>
      </c>
      <c r="N2" s="1">
        <v>2.52111111111111</v>
      </c>
      <c r="O2" s="1">
        <v>2.5422222222222199</v>
      </c>
      <c r="P2" s="1">
        <v>2.4847222222222198</v>
      </c>
      <c r="Q2" s="1">
        <v>2.48277777777778</v>
      </c>
      <c r="R2" s="1">
        <v>2.52388888888889</v>
      </c>
      <c r="S2" s="1">
        <v>2.4716666666666698</v>
      </c>
      <c r="T2">
        <f t="shared" ref="T2:T9" si="4">AVERAGE(J2:S2)</f>
        <v>2.5039722222222229</v>
      </c>
      <c r="U2">
        <f t="shared" ref="U2:AD2" si="5">J2-$T2</f>
        <v>1.7694444444447122E-2</v>
      </c>
      <c r="V2">
        <f t="shared" si="5"/>
        <v>-5.3972222222222754E-2</v>
      </c>
      <c r="W2">
        <f t="shared" si="5"/>
        <v>5.6583333333337205E-2</v>
      </c>
      <c r="X2">
        <f t="shared" si="5"/>
        <v>-2.2861111111112997E-2</v>
      </c>
      <c r="Y2">
        <f t="shared" si="5"/>
        <v>1.7138888888887038E-2</v>
      </c>
      <c r="Z2">
        <f t="shared" si="5"/>
        <v>3.8249999999997009E-2</v>
      </c>
      <c r="AA2">
        <f t="shared" si="5"/>
        <v>-1.9250000000003098E-2</v>
      </c>
      <c r="AB2">
        <f t="shared" si="5"/>
        <v>-2.1194444444442961E-2</v>
      </c>
      <c r="AC2">
        <f t="shared" si="5"/>
        <v>1.9916666666667027E-2</v>
      </c>
      <c r="AD2">
        <f t="shared" si="5"/>
        <v>-3.2305555555553145E-2</v>
      </c>
      <c r="AF2" s="1">
        <v>1</v>
      </c>
      <c r="AG2" s="1">
        <v>2.5216666666666701</v>
      </c>
    </row>
    <row r="3" spans="1:33" x14ac:dyDescent="0.2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0.260277777777778</v>
      </c>
      <c r="K3" s="1">
        <v>0.25277777777777799</v>
      </c>
      <c r="L3" s="1">
        <v>0.25527777777777799</v>
      </c>
      <c r="M3" s="1">
        <v>0.24</v>
      </c>
      <c r="N3" s="1">
        <v>0.25611111111111101</v>
      </c>
      <c r="O3" s="1">
        <v>0.256388888888889</v>
      </c>
      <c r="P3" s="1">
        <v>0.26305555555555599</v>
      </c>
      <c r="Q3" s="1">
        <v>0.24388888888888899</v>
      </c>
      <c r="R3" s="1">
        <v>0.26194444444444398</v>
      </c>
      <c r="S3" s="1">
        <v>0.25166666666666698</v>
      </c>
      <c r="T3">
        <f t="shared" si="4"/>
        <v>0.25413888888888903</v>
      </c>
      <c r="U3">
        <f t="shared" ref="U3:U9" si="6">J3-T3</f>
        <v>6.1388888888889714E-3</v>
      </c>
      <c r="V3">
        <f t="shared" ref="V3:AD9" si="7">K3-$T3</f>
        <v>-1.3611111111110352E-3</v>
      </c>
      <c r="W3">
        <f t="shared" si="7"/>
        <v>1.138888888888967E-3</v>
      </c>
      <c r="X3">
        <f t="shared" si="7"/>
        <v>-1.4138888888889034E-2</v>
      </c>
      <c r="Y3">
        <f t="shared" si="7"/>
        <v>1.9722222222219865E-3</v>
      </c>
      <c r="Z3">
        <f t="shared" si="7"/>
        <v>2.2499999999999742E-3</v>
      </c>
      <c r="AA3">
        <f t="shared" si="7"/>
        <v>8.9166666666669614E-3</v>
      </c>
      <c r="AB3">
        <f t="shared" si="7"/>
        <v>-1.0250000000000037E-2</v>
      </c>
      <c r="AC3">
        <f t="shared" si="7"/>
        <v>7.8055555555549549E-3</v>
      </c>
      <c r="AD3">
        <f t="shared" si="7"/>
        <v>-2.4722222222220425E-3</v>
      </c>
      <c r="AF3" s="1">
        <f t="shared" ref="AF3:AF34" si="8">AF2+1</f>
        <v>2</v>
      </c>
      <c r="AG3" s="1">
        <v>2.4500000000000002</v>
      </c>
    </row>
    <row r="4" spans="1:33" x14ac:dyDescent="0.2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0.26361111111111102</v>
      </c>
      <c r="K4" s="1">
        <v>0.25777777777777799</v>
      </c>
      <c r="L4" s="1">
        <v>0.25777777777777799</v>
      </c>
      <c r="M4" s="1">
        <v>0.241666666666667</v>
      </c>
      <c r="N4" s="1">
        <v>0.26083333333333297</v>
      </c>
      <c r="O4" s="1">
        <v>0.256388888888889</v>
      </c>
      <c r="P4" s="1">
        <v>0.26638888888888901</v>
      </c>
      <c r="Q4" s="1">
        <v>0.24638888888888899</v>
      </c>
      <c r="R4" s="1">
        <v>0.25333333333333302</v>
      </c>
      <c r="S4" s="1">
        <v>0.239722222222222</v>
      </c>
      <c r="T4">
        <f t="shared" si="4"/>
        <v>0.25438888888888889</v>
      </c>
      <c r="U4">
        <f t="shared" si="6"/>
        <v>9.2222222222221317E-3</v>
      </c>
      <c r="V4">
        <f t="shared" si="7"/>
        <v>3.3888888888891078E-3</v>
      </c>
      <c r="W4">
        <f t="shared" si="7"/>
        <v>3.3888888888891078E-3</v>
      </c>
      <c r="X4">
        <f t="shared" si="7"/>
        <v>-1.2722222222221885E-2</v>
      </c>
      <c r="Y4">
        <f t="shared" si="7"/>
        <v>6.4444444444440863E-3</v>
      </c>
      <c r="Z4">
        <f t="shared" si="7"/>
        <v>2.0000000000001128E-3</v>
      </c>
      <c r="AA4">
        <f t="shared" si="7"/>
        <v>1.2000000000000122E-2</v>
      </c>
      <c r="AB4">
        <f t="shared" si="7"/>
        <v>-7.9999999999998961E-3</v>
      </c>
      <c r="AC4">
        <f t="shared" si="7"/>
        <v>-1.0555555555558649E-3</v>
      </c>
      <c r="AD4">
        <f t="shared" si="7"/>
        <v>-1.4666666666666883E-2</v>
      </c>
      <c r="AF4" s="1">
        <f t="shared" si="8"/>
        <v>3</v>
      </c>
      <c r="AG4" s="1">
        <v>2.5605555555555601</v>
      </c>
    </row>
    <row r="5" spans="1:33" x14ac:dyDescent="0.2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0.61027777777777803</v>
      </c>
      <c r="K5" s="1">
        <v>0.600833333333333</v>
      </c>
      <c r="L5" s="1">
        <v>0.580277777777778</v>
      </c>
      <c r="M5" s="1">
        <v>0.57333333333333303</v>
      </c>
      <c r="N5" s="1">
        <v>0.56833333333333302</v>
      </c>
      <c r="O5" s="1">
        <v>0.59222222222222198</v>
      </c>
      <c r="P5" s="1">
        <v>0.594444444444444</v>
      </c>
      <c r="Q5" s="1">
        <v>0.61583333333333301</v>
      </c>
      <c r="R5" s="1">
        <v>0.61111111111111105</v>
      </c>
      <c r="S5" s="1">
        <v>0.57805555555555599</v>
      </c>
      <c r="T5">
        <f t="shared" si="4"/>
        <v>0.59247222222222207</v>
      </c>
      <c r="U5">
        <f t="shared" si="6"/>
        <v>1.7805555555555963E-2</v>
      </c>
      <c r="V5">
        <f t="shared" si="7"/>
        <v>8.3611111111109304E-3</v>
      </c>
      <c r="W5">
        <f t="shared" si="7"/>
        <v>-1.2194444444444064E-2</v>
      </c>
      <c r="X5">
        <f t="shared" si="7"/>
        <v>-1.9138888888889038E-2</v>
      </c>
      <c r="Y5">
        <f t="shared" si="7"/>
        <v>-2.4138888888889043E-2</v>
      </c>
      <c r="Z5">
        <f t="shared" si="7"/>
        <v>-2.5000000000008349E-4</v>
      </c>
      <c r="AA5">
        <f t="shared" si="7"/>
        <v>1.972222222221931E-3</v>
      </c>
      <c r="AB5">
        <f t="shared" si="7"/>
        <v>2.3361111111110944E-2</v>
      </c>
      <c r="AC5">
        <f t="shared" si="7"/>
        <v>1.8638888888888983E-2</v>
      </c>
      <c r="AD5">
        <f t="shared" si="7"/>
        <v>-1.4416666666666078E-2</v>
      </c>
      <c r="AF5" s="1">
        <f t="shared" si="8"/>
        <v>4</v>
      </c>
      <c r="AG5" s="1">
        <v>2.4811111111111099</v>
      </c>
    </row>
    <row r="6" spans="1:33" x14ac:dyDescent="0.2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1.5194444444444399</v>
      </c>
      <c r="K6" s="1">
        <v>1.47888888888889</v>
      </c>
      <c r="L6" s="1">
        <v>1.5577777777777799</v>
      </c>
      <c r="M6" s="1">
        <v>1.4961111111111101</v>
      </c>
      <c r="N6" s="1">
        <v>1.5225</v>
      </c>
      <c r="O6" s="1">
        <v>1.47611111111111</v>
      </c>
      <c r="P6" s="1">
        <v>1.47277777777778</v>
      </c>
      <c r="Q6" s="1">
        <v>1.51583333333333</v>
      </c>
      <c r="R6" s="1">
        <v>1.5247222222222201</v>
      </c>
      <c r="S6" s="1">
        <v>1.4697222222222199</v>
      </c>
      <c r="T6">
        <f t="shared" si="4"/>
        <v>1.503388888888888</v>
      </c>
      <c r="U6">
        <f t="shared" si="6"/>
        <v>1.6055555555551937E-2</v>
      </c>
      <c r="V6">
        <f t="shared" si="7"/>
        <v>-2.4499999999997968E-2</v>
      </c>
      <c r="W6">
        <f t="shared" si="7"/>
        <v>5.4388888888891929E-2</v>
      </c>
      <c r="X6">
        <f t="shared" si="7"/>
        <v>-7.2777777777779384E-3</v>
      </c>
      <c r="Y6">
        <f t="shared" si="7"/>
        <v>1.9111111111111967E-2</v>
      </c>
      <c r="Z6">
        <f t="shared" si="7"/>
        <v>-2.7277777777777956E-2</v>
      </c>
      <c r="AA6">
        <f t="shared" si="7"/>
        <v>-3.0611111111108036E-2</v>
      </c>
      <c r="AB6">
        <f t="shared" si="7"/>
        <v>1.2444444444442038E-2</v>
      </c>
      <c r="AC6">
        <f t="shared" si="7"/>
        <v>2.1333333333332094E-2</v>
      </c>
      <c r="AD6">
        <f t="shared" si="7"/>
        <v>-3.3666666666668066E-2</v>
      </c>
      <c r="AF6" s="1">
        <f t="shared" si="8"/>
        <v>5</v>
      </c>
      <c r="AG6" s="1">
        <v>2.52111111111111</v>
      </c>
    </row>
    <row r="7" spans="1:33" x14ac:dyDescent="0.2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0.26444444444444398</v>
      </c>
      <c r="K7" s="1">
        <v>0.2525</v>
      </c>
      <c r="L7" s="1">
        <v>0.260277777777778</v>
      </c>
      <c r="M7" s="1">
        <v>0.245</v>
      </c>
      <c r="N7" s="1">
        <v>0.25027777777777799</v>
      </c>
      <c r="O7" s="1">
        <v>0.25166666666666698</v>
      </c>
      <c r="P7" s="1">
        <v>0.26222222222222202</v>
      </c>
      <c r="Q7" s="1">
        <v>0.24777777777777801</v>
      </c>
      <c r="R7" s="1">
        <v>0.258888888888889</v>
      </c>
      <c r="S7" s="1">
        <v>0.249444444444444</v>
      </c>
      <c r="T7">
        <f t="shared" si="4"/>
        <v>0.25424999999999998</v>
      </c>
      <c r="U7">
        <f t="shared" si="6"/>
        <v>1.0194444444444006E-2</v>
      </c>
      <c r="V7">
        <f t="shared" si="7"/>
        <v>-1.7499999999999738E-3</v>
      </c>
      <c r="W7">
        <f t="shared" si="7"/>
        <v>6.0277777777780206E-3</v>
      </c>
      <c r="X7">
        <f t="shared" si="7"/>
        <v>-9.2499999999999805E-3</v>
      </c>
      <c r="Y7">
        <f t="shared" si="7"/>
        <v>-3.9722222222219883E-3</v>
      </c>
      <c r="Z7">
        <f t="shared" si="7"/>
        <v>-2.5833333333329933E-3</v>
      </c>
      <c r="AA7">
        <f t="shared" si="7"/>
        <v>7.9722222222220473E-3</v>
      </c>
      <c r="AB7">
        <f t="shared" si="7"/>
        <v>-6.4722222222219628E-3</v>
      </c>
      <c r="AC7">
        <f t="shared" si="7"/>
        <v>4.6388888888890256E-3</v>
      </c>
      <c r="AD7">
        <f t="shared" si="7"/>
        <v>-4.8055555555559792E-3</v>
      </c>
      <c r="AF7" s="1">
        <f t="shared" si="8"/>
        <v>6</v>
      </c>
      <c r="AG7" s="1">
        <v>2.5422222222222199</v>
      </c>
    </row>
    <row r="8" spans="1:33" x14ac:dyDescent="0.2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0.26305555555555599</v>
      </c>
      <c r="K8" s="1">
        <v>0.25722222222222202</v>
      </c>
      <c r="L8" s="1">
        <v>0.25555555555555598</v>
      </c>
      <c r="M8" s="1">
        <v>0.244166666666667</v>
      </c>
      <c r="N8" s="1">
        <v>0.26250000000000001</v>
      </c>
      <c r="O8" s="1">
        <v>0.25277777777777799</v>
      </c>
      <c r="P8" s="1">
        <v>0.26388888888888901</v>
      </c>
      <c r="Q8" s="1">
        <v>0.24583333333333299</v>
      </c>
      <c r="R8" s="1">
        <v>0.25055555555555598</v>
      </c>
      <c r="S8" s="1">
        <v>0.23833333333333301</v>
      </c>
      <c r="T8">
        <f t="shared" si="4"/>
        <v>0.253388888888889</v>
      </c>
      <c r="U8">
        <f t="shared" si="6"/>
        <v>9.6666666666669898E-3</v>
      </c>
      <c r="V8">
        <f t="shared" si="7"/>
        <v>3.8333333333330222E-3</v>
      </c>
      <c r="W8">
        <f t="shared" si="7"/>
        <v>2.1666666666669832E-3</v>
      </c>
      <c r="X8">
        <f t="shared" si="7"/>
        <v>-9.2222222222219929E-3</v>
      </c>
      <c r="Y8">
        <f t="shared" si="7"/>
        <v>9.1111111111110143E-3</v>
      </c>
      <c r="Z8">
        <f t="shared" si="7"/>
        <v>-6.111111111110068E-4</v>
      </c>
      <c r="AA8">
        <f t="shared" si="7"/>
        <v>1.0500000000000009E-2</v>
      </c>
      <c r="AB8">
        <f t="shared" si="7"/>
        <v>-7.5555555555560094E-3</v>
      </c>
      <c r="AC8">
        <f t="shared" si="7"/>
        <v>-2.8333333333330213E-3</v>
      </c>
      <c r="AD8">
        <f t="shared" si="7"/>
        <v>-1.5055555555555988E-2</v>
      </c>
      <c r="AF8" s="1">
        <f t="shared" si="8"/>
        <v>7</v>
      </c>
      <c r="AG8" s="1">
        <v>2.4847222222222198</v>
      </c>
    </row>
    <row r="9" spans="1:33" x14ac:dyDescent="0.2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0.64472222222222197</v>
      </c>
      <c r="K9" s="1">
        <v>0.60916666666666697</v>
      </c>
      <c r="L9" s="1">
        <v>0.60972222222222205</v>
      </c>
      <c r="M9" s="1">
        <v>0.63944444444444404</v>
      </c>
      <c r="N9" s="1">
        <v>0.61194444444444396</v>
      </c>
      <c r="O9" s="1">
        <v>0.62805555555555603</v>
      </c>
      <c r="P9" s="1">
        <v>0.593055555555556</v>
      </c>
      <c r="Q9" s="1">
        <v>0.62083333333333302</v>
      </c>
      <c r="R9" s="1">
        <v>0.58722222222222198</v>
      </c>
      <c r="S9" s="1">
        <v>0.58944444444444399</v>
      </c>
      <c r="T9">
        <f t="shared" si="4"/>
        <v>0.61336111111111102</v>
      </c>
      <c r="U9">
        <f t="shared" si="6"/>
        <v>3.1361111111110951E-2</v>
      </c>
      <c r="V9">
        <f t="shared" si="7"/>
        <v>-4.1944444444440565E-3</v>
      </c>
      <c r="W9">
        <f t="shared" si="7"/>
        <v>-3.6388888888889692E-3</v>
      </c>
      <c r="X9">
        <f t="shared" si="7"/>
        <v>2.6083333333333014E-2</v>
      </c>
      <c r="Y9">
        <f t="shared" si="7"/>
        <v>-1.4166666666670658E-3</v>
      </c>
      <c r="Z9">
        <f t="shared" si="7"/>
        <v>1.469444444444501E-2</v>
      </c>
      <c r="AA9">
        <f t="shared" si="7"/>
        <v>-2.0305555555555022E-2</v>
      </c>
      <c r="AB9">
        <f t="shared" si="7"/>
        <v>7.4722222222219914E-3</v>
      </c>
      <c r="AC9">
        <f t="shared" si="7"/>
        <v>-2.6138888888889045E-2</v>
      </c>
      <c r="AD9">
        <f t="shared" si="7"/>
        <v>-2.391666666666703E-2</v>
      </c>
      <c r="AF9" s="1">
        <f t="shared" si="8"/>
        <v>8</v>
      </c>
      <c r="AG9" s="1">
        <v>2.48277777777778</v>
      </c>
    </row>
    <row r="10" spans="1:33" x14ac:dyDescent="0.2">
      <c r="A10" t="s">
        <v>29</v>
      </c>
      <c r="B10">
        <f t="array" ref="B10">SUM(B$2:B$9 * $T$2:$T$9)</f>
        <v>6.2293611111111105</v>
      </c>
      <c r="C10">
        <f t="array" ref="C10">SUM(C$2:C$9 * $T$2:$T$9)</f>
        <v>0.98058333333333514</v>
      </c>
      <c r="D10">
        <f t="array" ref="D10">SUM(D$2:D$9 * $T$2:$T$9)</f>
        <v>2.8009166666666667</v>
      </c>
      <c r="E10">
        <f t="array" ref="E10">SUM(E$2:E$9 * $T$2:$T$9)</f>
        <v>4.1970277777777776</v>
      </c>
      <c r="F10">
        <f t="array" ref="F10">SUM(F$2:F$9 * $T$2:$T$9)</f>
        <v>1.0225833333333347</v>
      </c>
      <c r="G10">
        <f t="array" ref="G10">SUM(G$2:G$9 * $T$2:$T$9)</f>
        <v>0.97880555555555726</v>
      </c>
      <c r="H10">
        <f t="array" ref="H10">SUM(H$2:H$9 * $T$2:$T$9)</f>
        <v>2.802138888888889</v>
      </c>
      <c r="I10">
        <f t="array" ref="I10">SUM(I$2:I$9 * $T$2:$T$9)</f>
        <v>1.0203611111111131</v>
      </c>
      <c r="J10" s="3"/>
      <c r="K10" s="3"/>
      <c r="L10" s="3"/>
      <c r="M10" s="3"/>
      <c r="U10">
        <f t="shared" ref="U10:AD10" si="9">SUM(U$2:U$9)</f>
        <v>0.11813888888888807</v>
      </c>
      <c r="V10">
        <f t="shared" si="9"/>
        <v>-7.0194444444442727E-2</v>
      </c>
      <c r="W10">
        <f t="shared" si="9"/>
        <v>0.10786111111111918</v>
      </c>
      <c r="X10">
        <f t="shared" si="9"/>
        <v>-6.8527777777779852E-2</v>
      </c>
      <c r="Y10">
        <f t="shared" si="9"/>
        <v>2.4249999999997995E-2</v>
      </c>
      <c r="Z10">
        <f t="shared" si="9"/>
        <v>2.6472222222220065E-2</v>
      </c>
      <c r="AA10">
        <f t="shared" si="9"/>
        <v>-2.8805555555555085E-2</v>
      </c>
      <c r="AB10">
        <f t="shared" si="9"/>
        <v>-1.0194444444445894E-2</v>
      </c>
      <c r="AC10">
        <f t="shared" si="9"/>
        <v>4.2305555555554153E-2</v>
      </c>
      <c r="AD10">
        <f t="shared" si="9"/>
        <v>-0.14130555555555521</v>
      </c>
      <c r="AE10" t="s">
        <v>29</v>
      </c>
      <c r="AF10" s="1">
        <f t="shared" si="8"/>
        <v>9</v>
      </c>
      <c r="AG10" s="1">
        <v>2.52388888888889</v>
      </c>
    </row>
    <row r="11" spans="1:33" x14ac:dyDescent="0.2">
      <c r="A11" t="s">
        <v>30</v>
      </c>
      <c r="B11">
        <f t="shared" ref="B11:I11" si="10">B10/8</f>
        <v>0.77867013888888881</v>
      </c>
      <c r="C11">
        <f t="shared" si="10"/>
        <v>0.12257291666666689</v>
      </c>
      <c r="D11">
        <f t="shared" si="10"/>
        <v>0.35011458333333334</v>
      </c>
      <c r="E11">
        <f t="shared" si="10"/>
        <v>0.5246284722222222</v>
      </c>
      <c r="F11">
        <f t="shared" si="10"/>
        <v>0.12782291666666684</v>
      </c>
      <c r="G11">
        <f t="shared" si="10"/>
        <v>0.12235069444444466</v>
      </c>
      <c r="H11">
        <f t="shared" si="10"/>
        <v>0.35026736111111112</v>
      </c>
      <c r="I11">
        <f t="shared" si="10"/>
        <v>0.12754513888888913</v>
      </c>
      <c r="J11" s="3"/>
      <c r="K11" s="3"/>
      <c r="L11" s="3"/>
      <c r="M11" s="3"/>
      <c r="U11">
        <f t="shared" ref="U11:AD11" si="11">U10/8</f>
        <v>1.4767361111111009E-2</v>
      </c>
      <c r="V11">
        <f t="shared" si="11"/>
        <v>-8.7743055555553409E-3</v>
      </c>
      <c r="W11">
        <f t="shared" si="11"/>
        <v>1.3482638888889897E-2</v>
      </c>
      <c r="X11">
        <f t="shared" si="11"/>
        <v>-8.5659722222224816E-3</v>
      </c>
      <c r="Y11">
        <f t="shared" si="11"/>
        <v>3.0312499999997494E-3</v>
      </c>
      <c r="Z11">
        <f t="shared" si="11"/>
        <v>3.3090277777775082E-3</v>
      </c>
      <c r="AA11">
        <f t="shared" si="11"/>
        <v>-3.6006944444443856E-3</v>
      </c>
      <c r="AB11">
        <f t="shared" si="11"/>
        <v>-1.2743055555557367E-3</v>
      </c>
      <c r="AC11">
        <f t="shared" si="11"/>
        <v>5.2881944444442691E-3</v>
      </c>
      <c r="AD11">
        <f t="shared" si="11"/>
        <v>-1.7663194444444402E-2</v>
      </c>
      <c r="AE11" t="s">
        <v>30</v>
      </c>
      <c r="AF11" s="1">
        <f t="shared" si="8"/>
        <v>10</v>
      </c>
      <c r="AG11" s="1">
        <v>2.4716666666666698</v>
      </c>
    </row>
    <row r="12" spans="1:33" x14ac:dyDescent="0.2">
      <c r="A12" t="s">
        <v>31</v>
      </c>
      <c r="C12">
        <f t="shared" ref="C12:I12" si="12">80*POWER(C11,2)</f>
        <v>1.2019295920138933</v>
      </c>
      <c r="D12">
        <f t="shared" si="12"/>
        <v>9.8064177170138898</v>
      </c>
      <c r="E12">
        <f t="shared" si="12"/>
        <v>22.018802709297837</v>
      </c>
      <c r="F12">
        <f t="shared" si="12"/>
        <v>1.3070958420138925</v>
      </c>
      <c r="G12">
        <f t="shared" si="12"/>
        <v>1.197575394483029</v>
      </c>
      <c r="H12">
        <f t="shared" si="12"/>
        <v>9.8149779407793218</v>
      </c>
      <c r="I12">
        <f t="shared" si="12"/>
        <v>1.3014209963348815</v>
      </c>
      <c r="J12" s="3"/>
      <c r="K12" s="3"/>
      <c r="L12" s="3"/>
      <c r="M12" s="3"/>
      <c r="U12">
        <f t="array" ref="U12">SUM(POWER(U2:U9, 2))</f>
        <v>2.191537808641955E-3</v>
      </c>
      <c r="V12">
        <f t="array" ref="V12">SUM(POWER(V2:V9, 2))</f>
        <v>3.6318464506172347E-3</v>
      </c>
      <c r="W12">
        <f t="array" ref="W12">SUM(POWER(W2:W9, 2))</f>
        <v>6.375581018519285E-3</v>
      </c>
      <c r="X12">
        <f t="array" ref="X12">SUM(POWER(X2:X9, 2))</f>
        <v>2.1546087962963649E-3</v>
      </c>
      <c r="Y12">
        <f t="array" ref="Y12">SUM(POWER(Y2:Y9, 2))</f>
        <v>1.3878804012345365E-3</v>
      </c>
      <c r="Z12">
        <f t="array" ref="Z12">SUM(POWER(Z2:Z9, 2))</f>
        <v>2.4392384259257216E-3</v>
      </c>
      <c r="AA12">
        <f t="array" ref="AA12">SUM(POWER(AA2:AA9, 2))</f>
        <v>2.1211211419752221E-3</v>
      </c>
      <c r="AB12">
        <f t="array" ref="AB12">SUM(POWER(AB2:AB9, 2))</f>
        <v>1.4736828703702386E-3</v>
      </c>
      <c r="AC12">
        <f t="array" ref="AC12">SUM(POWER(AC2:AC9, 2))</f>
        <v>1.974022376543174E-3</v>
      </c>
      <c r="AD12">
        <f t="array" ref="AD12">SUM(POWER(AD2:AD9, 2))</f>
        <v>3.4279266975308256E-3</v>
      </c>
      <c r="AE12" t="s">
        <v>32</v>
      </c>
      <c r="AF12" s="1">
        <f t="shared" si="8"/>
        <v>11</v>
      </c>
      <c r="AG12" s="1">
        <v>0.260277777777778</v>
      </c>
    </row>
    <row r="13" spans="1:33" x14ac:dyDescent="0.2">
      <c r="A13" t="s">
        <v>33</v>
      </c>
      <c r="C13">
        <f t="shared" ref="C13:I13" si="13">C12/$B$17</f>
        <v>2.5750816336641315E-2</v>
      </c>
      <c r="D13">
        <f t="shared" si="13"/>
        <v>0.21009821476156082</v>
      </c>
      <c r="E13">
        <f t="shared" si="13"/>
        <v>0.47174322713015854</v>
      </c>
      <c r="F13">
        <f t="shared" si="13"/>
        <v>2.8003957291450242E-2</v>
      </c>
      <c r="G13">
        <f t="shared" si="13"/>
        <v>2.565752955706975E-2</v>
      </c>
      <c r="H13">
        <f t="shared" si="13"/>
        <v>0.2102816138154229</v>
      </c>
      <c r="I13">
        <f t="shared" si="13"/>
        <v>2.7882376202349887E-2</v>
      </c>
      <c r="J13" s="3"/>
      <c r="K13" s="3"/>
      <c r="L13" s="3"/>
      <c r="M13" s="3"/>
      <c r="AF13" s="1">
        <f t="shared" si="8"/>
        <v>12</v>
      </c>
      <c r="AG13" s="1">
        <v>0.25277777777777799</v>
      </c>
    </row>
    <row r="14" spans="1:33" x14ac:dyDescent="0.2">
      <c r="A14" t="s">
        <v>67</v>
      </c>
      <c r="C14">
        <f>_xlfn.CONFIDENCE.T(0.01,$B$19,80)</f>
        <v>1.1139189163094233E-4</v>
      </c>
      <c r="J14" s="3"/>
      <c r="K14" s="3"/>
      <c r="L14" s="3"/>
      <c r="M14" s="3"/>
      <c r="AF14" s="1">
        <f t="shared" si="8"/>
        <v>13</v>
      </c>
      <c r="AG14" s="1">
        <v>0.25527777777777799</v>
      </c>
    </row>
    <row r="15" spans="1:33" x14ac:dyDescent="0.2">
      <c r="J15" s="3"/>
      <c r="K15" s="3"/>
      <c r="L15" s="3"/>
      <c r="M15" s="3"/>
      <c r="AF15" s="1">
        <f t="shared" si="8"/>
        <v>14</v>
      </c>
      <c r="AG15" s="1">
        <v>0.24</v>
      </c>
    </row>
    <row r="16" spans="1:33" x14ac:dyDescent="0.2">
      <c r="U16">
        <f>SUM(U12:AD12)/$B$17</f>
        <v>5.822649053464626E-4</v>
      </c>
      <c r="AF16" s="1">
        <f t="shared" si="8"/>
        <v>15</v>
      </c>
      <c r="AG16" s="1">
        <v>0.25611111111111101</v>
      </c>
    </row>
    <row r="17" spans="1:33" x14ac:dyDescent="0.2">
      <c r="A17" t="s">
        <v>34</v>
      </c>
      <c r="B17">
        <f>SUM(C12:I12) + SUM(U12:AD12)</f>
        <v>46.675397637924405</v>
      </c>
      <c r="AF17" s="1">
        <f t="shared" si="8"/>
        <v>16</v>
      </c>
      <c r="AG17" s="1">
        <v>0.256388888888889</v>
      </c>
    </row>
    <row r="18" spans="1:33" x14ac:dyDescent="0.2">
      <c r="A18" t="s">
        <v>32</v>
      </c>
      <c r="B18">
        <f>SUM(U12:AD12)</f>
        <v>2.717744598765456E-2</v>
      </c>
      <c r="AF18" s="1">
        <f t="shared" si="8"/>
        <v>17</v>
      </c>
      <c r="AG18" s="1">
        <v>0.26305555555555599</v>
      </c>
    </row>
    <row r="19" spans="1:33" x14ac:dyDescent="0.2">
      <c r="A19" t="s">
        <v>74</v>
      </c>
      <c r="B19">
        <f>B18/72</f>
        <v>3.7746452760631334E-4</v>
      </c>
      <c r="AF19" s="1">
        <f t="shared" si="8"/>
        <v>18</v>
      </c>
      <c r="AG19" s="1">
        <v>0.24388888888888899</v>
      </c>
    </row>
    <row r="20" spans="1:33" x14ac:dyDescent="0.2">
      <c r="E20" t="s">
        <v>35</v>
      </c>
      <c r="F20">
        <f>SUM(C13:I13) + U16</f>
        <v>0.99999999999999989</v>
      </c>
      <c r="AF20" s="1">
        <f t="shared" si="8"/>
        <v>19</v>
      </c>
      <c r="AG20" s="1">
        <v>0.26194444444444398</v>
      </c>
    </row>
    <row r="21" spans="1:33" x14ac:dyDescent="0.2">
      <c r="AF21" s="1">
        <f t="shared" si="8"/>
        <v>20</v>
      </c>
      <c r="AG21" s="1">
        <v>0.25166666666666698</v>
      </c>
    </row>
    <row r="22" spans="1:33" x14ac:dyDescent="0.2">
      <c r="AF22" s="1">
        <f t="shared" si="8"/>
        <v>21</v>
      </c>
      <c r="AG22" s="1">
        <v>0.26361111111111102</v>
      </c>
    </row>
    <row r="23" spans="1:33" x14ac:dyDescent="0.2">
      <c r="AF23" s="1">
        <f t="shared" si="8"/>
        <v>22</v>
      </c>
      <c r="AG23" s="1">
        <v>0.25777777777777799</v>
      </c>
    </row>
    <row r="24" spans="1:33" x14ac:dyDescent="0.2">
      <c r="AF24" s="1">
        <f t="shared" si="8"/>
        <v>23</v>
      </c>
      <c r="AG24" s="1">
        <v>0.25777777777777799</v>
      </c>
    </row>
    <row r="25" spans="1:33" x14ac:dyDescent="0.2">
      <c r="AF25" s="1">
        <f t="shared" si="8"/>
        <v>24</v>
      </c>
      <c r="AG25" s="1">
        <v>0.241666666666667</v>
      </c>
    </row>
    <row r="26" spans="1:33" x14ac:dyDescent="0.2">
      <c r="AF26" s="1">
        <f t="shared" si="8"/>
        <v>25</v>
      </c>
      <c r="AG26" s="1">
        <v>0.26083333333333297</v>
      </c>
    </row>
    <row r="27" spans="1:33" x14ac:dyDescent="0.2">
      <c r="AF27" s="1">
        <f t="shared" si="8"/>
        <v>26</v>
      </c>
      <c r="AG27" s="1">
        <v>0.256388888888889</v>
      </c>
    </row>
    <row r="28" spans="1:33" x14ac:dyDescent="0.2">
      <c r="AF28" s="1">
        <f t="shared" si="8"/>
        <v>27</v>
      </c>
      <c r="AG28" s="1">
        <v>0.26638888888888901</v>
      </c>
    </row>
    <row r="29" spans="1:33" x14ac:dyDescent="0.2">
      <c r="AF29" s="1">
        <f t="shared" si="8"/>
        <v>28</v>
      </c>
      <c r="AG29" s="1">
        <v>0.24638888888888899</v>
      </c>
    </row>
    <row r="30" spans="1:33" x14ac:dyDescent="0.2">
      <c r="AF30" s="1">
        <f t="shared" si="8"/>
        <v>29</v>
      </c>
      <c r="AG30" s="1">
        <v>0.25333333333333302</v>
      </c>
    </row>
    <row r="31" spans="1:33" x14ac:dyDescent="0.2">
      <c r="O31">
        <v>2.5750816336641315E-2</v>
      </c>
      <c r="P31">
        <v>0.21009821476156082</v>
      </c>
      <c r="Q31">
        <v>0.47174322713015854</v>
      </c>
      <c r="R31">
        <v>2.8003957291450242E-2</v>
      </c>
      <c r="S31">
        <v>2.565752955706975E-2</v>
      </c>
      <c r="T31">
        <v>0.2102816138154229</v>
      </c>
      <c r="U31">
        <v>2.7882376202349887E-2</v>
      </c>
      <c r="AF31" s="1">
        <f t="shared" si="8"/>
        <v>30</v>
      </c>
      <c r="AG31" s="1">
        <v>0.239722222222222</v>
      </c>
    </row>
    <row r="32" spans="1:33" x14ac:dyDescent="0.2">
      <c r="O32">
        <v>5.1592640871264109E-4</v>
      </c>
      <c r="P32">
        <v>3.5942734081193521E-2</v>
      </c>
      <c r="Q32">
        <v>0.92258649630280443</v>
      </c>
      <c r="R32">
        <v>7.1539850723867241E-4</v>
      </c>
      <c r="S32">
        <v>1.7885677755650789E-4</v>
      </c>
      <c r="T32">
        <v>3.6767214215115543E-2</v>
      </c>
      <c r="U32">
        <v>7.2085790040034216E-4</v>
      </c>
      <c r="AF32" s="1">
        <f t="shared" si="8"/>
        <v>31</v>
      </c>
      <c r="AG32" s="1">
        <v>0.61027777777777803</v>
      </c>
    </row>
    <row r="33" spans="2:33" x14ac:dyDescent="0.2">
      <c r="AF33" s="1">
        <f t="shared" si="8"/>
        <v>32</v>
      </c>
      <c r="AG33" s="1">
        <v>0.600833333333333</v>
      </c>
    </row>
    <row r="34" spans="2:33" x14ac:dyDescent="0.2">
      <c r="AF34" s="1">
        <f t="shared" si="8"/>
        <v>33</v>
      </c>
      <c r="AG34" s="1">
        <v>0.580277777777778</v>
      </c>
    </row>
    <row r="35" spans="2:33" x14ac:dyDescent="0.2">
      <c r="AF35" s="1">
        <f t="shared" ref="AF35:AF66" si="14">AF34+1</f>
        <v>34</v>
      </c>
      <c r="AG35" s="1">
        <v>0.57333333333333303</v>
      </c>
    </row>
    <row r="36" spans="2:33" x14ac:dyDescent="0.2">
      <c r="B36" t="s">
        <v>1</v>
      </c>
      <c r="C36" t="s">
        <v>36</v>
      </c>
      <c r="E36" s="4" t="s">
        <v>37</v>
      </c>
      <c r="F36" s="4" t="s">
        <v>38</v>
      </c>
      <c r="G36" s="4" t="s">
        <v>39</v>
      </c>
      <c r="AF36" s="1">
        <f t="shared" si="14"/>
        <v>35</v>
      </c>
      <c r="AG36" s="1">
        <v>0.56833333333333302</v>
      </c>
    </row>
    <row r="37" spans="2:33" x14ac:dyDescent="0.2">
      <c r="B37" t="s">
        <v>2</v>
      </c>
      <c r="C37" t="s">
        <v>40</v>
      </c>
      <c r="E37" s="3" t="s">
        <v>53</v>
      </c>
      <c r="F37" s="3" t="s">
        <v>54</v>
      </c>
      <c r="G37" s="3">
        <v>9.8460526315789494</v>
      </c>
      <c r="AF37" s="1">
        <f t="shared" si="14"/>
        <v>36</v>
      </c>
      <c r="AG37" s="1">
        <v>0.59222222222222198</v>
      </c>
    </row>
    <row r="38" spans="2:33" x14ac:dyDescent="0.2">
      <c r="B38" t="s">
        <v>3</v>
      </c>
      <c r="C38" t="s">
        <v>43</v>
      </c>
      <c r="E38" s="3" t="s">
        <v>53</v>
      </c>
      <c r="F38" s="3" t="s">
        <v>54</v>
      </c>
      <c r="G38" s="3">
        <v>9.7610526315789503</v>
      </c>
      <c r="AF38" s="1">
        <f t="shared" si="14"/>
        <v>37</v>
      </c>
      <c r="AG38" s="1">
        <v>0.594444444444444</v>
      </c>
    </row>
    <row r="39" spans="2:33" x14ac:dyDescent="0.2">
      <c r="B39" t="s">
        <v>44</v>
      </c>
      <c r="E39" s="3" t="s">
        <v>53</v>
      </c>
      <c r="F39" s="3" t="s">
        <v>54</v>
      </c>
      <c r="G39" s="3">
        <v>9.9849999999999994</v>
      </c>
      <c r="P39" t="s">
        <v>41</v>
      </c>
      <c r="Q39" t="s">
        <v>42</v>
      </c>
      <c r="AF39" s="1">
        <f t="shared" si="14"/>
        <v>38</v>
      </c>
      <c r="AG39" s="1">
        <v>0.61583333333333301</v>
      </c>
    </row>
    <row r="40" spans="2:33" x14ac:dyDescent="0.2">
      <c r="B40" t="s">
        <v>45</v>
      </c>
      <c r="C40">
        <v>-1</v>
      </c>
      <c r="E40" s="3" t="s">
        <v>53</v>
      </c>
      <c r="F40" s="3" t="s">
        <v>54</v>
      </c>
      <c r="G40" s="3">
        <v>9.8021052631578893</v>
      </c>
      <c r="O40" t="s">
        <v>36</v>
      </c>
      <c r="P40">
        <v>2.5750816336641315E-2</v>
      </c>
      <c r="Q40">
        <v>5.1592640871264109E-4</v>
      </c>
      <c r="AF40" s="1">
        <f t="shared" si="14"/>
        <v>39</v>
      </c>
      <c r="AG40" s="1">
        <v>0.61111111111111105</v>
      </c>
    </row>
    <row r="41" spans="2:33" x14ac:dyDescent="0.2">
      <c r="B41" t="s">
        <v>47</v>
      </c>
      <c r="C41">
        <v>1</v>
      </c>
      <c r="E41" s="3" t="s">
        <v>53</v>
      </c>
      <c r="F41" s="3" t="s">
        <v>54</v>
      </c>
      <c r="G41" s="3">
        <v>9.9076315789473703</v>
      </c>
      <c r="O41" t="s">
        <v>40</v>
      </c>
      <c r="P41">
        <v>0.21009821476156082</v>
      </c>
      <c r="Q41">
        <v>3.5942734081193521E-2</v>
      </c>
      <c r="AF41" s="1">
        <f t="shared" si="14"/>
        <v>40</v>
      </c>
      <c r="AG41" s="1">
        <v>0.57805555555555599</v>
      </c>
    </row>
    <row r="42" spans="2:33" x14ac:dyDescent="0.2">
      <c r="E42" s="3" t="s">
        <v>53</v>
      </c>
      <c r="F42" s="3" t="s">
        <v>54</v>
      </c>
      <c r="G42" s="3">
        <v>9.9868421052631593</v>
      </c>
      <c r="O42" t="s">
        <v>46</v>
      </c>
      <c r="P42">
        <v>0.47174322713015854</v>
      </c>
      <c r="Q42">
        <v>0.92258649630280443</v>
      </c>
      <c r="AF42" s="1">
        <f t="shared" si="14"/>
        <v>41</v>
      </c>
      <c r="AG42" s="1">
        <v>1.5194444444444399</v>
      </c>
    </row>
    <row r="43" spans="2:33" x14ac:dyDescent="0.2">
      <c r="E43" s="3" t="s">
        <v>53</v>
      </c>
      <c r="F43" s="3" t="s">
        <v>54</v>
      </c>
      <c r="G43" s="3">
        <v>9.7497368421052606</v>
      </c>
      <c r="O43" t="s">
        <v>48</v>
      </c>
      <c r="P43">
        <v>2.8003957291450242E-2</v>
      </c>
      <c r="Q43">
        <v>7.1539850723867241E-4</v>
      </c>
      <c r="AF43" s="1">
        <f t="shared" si="14"/>
        <v>42</v>
      </c>
      <c r="AG43" s="1">
        <v>1.47888888888889</v>
      </c>
    </row>
    <row r="44" spans="2:33" x14ac:dyDescent="0.2">
      <c r="E44" s="3" t="s">
        <v>53</v>
      </c>
      <c r="F44" s="3" t="s">
        <v>54</v>
      </c>
      <c r="G44" s="3">
        <v>9.81</v>
      </c>
      <c r="O44" t="s">
        <v>49</v>
      </c>
      <c r="P44">
        <v>2.565752955706975E-2</v>
      </c>
      <c r="Q44">
        <v>1.7885677755650789E-4</v>
      </c>
      <c r="AF44" s="1">
        <f t="shared" si="14"/>
        <v>43</v>
      </c>
      <c r="AG44" s="1">
        <v>1.5577777777777799</v>
      </c>
    </row>
    <row r="45" spans="2:33" x14ac:dyDescent="0.2">
      <c r="E45" s="3" t="s">
        <v>53</v>
      </c>
      <c r="F45" s="3" t="s">
        <v>54</v>
      </c>
      <c r="G45" s="3">
        <v>9.8555263157894704</v>
      </c>
      <c r="O45" t="s">
        <v>50</v>
      </c>
      <c r="P45">
        <v>0.2102816138154229</v>
      </c>
      <c r="Q45">
        <v>3.6767214215115543E-2</v>
      </c>
      <c r="AF45" s="1">
        <f t="shared" si="14"/>
        <v>44</v>
      </c>
      <c r="AG45" s="1">
        <v>1.4961111111111101</v>
      </c>
    </row>
    <row r="46" spans="2:33" x14ac:dyDescent="0.2">
      <c r="E46" s="3" t="s">
        <v>53</v>
      </c>
      <c r="F46" s="3" t="s">
        <v>54</v>
      </c>
      <c r="G46" s="3">
        <v>9.8389473684210493</v>
      </c>
      <c r="O46" t="s">
        <v>51</v>
      </c>
      <c r="P46">
        <v>2.7882376202349887E-2</v>
      </c>
      <c r="Q46">
        <v>7.2085790040034216E-4</v>
      </c>
      <c r="AF46" s="1">
        <f t="shared" si="14"/>
        <v>45</v>
      </c>
      <c r="AG46" s="1">
        <v>1.5225</v>
      </c>
    </row>
    <row r="47" spans="2:33" x14ac:dyDescent="0.2">
      <c r="E47" s="3" t="s">
        <v>53</v>
      </c>
      <c r="F47" s="3" t="s">
        <v>55</v>
      </c>
      <c r="G47" s="3">
        <v>1.01394736842105</v>
      </c>
      <c r="AF47" s="1">
        <f t="shared" si="14"/>
        <v>46</v>
      </c>
      <c r="AG47" s="1">
        <v>1.47611111111111</v>
      </c>
    </row>
    <row r="48" spans="2:33" x14ac:dyDescent="0.2">
      <c r="E48" s="3" t="s">
        <v>53</v>
      </c>
      <c r="F48" s="3" t="s">
        <v>55</v>
      </c>
      <c r="G48" s="3">
        <v>0.95736842105263198</v>
      </c>
      <c r="AF48" s="1">
        <f t="shared" si="14"/>
        <v>47</v>
      </c>
      <c r="AG48" s="1">
        <v>1.47277777777778</v>
      </c>
    </row>
    <row r="49" spans="5:33" x14ac:dyDescent="0.2">
      <c r="E49" s="3" t="s">
        <v>53</v>
      </c>
      <c r="F49" s="3" t="s">
        <v>55</v>
      </c>
      <c r="G49" s="3">
        <v>1.0010526315789501</v>
      </c>
      <c r="AF49" s="1">
        <f t="shared" si="14"/>
        <v>48</v>
      </c>
      <c r="AG49" s="1">
        <v>1.51583333333333</v>
      </c>
    </row>
    <row r="50" spans="5:33" x14ac:dyDescent="0.2">
      <c r="E50" s="3" t="s">
        <v>53</v>
      </c>
      <c r="F50" s="3" t="s">
        <v>55</v>
      </c>
      <c r="G50" s="3">
        <v>0.99526315789473696</v>
      </c>
      <c r="AF50" s="1">
        <f t="shared" si="14"/>
        <v>49</v>
      </c>
      <c r="AG50" s="1">
        <v>1.5247222222222201</v>
      </c>
    </row>
    <row r="51" spans="5:33" x14ac:dyDescent="0.2">
      <c r="E51" s="3" t="s">
        <v>53</v>
      </c>
      <c r="F51" s="3" t="s">
        <v>55</v>
      </c>
      <c r="G51" s="3">
        <v>0.93210526315789499</v>
      </c>
      <c r="AF51" s="1">
        <f t="shared" si="14"/>
        <v>50</v>
      </c>
      <c r="AG51" s="1">
        <v>1.4697222222222199</v>
      </c>
    </row>
    <row r="52" spans="5:33" x14ac:dyDescent="0.2">
      <c r="E52" s="3" t="s">
        <v>53</v>
      </c>
      <c r="F52" s="3" t="s">
        <v>55</v>
      </c>
      <c r="G52" s="3">
        <v>0.99052631578947403</v>
      </c>
      <c r="AF52" s="1">
        <f t="shared" si="14"/>
        <v>51</v>
      </c>
      <c r="AG52" s="1">
        <v>0.26444444444444398</v>
      </c>
    </row>
    <row r="53" spans="5:33" x14ac:dyDescent="0.2">
      <c r="E53" s="3" t="s">
        <v>53</v>
      </c>
      <c r="F53" s="3" t="s">
        <v>55</v>
      </c>
      <c r="G53" s="3">
        <v>0.95894736842105299</v>
      </c>
      <c r="AF53" s="1">
        <f t="shared" si="14"/>
        <v>52</v>
      </c>
      <c r="AG53" s="1">
        <v>0.2525</v>
      </c>
    </row>
    <row r="54" spans="5:33" x14ac:dyDescent="0.2">
      <c r="E54" s="3" t="s">
        <v>53</v>
      </c>
      <c r="F54" s="3" t="s">
        <v>55</v>
      </c>
      <c r="G54" s="3">
        <v>0.98026315789473695</v>
      </c>
      <c r="AF54" s="1">
        <f t="shared" si="14"/>
        <v>53</v>
      </c>
      <c r="AG54" s="1">
        <v>0.260277777777778</v>
      </c>
    </row>
    <row r="55" spans="5:33" x14ac:dyDescent="0.2">
      <c r="E55" s="3" t="s">
        <v>53</v>
      </c>
      <c r="F55" s="3" t="s">
        <v>55</v>
      </c>
      <c r="G55" s="3">
        <v>0.98763157894736797</v>
      </c>
      <c r="AF55" s="1">
        <f t="shared" si="14"/>
        <v>54</v>
      </c>
      <c r="AG55" s="1">
        <v>0.245</v>
      </c>
    </row>
    <row r="56" spans="5:33" x14ac:dyDescent="0.2">
      <c r="E56" s="3" t="s">
        <v>53</v>
      </c>
      <c r="F56" s="3" t="s">
        <v>55</v>
      </c>
      <c r="G56" s="3">
        <v>0.97684210526315796</v>
      </c>
      <c r="AF56" s="1">
        <f t="shared" si="14"/>
        <v>55</v>
      </c>
      <c r="AG56" s="1">
        <v>0.25027777777777799</v>
      </c>
    </row>
    <row r="57" spans="5:33" x14ac:dyDescent="0.2">
      <c r="E57" s="3" t="s">
        <v>53</v>
      </c>
      <c r="F57" s="3" t="s">
        <v>56</v>
      </c>
      <c r="G57" s="3">
        <v>1.0071052631578901</v>
      </c>
      <c r="AF57" s="1">
        <f t="shared" si="14"/>
        <v>56</v>
      </c>
      <c r="AG57" s="1">
        <v>0.25166666666666698</v>
      </c>
    </row>
    <row r="58" spans="5:33" x14ac:dyDescent="0.2">
      <c r="E58" s="3" t="s">
        <v>53</v>
      </c>
      <c r="F58" s="3" t="s">
        <v>56</v>
      </c>
      <c r="G58" s="3">
        <v>0.95868421052631603</v>
      </c>
      <c r="AF58" s="1">
        <f t="shared" si="14"/>
        <v>57</v>
      </c>
      <c r="AG58" s="1">
        <v>0.26222222222222202</v>
      </c>
    </row>
    <row r="59" spans="5:33" x14ac:dyDescent="0.2">
      <c r="E59" s="3" t="s">
        <v>53</v>
      </c>
      <c r="F59" s="3" t="s">
        <v>56</v>
      </c>
      <c r="G59" s="3">
        <v>0.99394736842105302</v>
      </c>
      <c r="AF59" s="1">
        <f t="shared" si="14"/>
        <v>58</v>
      </c>
      <c r="AG59" s="1">
        <v>0.24777777777777801</v>
      </c>
    </row>
    <row r="60" spans="5:33" x14ac:dyDescent="0.2">
      <c r="E60" s="3" t="s">
        <v>53</v>
      </c>
      <c r="F60" s="3" t="s">
        <v>56</v>
      </c>
      <c r="G60" s="3">
        <v>1</v>
      </c>
      <c r="AF60" s="1">
        <f t="shared" si="14"/>
        <v>59</v>
      </c>
      <c r="AG60" s="1">
        <v>0.258888888888889</v>
      </c>
    </row>
    <row r="61" spans="5:33" x14ac:dyDescent="0.2">
      <c r="E61" s="3" t="s">
        <v>53</v>
      </c>
      <c r="F61" s="3" t="s">
        <v>56</v>
      </c>
      <c r="G61" s="3">
        <v>0.932894736842105</v>
      </c>
      <c r="AF61" s="1">
        <f t="shared" si="14"/>
        <v>60</v>
      </c>
      <c r="AG61" s="1">
        <v>0.249444444444444</v>
      </c>
    </row>
    <row r="62" spans="5:33" x14ac:dyDescent="0.2">
      <c r="E62" s="3" t="s">
        <v>53</v>
      </c>
      <c r="F62" s="3" t="s">
        <v>56</v>
      </c>
      <c r="G62" s="3">
        <v>0.99342105263157898</v>
      </c>
      <c r="AF62" s="1">
        <f t="shared" si="14"/>
        <v>61</v>
      </c>
      <c r="AG62" s="1">
        <v>0.26305555555555599</v>
      </c>
    </row>
    <row r="63" spans="5:33" x14ac:dyDescent="0.2">
      <c r="E63" s="3" t="s">
        <v>53</v>
      </c>
      <c r="F63" s="3" t="s">
        <v>56</v>
      </c>
      <c r="G63" s="3">
        <v>0.95815789473684199</v>
      </c>
      <c r="AF63" s="1">
        <f t="shared" si="14"/>
        <v>62</v>
      </c>
      <c r="AG63" s="1">
        <v>0.25722222222222202</v>
      </c>
    </row>
    <row r="64" spans="5:33" x14ac:dyDescent="0.2">
      <c r="E64" s="3" t="s">
        <v>53</v>
      </c>
      <c r="F64" s="3" t="s">
        <v>56</v>
      </c>
      <c r="G64" s="3">
        <v>0.98394736842105301</v>
      </c>
      <c r="AF64" s="1">
        <f t="shared" si="14"/>
        <v>63</v>
      </c>
      <c r="AG64" s="1">
        <v>0.25555555555555598</v>
      </c>
    </row>
    <row r="65" spans="5:33" x14ac:dyDescent="0.2">
      <c r="E65" s="3" t="s">
        <v>53</v>
      </c>
      <c r="F65" s="3" t="s">
        <v>56</v>
      </c>
      <c r="G65" s="3">
        <v>0.98105263157894695</v>
      </c>
      <c r="AF65" s="1">
        <f t="shared" si="14"/>
        <v>64</v>
      </c>
      <c r="AG65" s="1">
        <v>0.244166666666667</v>
      </c>
    </row>
    <row r="66" spans="5:33" x14ac:dyDescent="0.2">
      <c r="E66" s="3" t="s">
        <v>53</v>
      </c>
      <c r="F66" s="3" t="s">
        <v>56</v>
      </c>
      <c r="G66" s="3">
        <v>0.98789473684210505</v>
      </c>
      <c r="AF66" s="1">
        <f t="shared" si="14"/>
        <v>65</v>
      </c>
      <c r="AG66" s="1">
        <v>0.26250000000000001</v>
      </c>
    </row>
    <row r="67" spans="5:33" x14ac:dyDescent="0.2">
      <c r="E67" s="3" t="s">
        <v>53</v>
      </c>
      <c r="F67" s="3" t="s">
        <v>57</v>
      </c>
      <c r="G67" s="3">
        <v>9.2965789473684204</v>
      </c>
      <c r="AF67" s="1">
        <f t="shared" ref="AF67:AF98" si="15">AF66+1</f>
        <v>66</v>
      </c>
      <c r="AG67" s="1">
        <v>0.25277777777777799</v>
      </c>
    </row>
    <row r="68" spans="5:33" x14ac:dyDescent="0.2">
      <c r="E68" s="3" t="s">
        <v>53</v>
      </c>
      <c r="F68" s="3" t="s">
        <v>57</v>
      </c>
      <c r="G68" s="3">
        <v>9.30842105263158</v>
      </c>
      <c r="AF68" s="1">
        <f t="shared" si="15"/>
        <v>67</v>
      </c>
      <c r="AG68" s="1">
        <v>0.26388888888888901</v>
      </c>
    </row>
    <row r="69" spans="5:33" x14ac:dyDescent="0.2">
      <c r="E69" s="3" t="s">
        <v>53</v>
      </c>
      <c r="F69" s="3" t="s">
        <v>57</v>
      </c>
      <c r="G69" s="3">
        <v>9.4363157894736798</v>
      </c>
      <c r="AF69" s="1">
        <f t="shared" si="15"/>
        <v>68</v>
      </c>
      <c r="AG69" s="1">
        <v>0.24583333333333299</v>
      </c>
    </row>
    <row r="70" spans="5:33" x14ac:dyDescent="0.2">
      <c r="E70" s="3" t="s">
        <v>53</v>
      </c>
      <c r="F70" s="3" t="s">
        <v>57</v>
      </c>
      <c r="G70" s="3">
        <v>9.3197368421052609</v>
      </c>
      <c r="AF70" s="1">
        <f t="shared" si="15"/>
        <v>69</v>
      </c>
      <c r="AG70" s="1">
        <v>0.25055555555555598</v>
      </c>
    </row>
    <row r="71" spans="5:33" x14ac:dyDescent="0.2">
      <c r="E71" s="3" t="s">
        <v>53</v>
      </c>
      <c r="F71" s="3" t="s">
        <v>57</v>
      </c>
      <c r="G71" s="3">
        <v>9.34578947368421</v>
      </c>
      <c r="AF71" s="1">
        <f t="shared" si="15"/>
        <v>70</v>
      </c>
      <c r="AG71" s="1">
        <v>0.23833333333333301</v>
      </c>
    </row>
    <row r="72" spans="5:33" x14ac:dyDescent="0.2">
      <c r="E72" s="3" t="s">
        <v>53</v>
      </c>
      <c r="F72" s="3" t="s">
        <v>57</v>
      </c>
      <c r="G72" s="3">
        <v>9.4431578947368404</v>
      </c>
      <c r="AF72" s="1">
        <f t="shared" si="15"/>
        <v>71</v>
      </c>
      <c r="AG72" s="1">
        <v>0.64472222222222197</v>
      </c>
    </row>
    <row r="73" spans="5:33" x14ac:dyDescent="0.2">
      <c r="E73" s="3" t="s">
        <v>53</v>
      </c>
      <c r="F73" s="3" t="s">
        <v>57</v>
      </c>
      <c r="G73" s="3">
        <v>9.1952631578947397</v>
      </c>
      <c r="AF73" s="1">
        <f t="shared" si="15"/>
        <v>72</v>
      </c>
      <c r="AG73" s="1">
        <v>0.60916666666666697</v>
      </c>
    </row>
    <row r="74" spans="5:33" x14ac:dyDescent="0.2">
      <c r="E74" s="3" t="s">
        <v>53</v>
      </c>
      <c r="F74" s="3" t="s">
        <v>57</v>
      </c>
      <c r="G74" s="3">
        <v>9.3347368421052597</v>
      </c>
      <c r="AF74" s="1">
        <f t="shared" si="15"/>
        <v>73</v>
      </c>
      <c r="AG74" s="1">
        <v>0.60972222222222205</v>
      </c>
    </row>
    <row r="75" spans="5:33" x14ac:dyDescent="0.2">
      <c r="E75" s="3" t="s">
        <v>53</v>
      </c>
      <c r="F75" s="3" t="s">
        <v>57</v>
      </c>
      <c r="G75" s="3">
        <v>9.2431578947368394</v>
      </c>
      <c r="AF75" s="1">
        <f t="shared" si="15"/>
        <v>74</v>
      </c>
      <c r="AG75" s="1">
        <v>0.63944444444444404</v>
      </c>
    </row>
    <row r="76" spans="5:33" x14ac:dyDescent="0.2">
      <c r="E76" s="3" t="s">
        <v>53</v>
      </c>
      <c r="F76" s="3" t="s">
        <v>57</v>
      </c>
      <c r="G76" s="3">
        <v>9.3307894736842094</v>
      </c>
      <c r="AF76" s="1">
        <f t="shared" si="15"/>
        <v>75</v>
      </c>
      <c r="AG76" s="1">
        <v>0.61194444444444396</v>
      </c>
    </row>
    <row r="77" spans="5:33" x14ac:dyDescent="0.2">
      <c r="E77" s="3" t="s">
        <v>53</v>
      </c>
      <c r="F77" s="3" t="s">
        <v>58</v>
      </c>
      <c r="G77" s="3">
        <v>9.8384210526315794</v>
      </c>
      <c r="AF77" s="1">
        <f t="shared" si="15"/>
        <v>76</v>
      </c>
      <c r="AG77" s="1">
        <v>0.62805555555555603</v>
      </c>
    </row>
    <row r="78" spans="5:33" x14ac:dyDescent="0.2">
      <c r="E78" s="3" t="s">
        <v>53</v>
      </c>
      <c r="F78" s="3" t="s">
        <v>58</v>
      </c>
      <c r="G78" s="3">
        <v>9.7184210526315802</v>
      </c>
      <c r="AF78" s="1">
        <f t="shared" si="15"/>
        <v>77</v>
      </c>
      <c r="AG78" s="1">
        <v>0.593055555555556</v>
      </c>
    </row>
    <row r="79" spans="5:33" x14ac:dyDescent="0.2">
      <c r="E79" s="3" t="s">
        <v>53</v>
      </c>
      <c r="F79" s="3" t="s">
        <v>58</v>
      </c>
      <c r="G79" s="3">
        <v>9.9431578947368404</v>
      </c>
      <c r="AF79" s="1">
        <f t="shared" si="15"/>
        <v>78</v>
      </c>
      <c r="AG79" s="1">
        <v>0.62083333333333302</v>
      </c>
    </row>
    <row r="80" spans="5:33" x14ac:dyDescent="0.2">
      <c r="E80" s="3" t="s">
        <v>53</v>
      </c>
      <c r="F80" s="3" t="s">
        <v>58</v>
      </c>
      <c r="G80" s="3">
        <v>9.7913157894736802</v>
      </c>
      <c r="AF80" s="1">
        <f t="shared" si="15"/>
        <v>79</v>
      </c>
      <c r="AG80" s="1">
        <v>0.58722222222222198</v>
      </c>
    </row>
    <row r="81" spans="5:33" x14ac:dyDescent="0.2">
      <c r="E81" s="3" t="s">
        <v>53</v>
      </c>
      <c r="F81" s="3" t="s">
        <v>58</v>
      </c>
      <c r="G81" s="3">
        <v>9.9178947368421095</v>
      </c>
      <c r="AF81" s="1">
        <f t="shared" si="15"/>
        <v>80</v>
      </c>
      <c r="AG81" s="1">
        <v>0.58944444444444399</v>
      </c>
    </row>
    <row r="82" spans="5:33" x14ac:dyDescent="0.2">
      <c r="E82" s="3" t="s">
        <v>53</v>
      </c>
      <c r="F82" s="3" t="s">
        <v>58</v>
      </c>
      <c r="G82" s="3">
        <v>10.0384210526316</v>
      </c>
      <c r="AF82" s="1">
        <f t="shared" si="15"/>
        <v>81</v>
      </c>
    </row>
    <row r="83" spans="5:33" x14ac:dyDescent="0.2">
      <c r="E83" s="3" t="s">
        <v>53</v>
      </c>
      <c r="F83" s="3" t="s">
        <v>58</v>
      </c>
      <c r="G83" s="3">
        <v>9.8031578947368399</v>
      </c>
      <c r="AF83" s="1">
        <f t="shared" si="15"/>
        <v>82</v>
      </c>
    </row>
    <row r="84" spans="5:33" x14ac:dyDescent="0.2">
      <c r="E84" s="3" t="s">
        <v>53</v>
      </c>
      <c r="F84" s="3" t="s">
        <v>58</v>
      </c>
      <c r="G84" s="3">
        <v>9.7578947368421094</v>
      </c>
      <c r="AF84" s="1">
        <f t="shared" si="15"/>
        <v>83</v>
      </c>
    </row>
    <row r="85" spans="5:33" x14ac:dyDescent="0.2">
      <c r="E85" s="3" t="s">
        <v>53</v>
      </c>
      <c r="F85" s="3" t="s">
        <v>58</v>
      </c>
      <c r="G85" s="3">
        <v>9.7839473684210496</v>
      </c>
      <c r="AF85" s="1">
        <f t="shared" si="15"/>
        <v>84</v>
      </c>
    </row>
    <row r="86" spans="5:33" x14ac:dyDescent="0.2">
      <c r="E86" s="3" t="s">
        <v>53</v>
      </c>
      <c r="F86" s="3" t="s">
        <v>58</v>
      </c>
      <c r="G86" s="3">
        <v>9.8273684210526309</v>
      </c>
      <c r="AF86" s="1">
        <f t="shared" si="15"/>
        <v>85</v>
      </c>
    </row>
    <row r="87" spans="5:33" x14ac:dyDescent="0.2">
      <c r="E87" s="3" t="s">
        <v>53</v>
      </c>
      <c r="F87" s="3" t="s">
        <v>59</v>
      </c>
      <c r="G87" s="3">
        <v>1.00763157894737</v>
      </c>
      <c r="AF87" s="1">
        <f t="shared" si="15"/>
        <v>86</v>
      </c>
    </row>
    <row r="88" spans="5:33" x14ac:dyDescent="0.2">
      <c r="E88" s="3" t="s">
        <v>53</v>
      </c>
      <c r="F88" s="3" t="s">
        <v>59</v>
      </c>
      <c r="G88" s="3">
        <v>0.96552631578947401</v>
      </c>
      <c r="AF88" s="1">
        <f t="shared" si="15"/>
        <v>87</v>
      </c>
    </row>
    <row r="89" spans="5:33" x14ac:dyDescent="0.2">
      <c r="E89" s="3" t="s">
        <v>53</v>
      </c>
      <c r="F89" s="3" t="s">
        <v>59</v>
      </c>
      <c r="G89" s="3">
        <v>0.99421052631578899</v>
      </c>
      <c r="AF89" s="1">
        <f t="shared" si="15"/>
        <v>88</v>
      </c>
    </row>
    <row r="90" spans="5:33" x14ac:dyDescent="0.2">
      <c r="E90" s="3" t="s">
        <v>53</v>
      </c>
      <c r="F90" s="3" t="s">
        <v>59</v>
      </c>
      <c r="G90" s="3">
        <v>1.0065789473684199</v>
      </c>
      <c r="AF90" s="1">
        <f t="shared" si="15"/>
        <v>89</v>
      </c>
    </row>
    <row r="91" spans="5:33" x14ac:dyDescent="0.2">
      <c r="E91" s="3" t="s">
        <v>53</v>
      </c>
      <c r="F91" s="3" t="s">
        <v>59</v>
      </c>
      <c r="G91" s="3">
        <v>0.94052631578947399</v>
      </c>
      <c r="AF91" s="1">
        <f t="shared" si="15"/>
        <v>90</v>
      </c>
    </row>
    <row r="92" spans="5:33" x14ac:dyDescent="0.2">
      <c r="E92" s="3" t="s">
        <v>53</v>
      </c>
      <c r="F92" s="3" t="s">
        <v>59</v>
      </c>
      <c r="G92" s="3">
        <v>0.98921052631578898</v>
      </c>
      <c r="AF92" s="1">
        <f t="shared" si="15"/>
        <v>91</v>
      </c>
    </row>
    <row r="93" spans="5:33" x14ac:dyDescent="0.2">
      <c r="E93" s="3" t="s">
        <v>53</v>
      </c>
      <c r="F93" s="3" t="s">
        <v>59</v>
      </c>
      <c r="G93" s="3">
        <v>0.95605263157894704</v>
      </c>
      <c r="AF93" s="1">
        <f t="shared" si="15"/>
        <v>92</v>
      </c>
    </row>
    <row r="94" spans="5:33" x14ac:dyDescent="0.2">
      <c r="E94" s="3" t="s">
        <v>53</v>
      </c>
      <c r="F94" s="3" t="s">
        <v>59</v>
      </c>
      <c r="G94" s="3">
        <v>0.99210526315789505</v>
      </c>
      <c r="AF94" s="1">
        <f t="shared" si="15"/>
        <v>93</v>
      </c>
    </row>
    <row r="95" spans="5:33" x14ac:dyDescent="0.2">
      <c r="E95" s="3" t="s">
        <v>53</v>
      </c>
      <c r="F95" s="3" t="s">
        <v>59</v>
      </c>
      <c r="G95" s="3">
        <v>0.977368421052632</v>
      </c>
      <c r="AF95" s="1">
        <f t="shared" si="15"/>
        <v>94</v>
      </c>
    </row>
    <row r="96" spans="5:33" x14ac:dyDescent="0.2">
      <c r="E96" s="3" t="s">
        <v>53</v>
      </c>
      <c r="F96" s="3" t="s">
        <v>59</v>
      </c>
      <c r="G96" s="3">
        <v>0.978157894736842</v>
      </c>
      <c r="AF96" s="1">
        <f t="shared" si="15"/>
        <v>95</v>
      </c>
    </row>
    <row r="97" spans="5:32" x14ac:dyDescent="0.2">
      <c r="E97" s="3" t="s">
        <v>53</v>
      </c>
      <c r="F97" s="3" t="s">
        <v>60</v>
      </c>
      <c r="G97" s="3">
        <v>1.01289473684211</v>
      </c>
      <c r="AF97" s="1">
        <f t="shared" si="15"/>
        <v>96</v>
      </c>
    </row>
    <row r="98" spans="5:32" x14ac:dyDescent="0.2">
      <c r="E98" s="3" t="s">
        <v>53</v>
      </c>
      <c r="F98" s="3" t="s">
        <v>60</v>
      </c>
      <c r="G98" s="3">
        <v>0.95342105263157895</v>
      </c>
      <c r="AF98" s="1">
        <f t="shared" si="15"/>
        <v>97</v>
      </c>
    </row>
    <row r="99" spans="5:32" x14ac:dyDescent="0.2">
      <c r="E99" s="3" t="s">
        <v>53</v>
      </c>
      <c r="F99" s="3" t="s">
        <v>60</v>
      </c>
      <c r="G99" s="3">
        <v>0.99184210526315797</v>
      </c>
      <c r="AF99" s="1">
        <f t="shared" ref="AF99:AF116" si="16">AF98+1</f>
        <v>98</v>
      </c>
    </row>
    <row r="100" spans="5:32" x14ac:dyDescent="0.2">
      <c r="E100" s="3" t="s">
        <v>53</v>
      </c>
      <c r="F100" s="3" t="s">
        <v>60</v>
      </c>
      <c r="G100" s="3">
        <v>1</v>
      </c>
      <c r="AF100" s="1">
        <f t="shared" si="16"/>
        <v>99</v>
      </c>
    </row>
    <row r="101" spans="5:32" x14ac:dyDescent="0.2">
      <c r="E101" s="3" t="s">
        <v>53</v>
      </c>
      <c r="F101" s="3" t="s">
        <v>60</v>
      </c>
      <c r="G101" s="3">
        <v>0.93815789473684197</v>
      </c>
      <c r="AF101" s="1">
        <f t="shared" si="16"/>
        <v>100</v>
      </c>
    </row>
    <row r="102" spans="5:32" x14ac:dyDescent="0.2">
      <c r="E102" s="3" t="s">
        <v>53</v>
      </c>
      <c r="F102" s="3" t="s">
        <v>60</v>
      </c>
      <c r="G102" s="3">
        <v>0.99921052631578899</v>
      </c>
      <c r="AF102" s="1">
        <f t="shared" si="16"/>
        <v>101</v>
      </c>
    </row>
    <row r="103" spans="5:32" x14ac:dyDescent="0.2">
      <c r="E103" s="3" t="s">
        <v>53</v>
      </c>
      <c r="F103" s="3" t="s">
        <v>60</v>
      </c>
      <c r="G103" s="3">
        <v>0.95210526315789501</v>
      </c>
      <c r="AF103" s="1">
        <f t="shared" si="16"/>
        <v>102</v>
      </c>
    </row>
    <row r="104" spans="5:32" x14ac:dyDescent="0.2">
      <c r="E104" s="3" t="s">
        <v>53</v>
      </c>
      <c r="F104" s="3" t="s">
        <v>60</v>
      </c>
      <c r="G104" s="3">
        <v>0.98394736842105301</v>
      </c>
      <c r="AF104" s="1">
        <f t="shared" si="16"/>
        <v>103</v>
      </c>
    </row>
    <row r="105" spans="5:32" x14ac:dyDescent="0.2">
      <c r="E105" s="3" t="s">
        <v>53</v>
      </c>
      <c r="F105" s="3" t="s">
        <v>60</v>
      </c>
      <c r="G105" s="3">
        <v>0.97789473684210504</v>
      </c>
      <c r="AF105" s="1">
        <f t="shared" si="16"/>
        <v>104</v>
      </c>
    </row>
    <row r="106" spans="5:32" x14ac:dyDescent="0.2">
      <c r="E106" s="3" t="s">
        <v>53</v>
      </c>
      <c r="F106" s="3" t="s">
        <v>60</v>
      </c>
      <c r="G106" s="3">
        <v>0.98105263157894695</v>
      </c>
      <c r="AF106" s="1">
        <f t="shared" si="16"/>
        <v>105</v>
      </c>
    </row>
    <row r="107" spans="5:32" x14ac:dyDescent="0.2">
      <c r="E107" s="3" t="s">
        <v>53</v>
      </c>
      <c r="F107" s="3" t="s">
        <v>61</v>
      </c>
      <c r="G107" s="3">
        <v>9.3486842105263204</v>
      </c>
      <c r="AF107" s="1">
        <f t="shared" si="16"/>
        <v>106</v>
      </c>
    </row>
    <row r="108" spans="5:32" x14ac:dyDescent="0.2">
      <c r="E108" s="3" t="s">
        <v>53</v>
      </c>
      <c r="F108" s="3" t="s">
        <v>61</v>
      </c>
      <c r="G108" s="3">
        <v>9.3328947368421105</v>
      </c>
      <c r="AF108" s="1">
        <f t="shared" si="16"/>
        <v>107</v>
      </c>
    </row>
    <row r="109" spans="5:32" x14ac:dyDescent="0.2">
      <c r="E109" s="3" t="s">
        <v>53</v>
      </c>
      <c r="F109" s="3" t="s">
        <v>61</v>
      </c>
      <c r="G109" s="3">
        <v>9.4084210526315797</v>
      </c>
      <c r="AF109" s="1">
        <f t="shared" si="16"/>
        <v>108</v>
      </c>
    </row>
    <row r="110" spans="5:32" x14ac:dyDescent="0.2">
      <c r="E110" s="3" t="s">
        <v>53</v>
      </c>
      <c r="F110" s="3" t="s">
        <v>61</v>
      </c>
      <c r="G110" s="3">
        <v>9.2668421052631604</v>
      </c>
      <c r="AF110" s="1">
        <f t="shared" si="16"/>
        <v>109</v>
      </c>
    </row>
    <row r="111" spans="5:32" x14ac:dyDescent="0.2">
      <c r="E111" s="3" t="s">
        <v>53</v>
      </c>
      <c r="F111" s="3" t="s">
        <v>61</v>
      </c>
      <c r="G111" s="3">
        <v>9.3555263157894704</v>
      </c>
      <c r="AF111" s="1">
        <f t="shared" si="16"/>
        <v>110</v>
      </c>
    </row>
    <row r="112" spans="5:32" x14ac:dyDescent="0.2">
      <c r="E112" s="3" t="s">
        <v>53</v>
      </c>
      <c r="F112" s="3" t="s">
        <v>61</v>
      </c>
      <c r="G112" s="3">
        <v>9.3618421052631593</v>
      </c>
      <c r="AF112" s="1">
        <f t="shared" si="16"/>
        <v>111</v>
      </c>
    </row>
    <row r="113" spans="5:32" x14ac:dyDescent="0.2">
      <c r="E113" s="3" t="s">
        <v>53</v>
      </c>
      <c r="F113" s="3" t="s">
        <v>61</v>
      </c>
      <c r="G113" s="3">
        <v>9.2092105263157897</v>
      </c>
      <c r="AF113" s="1">
        <f t="shared" si="16"/>
        <v>112</v>
      </c>
    </row>
    <row r="114" spans="5:32" x14ac:dyDescent="0.2">
      <c r="E114" s="3" t="s">
        <v>53</v>
      </c>
      <c r="F114" s="3" t="s">
        <v>61</v>
      </c>
      <c r="G114" s="3">
        <v>9.1936842105263192</v>
      </c>
      <c r="AF114" s="1">
        <f t="shared" si="16"/>
        <v>113</v>
      </c>
    </row>
    <row r="115" spans="5:32" x14ac:dyDescent="0.2">
      <c r="E115" s="3" t="s">
        <v>53</v>
      </c>
      <c r="F115" s="3" t="s">
        <v>61</v>
      </c>
      <c r="G115" s="3">
        <v>9.3284210526315796</v>
      </c>
      <c r="AF115" s="1">
        <f t="shared" si="16"/>
        <v>114</v>
      </c>
    </row>
    <row r="116" spans="5:32" x14ac:dyDescent="0.2">
      <c r="E116" s="3" t="s">
        <v>53</v>
      </c>
      <c r="F116" s="3" t="s">
        <v>61</v>
      </c>
      <c r="G116" s="3">
        <v>9.3323684210526299</v>
      </c>
      <c r="AF116" s="1">
        <f t="shared" si="16"/>
        <v>115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Roman,Normale"&amp;12&amp;A</oddHeader>
    <oddFooter>&amp;C&amp;"Times New Roman,Normale"&amp;12Pagina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116"/>
  <sheetViews>
    <sheetView topLeftCell="A7" zoomScale="60" zoomScaleNormal="60" workbookViewId="0">
      <selection activeCell="C13" sqref="C13:I13"/>
    </sheetView>
  </sheetViews>
  <sheetFormatPr defaultColWidth="11.5703125" defaultRowHeight="12.75" x14ac:dyDescent="0.2"/>
  <cols>
    <col min="21" max="21" width="12" customWidth="1"/>
    <col min="23" max="23" width="12" customWidth="1"/>
  </cols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>
        <v>1</v>
      </c>
      <c r="AG1" s="1">
        <v>19.404212083535601</v>
      </c>
    </row>
    <row r="2" spans="1:33" x14ac:dyDescent="0.2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19.404212083535601</v>
      </c>
      <c r="K2" s="1">
        <v>19.986632101090201</v>
      </c>
      <c r="L2" s="1">
        <v>19.105775627075101</v>
      </c>
      <c r="M2" s="1">
        <v>19.799285172253601</v>
      </c>
      <c r="N2" s="1">
        <v>19.4208295162219</v>
      </c>
      <c r="O2" s="1">
        <v>19.275857883415402</v>
      </c>
      <c r="P2" s="1">
        <v>19.725728597789299</v>
      </c>
      <c r="Q2" s="1">
        <v>19.756796855686702</v>
      </c>
      <c r="R2" s="1">
        <v>19.420537780145299</v>
      </c>
      <c r="S2" s="1">
        <v>19.855003642021199</v>
      </c>
      <c r="T2">
        <f t="shared" ref="T2:T9" si="4">AVERAGE(J2:S2)</f>
        <v>19.575065925923433</v>
      </c>
      <c r="U2">
        <f t="shared" ref="U2:AD2" si="5">J2-$T2</f>
        <v>-0.17085384238783163</v>
      </c>
      <c r="V2">
        <f t="shared" si="5"/>
        <v>0.41156617516676874</v>
      </c>
      <c r="W2">
        <f t="shared" si="5"/>
        <v>-0.46929029884833184</v>
      </c>
      <c r="X2">
        <f t="shared" si="5"/>
        <v>0.22421924633016843</v>
      </c>
      <c r="Y2">
        <f t="shared" si="5"/>
        <v>-0.1542364097015323</v>
      </c>
      <c r="Z2">
        <f t="shared" si="5"/>
        <v>-0.29920804250803101</v>
      </c>
      <c r="AA2">
        <f t="shared" si="5"/>
        <v>0.15066267186586657</v>
      </c>
      <c r="AB2">
        <f t="shared" si="5"/>
        <v>0.18173092976326899</v>
      </c>
      <c r="AC2">
        <f t="shared" si="5"/>
        <v>-0.15452814577813356</v>
      </c>
      <c r="AD2">
        <f t="shared" si="5"/>
        <v>0.2799377160977663</v>
      </c>
      <c r="AF2" s="1">
        <f t="shared" ref="AF2:AF33" si="6">AF1+1</f>
        <v>2</v>
      </c>
      <c r="AG2" s="1">
        <v>19.986632101090201</v>
      </c>
    </row>
    <row r="3" spans="1:33" x14ac:dyDescent="0.2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193.334649377261</v>
      </c>
      <c r="K3" s="1">
        <v>192.90697519457899</v>
      </c>
      <c r="L3" s="1">
        <v>191.772027644774</v>
      </c>
      <c r="M3" s="1">
        <v>199.214661112637</v>
      </c>
      <c r="N3" s="1">
        <v>187.15305823176499</v>
      </c>
      <c r="O3" s="1">
        <v>188.63974135964401</v>
      </c>
      <c r="P3" s="1">
        <v>188.301765219955</v>
      </c>
      <c r="Q3" s="1">
        <v>198.88146418146101</v>
      </c>
      <c r="R3" s="1">
        <v>189.90332731824799</v>
      </c>
      <c r="S3" s="1">
        <v>192.21843620525701</v>
      </c>
      <c r="T3">
        <f t="shared" si="4"/>
        <v>192.23261058455813</v>
      </c>
      <c r="U3">
        <f t="shared" ref="U3:U9" si="7">J3-T3</f>
        <v>1.1020387927028708</v>
      </c>
      <c r="V3">
        <f t="shared" ref="V3:AD9" si="8">K3-$T3</f>
        <v>0.67436461002085935</v>
      </c>
      <c r="W3">
        <f t="shared" si="8"/>
        <v>-0.4605829397841319</v>
      </c>
      <c r="X3">
        <f t="shared" si="8"/>
        <v>6.9820505280788723</v>
      </c>
      <c r="Y3">
        <f t="shared" si="8"/>
        <v>-5.0795523527931437</v>
      </c>
      <c r="Z3">
        <f t="shared" si="8"/>
        <v>-3.592869224914125</v>
      </c>
      <c r="AA3">
        <f t="shared" si="8"/>
        <v>-3.9308453646031296</v>
      </c>
      <c r="AB3">
        <f t="shared" si="8"/>
        <v>6.6488535969028817</v>
      </c>
      <c r="AC3">
        <f t="shared" si="8"/>
        <v>-2.3292832663101422</v>
      </c>
      <c r="AD3">
        <f t="shared" si="8"/>
        <v>-1.4174379301124418E-2</v>
      </c>
      <c r="AF3" s="1">
        <f t="shared" si="6"/>
        <v>3</v>
      </c>
      <c r="AG3" s="1">
        <v>19.105775627075101</v>
      </c>
    </row>
    <row r="4" spans="1:33" x14ac:dyDescent="0.2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188.91810233180101</v>
      </c>
      <c r="K4" s="1">
        <v>187.87728687667001</v>
      </c>
      <c r="L4" s="1">
        <v>193.94089495079299</v>
      </c>
      <c r="M4" s="1">
        <v>201.923753328506</v>
      </c>
      <c r="N4" s="1">
        <v>185.140150734381</v>
      </c>
      <c r="O4" s="1">
        <v>188.96800706869399</v>
      </c>
      <c r="P4" s="1">
        <v>185.636708310714</v>
      </c>
      <c r="Q4" s="1">
        <v>197.418105242493</v>
      </c>
      <c r="R4" s="1">
        <v>193.79811344999399</v>
      </c>
      <c r="S4" s="1">
        <v>201.98916419595099</v>
      </c>
      <c r="T4">
        <f t="shared" si="4"/>
        <v>192.5610286489997</v>
      </c>
      <c r="U4">
        <f t="shared" si="7"/>
        <v>-3.6429263171986861</v>
      </c>
      <c r="V4">
        <f t="shared" si="8"/>
        <v>-4.6837417723296824</v>
      </c>
      <c r="W4">
        <f t="shared" si="8"/>
        <v>1.3798663017932995</v>
      </c>
      <c r="X4">
        <f t="shared" si="8"/>
        <v>9.3627246795063002</v>
      </c>
      <c r="Y4">
        <f t="shared" si="8"/>
        <v>-7.4208779146186998</v>
      </c>
      <c r="Z4">
        <f t="shared" si="8"/>
        <v>-3.5930215803057024</v>
      </c>
      <c r="AA4">
        <f t="shared" si="8"/>
        <v>-6.9243203382856962</v>
      </c>
      <c r="AB4">
        <f t="shared" si="8"/>
        <v>4.8570765934933036</v>
      </c>
      <c r="AC4">
        <f t="shared" si="8"/>
        <v>1.2370848009942961</v>
      </c>
      <c r="AD4">
        <f t="shared" si="8"/>
        <v>9.428135546951296</v>
      </c>
      <c r="AF4" s="1">
        <f t="shared" si="6"/>
        <v>4</v>
      </c>
      <c r="AG4" s="1">
        <v>19.799285172253601</v>
      </c>
    </row>
    <row r="5" spans="1:33" x14ac:dyDescent="0.2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79.266943003406993</v>
      </c>
      <c r="K5" s="1">
        <v>81.024887414443697</v>
      </c>
      <c r="L5" s="1">
        <v>84.845050975682199</v>
      </c>
      <c r="M5" s="1">
        <v>85.735226632006601</v>
      </c>
      <c r="N5" s="1">
        <v>86.487580074486402</v>
      </c>
      <c r="O5" s="1">
        <v>83.363545935406904</v>
      </c>
      <c r="P5" s="1">
        <v>81.7616912926091</v>
      </c>
      <c r="Q5" s="1">
        <v>80.023661360866697</v>
      </c>
      <c r="R5" s="1">
        <v>79.455556766098894</v>
      </c>
      <c r="S5" s="1">
        <v>84.710278721177801</v>
      </c>
      <c r="T5">
        <f t="shared" si="4"/>
        <v>82.667442217618543</v>
      </c>
      <c r="U5">
        <f t="shared" si="7"/>
        <v>-3.4004992142115498</v>
      </c>
      <c r="V5">
        <f t="shared" si="8"/>
        <v>-1.6425548031748463</v>
      </c>
      <c r="W5">
        <f t="shared" si="8"/>
        <v>2.1776087580636556</v>
      </c>
      <c r="X5">
        <f t="shared" si="8"/>
        <v>3.0677844143880577</v>
      </c>
      <c r="Y5">
        <f t="shared" si="8"/>
        <v>3.8201378568678592</v>
      </c>
      <c r="Z5">
        <f t="shared" si="8"/>
        <v>0.69610371778836111</v>
      </c>
      <c r="AA5">
        <f t="shared" si="8"/>
        <v>-0.90575092500944265</v>
      </c>
      <c r="AB5">
        <f t="shared" si="8"/>
        <v>-2.6437808567518459</v>
      </c>
      <c r="AC5">
        <f t="shared" si="8"/>
        <v>-3.2118854515196489</v>
      </c>
      <c r="AD5">
        <f t="shared" si="8"/>
        <v>2.0428365035592577</v>
      </c>
      <c r="AF5" s="1">
        <f t="shared" si="6"/>
        <v>5</v>
      </c>
      <c r="AG5" s="1">
        <v>19.4208295162219</v>
      </c>
    </row>
    <row r="6" spans="1:33" x14ac:dyDescent="0.2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32.212560276853402</v>
      </c>
      <c r="K6" s="1">
        <v>33.160447113967003</v>
      </c>
      <c r="L6" s="1">
        <v>31.492634557012899</v>
      </c>
      <c r="M6" s="1">
        <v>32.793526542669198</v>
      </c>
      <c r="N6" s="1">
        <v>32.185609825972499</v>
      </c>
      <c r="O6" s="1">
        <v>33.224187844064303</v>
      </c>
      <c r="P6" s="1">
        <v>33.156867521972799</v>
      </c>
      <c r="Q6" s="1">
        <v>32.213249294362299</v>
      </c>
      <c r="R6" s="1">
        <v>32.101777235661501</v>
      </c>
      <c r="S6" s="1">
        <v>33.307840576326598</v>
      </c>
      <c r="T6">
        <f t="shared" si="4"/>
        <v>32.584870078886254</v>
      </c>
      <c r="U6">
        <f t="shared" si="7"/>
        <v>-0.37230980203285213</v>
      </c>
      <c r="V6">
        <f t="shared" si="8"/>
        <v>0.57557703508074809</v>
      </c>
      <c r="W6">
        <f t="shared" si="8"/>
        <v>-1.0922355218733557</v>
      </c>
      <c r="X6">
        <f t="shared" si="8"/>
        <v>0.208656463782944</v>
      </c>
      <c r="Y6">
        <f t="shared" si="8"/>
        <v>-0.39926025291375566</v>
      </c>
      <c r="Z6">
        <f t="shared" si="8"/>
        <v>0.63931776517804906</v>
      </c>
      <c r="AA6">
        <f t="shared" si="8"/>
        <v>0.57199744308654488</v>
      </c>
      <c r="AB6">
        <f t="shared" si="8"/>
        <v>-0.37162078452395519</v>
      </c>
      <c r="AC6">
        <f t="shared" si="8"/>
        <v>-0.48309284322475321</v>
      </c>
      <c r="AD6">
        <f t="shared" si="8"/>
        <v>0.72297049744034325</v>
      </c>
      <c r="AF6" s="1">
        <f t="shared" si="6"/>
        <v>6</v>
      </c>
      <c r="AG6" s="1">
        <v>19.275857883415402</v>
      </c>
    </row>
    <row r="7" spans="1:33" x14ac:dyDescent="0.2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193.73685609538001</v>
      </c>
      <c r="K7" s="1">
        <v>194.444977543368</v>
      </c>
      <c r="L7" s="1">
        <v>193.852442207031</v>
      </c>
      <c r="M7" s="1">
        <v>199.47081776652999</v>
      </c>
      <c r="N7" s="1">
        <v>195.434115967926</v>
      </c>
      <c r="O7" s="1">
        <v>191.850009504399</v>
      </c>
      <c r="P7" s="1">
        <v>188.21473978739701</v>
      </c>
      <c r="Q7" s="1">
        <v>199.818974234314</v>
      </c>
      <c r="R7" s="1">
        <v>188.97100223165901</v>
      </c>
      <c r="S7" s="1">
        <v>190.22927615435</v>
      </c>
      <c r="T7">
        <f t="shared" si="4"/>
        <v>193.60232114923539</v>
      </c>
      <c r="U7">
        <f t="shared" si="7"/>
        <v>0.13453494614461192</v>
      </c>
      <c r="V7">
        <f t="shared" si="8"/>
        <v>0.84265639413260374</v>
      </c>
      <c r="W7">
        <f t="shared" si="8"/>
        <v>0.25012105779561011</v>
      </c>
      <c r="X7">
        <f t="shared" si="8"/>
        <v>5.8684966172945963</v>
      </c>
      <c r="Y7">
        <f t="shared" si="8"/>
        <v>1.8317948186906108</v>
      </c>
      <c r="Z7">
        <f t="shared" si="8"/>
        <v>-1.7523116448363965</v>
      </c>
      <c r="AA7">
        <f t="shared" si="8"/>
        <v>-5.3875813618383859</v>
      </c>
      <c r="AB7">
        <f t="shared" si="8"/>
        <v>6.2166530850786046</v>
      </c>
      <c r="AC7">
        <f t="shared" si="8"/>
        <v>-4.6313189175763796</v>
      </c>
      <c r="AD7">
        <f t="shared" si="8"/>
        <v>-3.3730449948853902</v>
      </c>
      <c r="AF7" s="1">
        <f t="shared" si="6"/>
        <v>7</v>
      </c>
      <c r="AG7" s="1">
        <v>19.725728597789299</v>
      </c>
    </row>
    <row r="8" spans="1:33" x14ac:dyDescent="0.2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189.75091159173701</v>
      </c>
      <c r="K8" s="1">
        <v>190.89763062848499</v>
      </c>
      <c r="L8" s="1">
        <v>193.597561556362</v>
      </c>
      <c r="M8" s="1">
        <v>198.59585997153201</v>
      </c>
      <c r="N8" s="1">
        <v>186.11986622775001</v>
      </c>
      <c r="O8" s="1">
        <v>193.39074386564101</v>
      </c>
      <c r="P8" s="1">
        <v>186.90156382804901</v>
      </c>
      <c r="Q8" s="1">
        <v>199.78989378511099</v>
      </c>
      <c r="R8" s="1">
        <v>195.596376240116</v>
      </c>
      <c r="S8" s="1">
        <v>204.371453830316</v>
      </c>
      <c r="T8">
        <f t="shared" si="4"/>
        <v>193.90118615250995</v>
      </c>
      <c r="U8">
        <f t="shared" si="7"/>
        <v>-4.1502745607729423</v>
      </c>
      <c r="V8">
        <f t="shared" si="8"/>
        <v>-3.0035555240249607</v>
      </c>
      <c r="W8">
        <f t="shared" si="8"/>
        <v>-0.30362459614795512</v>
      </c>
      <c r="X8">
        <f t="shared" si="8"/>
        <v>4.6946738190220572</v>
      </c>
      <c r="Y8">
        <f t="shared" si="8"/>
        <v>-7.7813199247599414</v>
      </c>
      <c r="Z8">
        <f t="shared" si="8"/>
        <v>-0.51044228686893689</v>
      </c>
      <c r="AA8">
        <f t="shared" si="8"/>
        <v>-6.9996223244609439</v>
      </c>
      <c r="AB8">
        <f t="shared" si="8"/>
        <v>5.8887076326010401</v>
      </c>
      <c r="AC8">
        <f t="shared" si="8"/>
        <v>1.6951900876060506</v>
      </c>
      <c r="AD8">
        <f t="shared" si="8"/>
        <v>10.470267677806049</v>
      </c>
      <c r="AF8" s="1">
        <f t="shared" si="6"/>
        <v>8</v>
      </c>
      <c r="AG8" s="1">
        <v>19.756796855686702</v>
      </c>
    </row>
    <row r="9" spans="1:33" x14ac:dyDescent="0.2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76.560150479085095</v>
      </c>
      <c r="K9" s="1">
        <v>80.862218066440803</v>
      </c>
      <c r="L9" s="1">
        <v>80.614527578489401</v>
      </c>
      <c r="M9" s="1">
        <v>76.539810261494296</v>
      </c>
      <c r="N9" s="1">
        <v>80.346793852715805</v>
      </c>
      <c r="O9" s="1">
        <v>78.344353207292102</v>
      </c>
      <c r="P9" s="1">
        <v>83.055172716393102</v>
      </c>
      <c r="Q9" s="1">
        <v>79.049602881061404</v>
      </c>
      <c r="R9" s="1">
        <v>82.351478191842901</v>
      </c>
      <c r="S9" s="1">
        <v>83.552612204935201</v>
      </c>
      <c r="T9">
        <f t="shared" si="4"/>
        <v>80.127671943975017</v>
      </c>
      <c r="U9">
        <f t="shared" si="7"/>
        <v>-3.5675214648899214</v>
      </c>
      <c r="V9">
        <f t="shared" si="8"/>
        <v>0.73454612246578677</v>
      </c>
      <c r="W9">
        <f t="shared" si="8"/>
        <v>0.48685563451438441</v>
      </c>
      <c r="X9">
        <f t="shared" si="8"/>
        <v>-3.587861682480721</v>
      </c>
      <c r="Y9">
        <f t="shared" si="8"/>
        <v>0.21912190874078874</v>
      </c>
      <c r="Z9">
        <f t="shared" si="8"/>
        <v>-1.7833187366829151</v>
      </c>
      <c r="AA9">
        <f t="shared" si="8"/>
        <v>2.9275007724180853</v>
      </c>
      <c r="AB9">
        <f t="shared" si="8"/>
        <v>-1.0780690629136132</v>
      </c>
      <c r="AC9">
        <f t="shared" si="8"/>
        <v>2.2238062478678842</v>
      </c>
      <c r="AD9">
        <f t="shared" si="8"/>
        <v>3.4249402609601844</v>
      </c>
      <c r="AF9" s="1">
        <f t="shared" si="6"/>
        <v>9</v>
      </c>
      <c r="AG9" s="1">
        <v>19.420537780145299</v>
      </c>
    </row>
    <row r="10" spans="1:33" x14ac:dyDescent="0.2">
      <c r="A10" t="s">
        <v>29</v>
      </c>
      <c r="B10">
        <f t="array" ref="B10">SUM(B$2:B$9 * $T$2:$T$9)</f>
        <v>987.25219670170634</v>
      </c>
      <c r="C10">
        <f t="array" ref="C10">SUM(C$2:C$9 * $T$2:$T$9)</f>
        <v>-13.179901947506849</v>
      </c>
      <c r="D10">
        <f t="array" ref="D10">SUM(D$2:D$9 * $T$2:$T$9)</f>
        <v>-110.00789508906776</v>
      </c>
      <c r="E10">
        <f t="array" ref="E10">SUM(E$2:E$9 * $T$2:$T$9)</f>
        <v>-557.3420963689</v>
      </c>
      <c r="F10">
        <f t="array" ref="F10">SUM(F$2:F$9 * $T$2:$T$9)</f>
        <v>-15.520021365439334</v>
      </c>
      <c r="G10">
        <f t="array" ref="G10">SUM(G$2:G$9 * $T$2:$T$9)</f>
        <v>-7.7601658111317846</v>
      </c>
      <c r="H10">
        <f t="array" ref="H10">SUM(H$2:H$9 * $T$2:$T$9)</f>
        <v>-111.2624612245</v>
      </c>
      <c r="I10">
        <f t="array" ref="I10">SUM(I$2:I$9 * $T$2:$T$9)</f>
        <v>-15.579127487773334</v>
      </c>
      <c r="J10" s="3"/>
      <c r="K10" s="3"/>
      <c r="L10" s="3"/>
      <c r="M10" s="3"/>
      <c r="U10">
        <f t="shared" ref="U10:AD10" si="9">SUM(U$2:U$9)</f>
        <v>-14.067811462646301</v>
      </c>
      <c r="V10">
        <f t="shared" si="9"/>
        <v>-6.0911417626627227</v>
      </c>
      <c r="W10">
        <f t="shared" si="9"/>
        <v>1.9687183955131751</v>
      </c>
      <c r="X10">
        <f t="shared" si="9"/>
        <v>26.820744085922275</v>
      </c>
      <c r="Y10">
        <f t="shared" si="9"/>
        <v>-14.964192270487814</v>
      </c>
      <c r="Z10">
        <f t="shared" si="9"/>
        <v>-10.195750033149697</v>
      </c>
      <c r="AA10">
        <f t="shared" si="9"/>
        <v>-20.497959426827101</v>
      </c>
      <c r="AB10">
        <f t="shared" si="9"/>
        <v>19.699551133649685</v>
      </c>
      <c r="AC10">
        <f t="shared" si="9"/>
        <v>-5.6540274879408265</v>
      </c>
      <c r="AD10">
        <f t="shared" si="9"/>
        <v>22.981868828628382</v>
      </c>
      <c r="AE10" t="s">
        <v>29</v>
      </c>
      <c r="AF10" s="1">
        <f t="shared" si="6"/>
        <v>10</v>
      </c>
      <c r="AG10" s="1">
        <v>19.855003642021199</v>
      </c>
    </row>
    <row r="11" spans="1:33" x14ac:dyDescent="0.2">
      <c r="A11" t="s">
        <v>30</v>
      </c>
      <c r="B11">
        <f t="shared" ref="B11:I11" si="10">B10/8</f>
        <v>123.40652458771329</v>
      </c>
      <c r="C11">
        <f t="shared" si="10"/>
        <v>-1.6474877434383561</v>
      </c>
      <c r="D11">
        <f t="shared" si="10"/>
        <v>-13.75098688613347</v>
      </c>
      <c r="E11">
        <f t="shared" si="10"/>
        <v>-69.6677620461125</v>
      </c>
      <c r="F11">
        <f t="shared" si="10"/>
        <v>-1.9400026706799167</v>
      </c>
      <c r="G11">
        <f t="shared" si="10"/>
        <v>-0.97002072639147308</v>
      </c>
      <c r="H11">
        <f t="shared" si="10"/>
        <v>-13.9078076530625</v>
      </c>
      <c r="I11">
        <f t="shared" si="10"/>
        <v>-1.9473909359716668</v>
      </c>
      <c r="J11" s="3"/>
      <c r="K11" s="3"/>
      <c r="L11" s="3"/>
      <c r="M11" s="3"/>
      <c r="U11">
        <f t="shared" ref="U11:AD11" si="11">U10/8</f>
        <v>-1.7584764328307876</v>
      </c>
      <c r="V11">
        <f t="shared" si="11"/>
        <v>-0.76139272033284033</v>
      </c>
      <c r="W11">
        <f t="shared" si="11"/>
        <v>0.24608979943914688</v>
      </c>
      <c r="X11">
        <f t="shared" si="11"/>
        <v>3.3525930107402844</v>
      </c>
      <c r="Y11">
        <f t="shared" si="11"/>
        <v>-1.8705240338109768</v>
      </c>
      <c r="Z11">
        <f t="shared" si="11"/>
        <v>-1.2744687541437121</v>
      </c>
      <c r="AA11">
        <f t="shared" si="11"/>
        <v>-2.5622449283533877</v>
      </c>
      <c r="AB11">
        <f t="shared" si="11"/>
        <v>2.4624438917062106</v>
      </c>
      <c r="AC11">
        <f t="shared" si="11"/>
        <v>-0.70675343599260332</v>
      </c>
      <c r="AD11">
        <f t="shared" si="11"/>
        <v>2.8727336035785478</v>
      </c>
      <c r="AE11" t="s">
        <v>30</v>
      </c>
      <c r="AF11" s="1">
        <f t="shared" si="6"/>
        <v>11</v>
      </c>
      <c r="AG11" s="1">
        <v>193.334649377261</v>
      </c>
    </row>
    <row r="12" spans="1:33" x14ac:dyDescent="0.2">
      <c r="A12" t="s">
        <v>31</v>
      </c>
      <c r="C12">
        <f t="shared" ref="C12:I12" si="12">80*POWER(C11,2)</f>
        <v>217.13726918236856</v>
      </c>
      <c r="D12">
        <f t="shared" si="12"/>
        <v>15127.171227409173</v>
      </c>
      <c r="E12">
        <f t="shared" si="12"/>
        <v>388287.7654811003</v>
      </c>
      <c r="F12">
        <f t="shared" si="12"/>
        <v>301.08882897961672</v>
      </c>
      <c r="G12">
        <f t="shared" si="12"/>
        <v>75.275216770323283</v>
      </c>
      <c r="H12">
        <f t="shared" si="12"/>
        <v>15474.169097166707</v>
      </c>
      <c r="I12">
        <f t="shared" si="12"/>
        <v>303.38651660036834</v>
      </c>
      <c r="J12" s="3"/>
      <c r="K12" s="3"/>
      <c r="L12" s="3"/>
      <c r="M12" s="3"/>
      <c r="U12">
        <f t="array" ref="U12">SUM(POWER(U2:U9, 2))</f>
        <v>56.186690167146082</v>
      </c>
      <c r="V12">
        <f t="array" ref="V12">SUM(POWER(V2:V9, 2))</f>
        <v>35.861840128904028</v>
      </c>
      <c r="W12">
        <f t="array" ref="W12">SUM(POWER(W2:W9, 2))</f>
        <v>8.6631362260727727</v>
      </c>
      <c r="X12">
        <f t="array" ref="X12">SUM(POWER(X2:X9, 2))</f>
        <v>215.26672227117103</v>
      </c>
      <c r="Y12">
        <f t="array" ref="Y12">SUM(POWER(Y2:Y9, 2))</f>
        <v>159.60035843368931</v>
      </c>
      <c r="Z12">
        <f t="array" ref="Z12">SUM(POWER(Z2:Z9, 2))</f>
        <v>33.312699532827615</v>
      </c>
      <c r="AA12">
        <f t="array" ref="AA12">SUM(POWER(AA2:AA9, 2))</f>
        <v>151.15902886939446</v>
      </c>
      <c r="AB12">
        <f t="array" ref="AB12">SUM(POWER(AB2:AB9, 2))</f>
        <v>149.4450386118418</v>
      </c>
      <c r="AC12">
        <f t="array" ref="AC12">SUM(POWER(AC2:AC9, 2))</f>
        <v>46.797503713734621</v>
      </c>
      <c r="AD12">
        <f t="array" ref="AD12">SUM(POWER(AD2:AD9, 2))</f>
        <v>226.39832682363004</v>
      </c>
      <c r="AE12" t="s">
        <v>32</v>
      </c>
      <c r="AF12" s="1">
        <f t="shared" si="6"/>
        <v>12</v>
      </c>
      <c r="AG12" s="1">
        <v>192.90697519457899</v>
      </c>
    </row>
    <row r="13" spans="1:33" x14ac:dyDescent="0.2">
      <c r="A13" t="s">
        <v>33</v>
      </c>
      <c r="C13">
        <f t="shared" ref="C13:I13" si="13">C12/$B$17</f>
        <v>5.1592640871264109E-4</v>
      </c>
      <c r="D13">
        <f t="shared" si="13"/>
        <v>3.5942734081193521E-2</v>
      </c>
      <c r="E13">
        <f t="shared" si="13"/>
        <v>0.92258649630280443</v>
      </c>
      <c r="F13">
        <f t="shared" si="13"/>
        <v>7.1539850723867241E-4</v>
      </c>
      <c r="G13">
        <f t="shared" si="13"/>
        <v>1.7885677755650789E-4</v>
      </c>
      <c r="H13">
        <f t="shared" si="13"/>
        <v>3.6767214215115543E-2</v>
      </c>
      <c r="I13">
        <f t="shared" si="13"/>
        <v>7.2085790040034216E-4</v>
      </c>
      <c r="J13" s="3"/>
      <c r="K13" s="3"/>
      <c r="L13" s="3"/>
      <c r="M13" s="3"/>
      <c r="AF13" s="1">
        <f t="shared" si="6"/>
        <v>13</v>
      </c>
      <c r="AG13" s="1">
        <v>191.772027644774</v>
      </c>
    </row>
    <row r="14" spans="1:33" x14ac:dyDescent="0.2">
      <c r="J14" s="3"/>
      <c r="K14" s="3"/>
      <c r="L14" s="3"/>
      <c r="M14" s="3"/>
      <c r="AF14" s="1">
        <f t="shared" si="6"/>
        <v>14</v>
      </c>
      <c r="AG14" s="1">
        <v>199.214661112637</v>
      </c>
    </row>
    <row r="15" spans="1:33" x14ac:dyDescent="0.2">
      <c r="J15" s="3"/>
      <c r="K15" s="3"/>
      <c r="L15" s="3"/>
      <c r="M15" s="3"/>
      <c r="AF15" s="1">
        <f t="shared" si="6"/>
        <v>15</v>
      </c>
      <c r="AG15" s="1">
        <v>187.15305823176499</v>
      </c>
    </row>
    <row r="16" spans="1:33" x14ac:dyDescent="0.2">
      <c r="U16">
        <f>SUM(U12:AD12)/$B$17</f>
        <v>2.5725158069784876E-3</v>
      </c>
      <c r="AF16" s="1">
        <f t="shared" si="6"/>
        <v>16</v>
      </c>
      <c r="AG16" s="1">
        <v>188.63974135964401</v>
      </c>
    </row>
    <row r="17" spans="1:33" x14ac:dyDescent="0.2">
      <c r="A17" t="s">
        <v>34</v>
      </c>
      <c r="B17">
        <f>SUM(C12:I12) + SUM(U12:AD12)</f>
        <v>420868.68498198723</v>
      </c>
      <c r="AF17" s="1">
        <f t="shared" si="6"/>
        <v>17</v>
      </c>
      <c r="AG17" s="1">
        <v>188.301765219955</v>
      </c>
    </row>
    <row r="18" spans="1:33" x14ac:dyDescent="0.2">
      <c r="AF18" s="1">
        <f t="shared" si="6"/>
        <v>18</v>
      </c>
      <c r="AG18" s="1">
        <v>198.88146418146101</v>
      </c>
    </row>
    <row r="19" spans="1:33" x14ac:dyDescent="0.2">
      <c r="AF19" s="1">
        <f t="shared" si="6"/>
        <v>19</v>
      </c>
      <c r="AG19" s="1">
        <v>189.90332731824799</v>
      </c>
    </row>
    <row r="20" spans="1:33" x14ac:dyDescent="0.2">
      <c r="E20" t="s">
        <v>35</v>
      </c>
      <c r="F20">
        <f>SUM(C13:I13) + U16</f>
        <v>1.0000000000000002</v>
      </c>
      <c r="AF20" s="1">
        <f t="shared" si="6"/>
        <v>20</v>
      </c>
      <c r="AG20" s="1">
        <v>192.21843620525701</v>
      </c>
    </row>
    <row r="21" spans="1:33" x14ac:dyDescent="0.2">
      <c r="AF21" s="1">
        <f t="shared" si="6"/>
        <v>21</v>
      </c>
      <c r="AG21" s="1">
        <v>188.91810233180101</v>
      </c>
    </row>
    <row r="22" spans="1:33" x14ac:dyDescent="0.2">
      <c r="AF22" s="1">
        <f t="shared" si="6"/>
        <v>22</v>
      </c>
      <c r="AG22" s="1">
        <v>187.87728687667001</v>
      </c>
    </row>
    <row r="23" spans="1:33" x14ac:dyDescent="0.2">
      <c r="AF23" s="1">
        <f t="shared" si="6"/>
        <v>23</v>
      </c>
      <c r="AG23" s="1">
        <v>193.94089495079299</v>
      </c>
    </row>
    <row r="24" spans="1:33" x14ac:dyDescent="0.2">
      <c r="AF24" s="1">
        <f t="shared" si="6"/>
        <v>24</v>
      </c>
      <c r="AG24" s="1">
        <v>201.923753328506</v>
      </c>
    </row>
    <row r="25" spans="1:33" x14ac:dyDescent="0.2">
      <c r="AF25" s="1">
        <f t="shared" si="6"/>
        <v>25</v>
      </c>
      <c r="AG25" s="1">
        <v>185.140150734381</v>
      </c>
    </row>
    <row r="26" spans="1:33" x14ac:dyDescent="0.2">
      <c r="AF26" s="1">
        <f t="shared" si="6"/>
        <v>26</v>
      </c>
      <c r="AG26" s="1">
        <v>188.96800706869399</v>
      </c>
    </row>
    <row r="27" spans="1:33" x14ac:dyDescent="0.2">
      <c r="AF27" s="1">
        <f t="shared" si="6"/>
        <v>27</v>
      </c>
      <c r="AG27" s="1">
        <v>185.636708310714</v>
      </c>
    </row>
    <row r="28" spans="1:33" x14ac:dyDescent="0.2">
      <c r="AF28" s="1">
        <f t="shared" si="6"/>
        <v>28</v>
      </c>
      <c r="AG28" s="1">
        <v>197.418105242493</v>
      </c>
    </row>
    <row r="29" spans="1:33" x14ac:dyDescent="0.2">
      <c r="AF29" s="1">
        <f t="shared" si="6"/>
        <v>29</v>
      </c>
      <c r="AG29" s="1">
        <v>193.79811344999399</v>
      </c>
    </row>
    <row r="30" spans="1:33" x14ac:dyDescent="0.2">
      <c r="AF30" s="1">
        <f t="shared" si="6"/>
        <v>30</v>
      </c>
      <c r="AG30" s="1">
        <v>201.98916419595099</v>
      </c>
    </row>
    <row r="31" spans="1:33" x14ac:dyDescent="0.2">
      <c r="AF31" s="1">
        <f t="shared" si="6"/>
        <v>31</v>
      </c>
      <c r="AG31" s="1">
        <v>79.266943003406993</v>
      </c>
    </row>
    <row r="32" spans="1:33" x14ac:dyDescent="0.2">
      <c r="AF32" s="1">
        <f t="shared" si="6"/>
        <v>32</v>
      </c>
      <c r="AG32" s="1">
        <v>81.024887414443697</v>
      </c>
    </row>
    <row r="33" spans="2:33" x14ac:dyDescent="0.2">
      <c r="AF33" s="1">
        <f t="shared" si="6"/>
        <v>33</v>
      </c>
      <c r="AG33" s="1">
        <v>84.845050975682199</v>
      </c>
    </row>
    <row r="34" spans="2:33" x14ac:dyDescent="0.2">
      <c r="AF34" s="1">
        <f t="shared" ref="AF34:AF65" si="14">AF33+1</f>
        <v>34</v>
      </c>
      <c r="AG34" s="1">
        <v>85.735226632006601</v>
      </c>
    </row>
    <row r="35" spans="2:33" x14ac:dyDescent="0.2">
      <c r="AF35" s="1">
        <f t="shared" si="14"/>
        <v>35</v>
      </c>
      <c r="AG35" s="1">
        <v>86.487580074486402</v>
      </c>
    </row>
    <row r="36" spans="2:33" x14ac:dyDescent="0.2">
      <c r="B36" t="s">
        <v>1</v>
      </c>
      <c r="C36" t="s">
        <v>36</v>
      </c>
      <c r="E36" s="4" t="s">
        <v>37</v>
      </c>
      <c r="F36" s="4" t="s">
        <v>38</v>
      </c>
      <c r="G36" s="4" t="s">
        <v>39</v>
      </c>
      <c r="AF36" s="1">
        <f t="shared" si="14"/>
        <v>36</v>
      </c>
      <c r="AG36" s="1">
        <v>83.363545935406904</v>
      </c>
    </row>
    <row r="37" spans="2:33" x14ac:dyDescent="0.2">
      <c r="B37" t="s">
        <v>2</v>
      </c>
      <c r="C37" t="s">
        <v>40</v>
      </c>
      <c r="E37" s="3" t="s">
        <v>53</v>
      </c>
      <c r="F37" s="3" t="s">
        <v>54</v>
      </c>
      <c r="G37" s="3">
        <v>9.8460526315789494</v>
      </c>
      <c r="AF37" s="1">
        <f t="shared" si="14"/>
        <v>37</v>
      </c>
      <c r="AG37" s="1">
        <v>81.7616912926091</v>
      </c>
    </row>
    <row r="38" spans="2:33" x14ac:dyDescent="0.2">
      <c r="B38" t="s">
        <v>3</v>
      </c>
      <c r="C38" t="s">
        <v>43</v>
      </c>
      <c r="E38" s="3" t="s">
        <v>53</v>
      </c>
      <c r="F38" s="3" t="s">
        <v>54</v>
      </c>
      <c r="G38" s="3">
        <v>9.7610526315789503</v>
      </c>
      <c r="AF38" s="1">
        <f t="shared" si="14"/>
        <v>38</v>
      </c>
      <c r="AG38" s="1">
        <v>80.023661360866697</v>
      </c>
    </row>
    <row r="39" spans="2:33" x14ac:dyDescent="0.2">
      <c r="B39" t="s">
        <v>44</v>
      </c>
      <c r="E39" s="3" t="s">
        <v>53</v>
      </c>
      <c r="F39" s="3" t="s">
        <v>54</v>
      </c>
      <c r="G39" s="3">
        <v>9.9849999999999994</v>
      </c>
      <c r="AF39" s="1">
        <f t="shared" si="14"/>
        <v>39</v>
      </c>
      <c r="AG39" s="1">
        <v>79.455556766098894</v>
      </c>
    </row>
    <row r="40" spans="2:33" x14ac:dyDescent="0.2">
      <c r="B40" t="s">
        <v>45</v>
      </c>
      <c r="C40">
        <v>-1</v>
      </c>
      <c r="E40" s="3" t="s">
        <v>53</v>
      </c>
      <c r="F40" s="3" t="s">
        <v>54</v>
      </c>
      <c r="G40" s="3">
        <v>9.8021052631578893</v>
      </c>
      <c r="AF40" s="1">
        <f t="shared" si="14"/>
        <v>40</v>
      </c>
      <c r="AG40" s="1">
        <v>84.710278721177801</v>
      </c>
    </row>
    <row r="41" spans="2:33" x14ac:dyDescent="0.2">
      <c r="B41" t="s">
        <v>47</v>
      </c>
      <c r="C41">
        <v>1</v>
      </c>
      <c r="E41" s="3" t="s">
        <v>53</v>
      </c>
      <c r="F41" s="3" t="s">
        <v>54</v>
      </c>
      <c r="G41" s="3">
        <v>9.9076315789473703</v>
      </c>
      <c r="AF41" s="1">
        <f t="shared" si="14"/>
        <v>41</v>
      </c>
      <c r="AG41" s="1">
        <v>32.212560276853402</v>
      </c>
    </row>
    <row r="42" spans="2:33" x14ac:dyDescent="0.2">
      <c r="E42" s="3" t="s">
        <v>53</v>
      </c>
      <c r="F42" s="3" t="s">
        <v>54</v>
      </c>
      <c r="G42" s="3">
        <v>9.9868421052631593</v>
      </c>
      <c r="AF42" s="1">
        <f t="shared" si="14"/>
        <v>42</v>
      </c>
      <c r="AG42" s="1">
        <v>33.160447113967003</v>
      </c>
    </row>
    <row r="43" spans="2:33" x14ac:dyDescent="0.2">
      <c r="E43" s="3" t="s">
        <v>53</v>
      </c>
      <c r="F43" s="3" t="s">
        <v>54</v>
      </c>
      <c r="G43" s="3">
        <v>9.7497368421052606</v>
      </c>
      <c r="AF43" s="1">
        <f t="shared" si="14"/>
        <v>43</v>
      </c>
      <c r="AG43" s="1">
        <v>31.492634557012899</v>
      </c>
    </row>
    <row r="44" spans="2:33" x14ac:dyDescent="0.2">
      <c r="E44" s="3" t="s">
        <v>53</v>
      </c>
      <c r="F44" s="3" t="s">
        <v>54</v>
      </c>
      <c r="G44" s="3">
        <v>9.81</v>
      </c>
      <c r="AF44" s="1">
        <f t="shared" si="14"/>
        <v>44</v>
      </c>
      <c r="AG44" s="1">
        <v>32.793526542669198</v>
      </c>
    </row>
    <row r="45" spans="2:33" x14ac:dyDescent="0.2">
      <c r="E45" s="3" t="s">
        <v>53</v>
      </c>
      <c r="F45" s="3" t="s">
        <v>54</v>
      </c>
      <c r="G45" s="3">
        <v>9.8555263157894704</v>
      </c>
      <c r="AF45" s="1">
        <f t="shared" si="14"/>
        <v>45</v>
      </c>
      <c r="AG45" s="1">
        <v>32.185609825972499</v>
      </c>
    </row>
    <row r="46" spans="2:33" x14ac:dyDescent="0.2">
      <c r="E46" s="3" t="s">
        <v>53</v>
      </c>
      <c r="F46" s="3" t="s">
        <v>54</v>
      </c>
      <c r="G46" s="3">
        <v>9.8389473684210493</v>
      </c>
      <c r="AF46" s="1">
        <f t="shared" si="14"/>
        <v>46</v>
      </c>
      <c r="AG46" s="1">
        <v>33.224187844064303</v>
      </c>
    </row>
    <row r="47" spans="2:33" x14ac:dyDescent="0.2">
      <c r="E47" s="3" t="s">
        <v>53</v>
      </c>
      <c r="F47" s="3" t="s">
        <v>55</v>
      </c>
      <c r="G47" s="3">
        <v>1.01394736842105</v>
      </c>
      <c r="AF47" s="1">
        <f t="shared" si="14"/>
        <v>47</v>
      </c>
      <c r="AG47" s="1">
        <v>33.156867521972799</v>
      </c>
    </row>
    <row r="48" spans="2:33" x14ac:dyDescent="0.2">
      <c r="E48" s="3" t="s">
        <v>53</v>
      </c>
      <c r="F48" s="3" t="s">
        <v>55</v>
      </c>
      <c r="G48" s="3">
        <v>0.95736842105263198</v>
      </c>
      <c r="AF48" s="1">
        <f t="shared" si="14"/>
        <v>48</v>
      </c>
      <c r="AG48" s="1">
        <v>32.213249294362299</v>
      </c>
    </row>
    <row r="49" spans="5:33" x14ac:dyDescent="0.2">
      <c r="E49" s="3" t="s">
        <v>53</v>
      </c>
      <c r="F49" s="3" t="s">
        <v>55</v>
      </c>
      <c r="G49" s="3">
        <v>1.0010526315789501</v>
      </c>
      <c r="AF49" s="1">
        <f t="shared" si="14"/>
        <v>49</v>
      </c>
      <c r="AG49" s="1">
        <v>32.101777235661501</v>
      </c>
    </row>
    <row r="50" spans="5:33" x14ac:dyDescent="0.2">
      <c r="E50" s="3" t="s">
        <v>53</v>
      </c>
      <c r="F50" s="3" t="s">
        <v>55</v>
      </c>
      <c r="G50" s="3">
        <v>0.99526315789473696</v>
      </c>
      <c r="AF50" s="1">
        <f t="shared" si="14"/>
        <v>50</v>
      </c>
      <c r="AG50" s="1">
        <v>33.307840576326598</v>
      </c>
    </row>
    <row r="51" spans="5:33" x14ac:dyDescent="0.2">
      <c r="E51" s="3" t="s">
        <v>53</v>
      </c>
      <c r="F51" s="3" t="s">
        <v>55</v>
      </c>
      <c r="G51" s="3">
        <v>0.93210526315789499</v>
      </c>
      <c r="AF51" s="1">
        <f t="shared" si="14"/>
        <v>51</v>
      </c>
      <c r="AG51" s="1">
        <v>193.73685609538001</v>
      </c>
    </row>
    <row r="52" spans="5:33" x14ac:dyDescent="0.2">
      <c r="E52" s="3" t="s">
        <v>53</v>
      </c>
      <c r="F52" s="3" t="s">
        <v>55</v>
      </c>
      <c r="G52" s="3">
        <v>0.99052631578947403</v>
      </c>
      <c r="AF52" s="1">
        <f t="shared" si="14"/>
        <v>52</v>
      </c>
      <c r="AG52" s="1">
        <v>194.444977543368</v>
      </c>
    </row>
    <row r="53" spans="5:33" x14ac:dyDescent="0.2">
      <c r="E53" s="3" t="s">
        <v>53</v>
      </c>
      <c r="F53" s="3" t="s">
        <v>55</v>
      </c>
      <c r="G53" s="3">
        <v>0.95894736842105299</v>
      </c>
      <c r="AF53" s="1">
        <f t="shared" si="14"/>
        <v>53</v>
      </c>
      <c r="AG53" s="1">
        <v>193.852442207031</v>
      </c>
    </row>
    <row r="54" spans="5:33" x14ac:dyDescent="0.2">
      <c r="E54" s="3" t="s">
        <v>53</v>
      </c>
      <c r="F54" s="3" t="s">
        <v>55</v>
      </c>
      <c r="G54" s="3">
        <v>0.98026315789473695</v>
      </c>
      <c r="AF54" s="1">
        <f t="shared" si="14"/>
        <v>54</v>
      </c>
      <c r="AG54" s="1">
        <v>199.47081776652999</v>
      </c>
    </row>
    <row r="55" spans="5:33" x14ac:dyDescent="0.2">
      <c r="E55" s="3" t="s">
        <v>53</v>
      </c>
      <c r="F55" s="3" t="s">
        <v>55</v>
      </c>
      <c r="G55" s="3">
        <v>0.98763157894736797</v>
      </c>
      <c r="AF55" s="1">
        <f t="shared" si="14"/>
        <v>55</v>
      </c>
      <c r="AG55" s="1">
        <v>195.434115967926</v>
      </c>
    </row>
    <row r="56" spans="5:33" x14ac:dyDescent="0.2">
      <c r="E56" s="3" t="s">
        <v>53</v>
      </c>
      <c r="F56" s="3" t="s">
        <v>55</v>
      </c>
      <c r="G56" s="3">
        <v>0.97684210526315796</v>
      </c>
      <c r="AF56" s="1">
        <f t="shared" si="14"/>
        <v>56</v>
      </c>
      <c r="AG56" s="1">
        <v>191.850009504399</v>
      </c>
    </row>
    <row r="57" spans="5:33" x14ac:dyDescent="0.2">
      <c r="E57" s="3" t="s">
        <v>53</v>
      </c>
      <c r="F57" s="3" t="s">
        <v>56</v>
      </c>
      <c r="G57" s="3">
        <v>1.0071052631578901</v>
      </c>
      <c r="AF57" s="1">
        <f t="shared" si="14"/>
        <v>57</v>
      </c>
      <c r="AG57" s="1">
        <v>188.21473978739701</v>
      </c>
    </row>
    <row r="58" spans="5:33" x14ac:dyDescent="0.2">
      <c r="E58" s="3" t="s">
        <v>53</v>
      </c>
      <c r="F58" s="3" t="s">
        <v>56</v>
      </c>
      <c r="G58" s="3">
        <v>0.95868421052631603</v>
      </c>
      <c r="AF58" s="1">
        <f t="shared" si="14"/>
        <v>58</v>
      </c>
      <c r="AG58" s="1">
        <v>199.818974234314</v>
      </c>
    </row>
    <row r="59" spans="5:33" x14ac:dyDescent="0.2">
      <c r="E59" s="3" t="s">
        <v>53</v>
      </c>
      <c r="F59" s="3" t="s">
        <v>56</v>
      </c>
      <c r="G59" s="3">
        <v>0.99394736842105302</v>
      </c>
      <c r="AF59" s="1">
        <f t="shared" si="14"/>
        <v>59</v>
      </c>
      <c r="AG59" s="1">
        <v>188.97100223165901</v>
      </c>
    </row>
    <row r="60" spans="5:33" x14ac:dyDescent="0.2">
      <c r="E60" s="3" t="s">
        <v>53</v>
      </c>
      <c r="F60" s="3" t="s">
        <v>56</v>
      </c>
      <c r="G60" s="3">
        <v>1</v>
      </c>
      <c r="AF60" s="1">
        <f t="shared" si="14"/>
        <v>60</v>
      </c>
      <c r="AG60" s="1">
        <v>190.22927615435</v>
      </c>
    </row>
    <row r="61" spans="5:33" x14ac:dyDescent="0.2">
      <c r="E61" s="3" t="s">
        <v>53</v>
      </c>
      <c r="F61" s="3" t="s">
        <v>56</v>
      </c>
      <c r="G61" s="3">
        <v>0.932894736842105</v>
      </c>
      <c r="AF61" s="1">
        <f t="shared" si="14"/>
        <v>61</v>
      </c>
      <c r="AG61" s="1">
        <v>189.75091159173701</v>
      </c>
    </row>
    <row r="62" spans="5:33" x14ac:dyDescent="0.2">
      <c r="E62" s="3" t="s">
        <v>53</v>
      </c>
      <c r="F62" s="3" t="s">
        <v>56</v>
      </c>
      <c r="G62" s="3">
        <v>0.99342105263157898</v>
      </c>
      <c r="AF62" s="1">
        <f t="shared" si="14"/>
        <v>62</v>
      </c>
      <c r="AG62" s="1">
        <v>190.89763062848499</v>
      </c>
    </row>
    <row r="63" spans="5:33" x14ac:dyDescent="0.2">
      <c r="E63" s="3" t="s">
        <v>53</v>
      </c>
      <c r="F63" s="3" t="s">
        <v>56</v>
      </c>
      <c r="G63" s="3">
        <v>0.95815789473684199</v>
      </c>
      <c r="AF63" s="1">
        <f t="shared" si="14"/>
        <v>63</v>
      </c>
      <c r="AG63" s="1">
        <v>193.597561556362</v>
      </c>
    </row>
    <row r="64" spans="5:33" x14ac:dyDescent="0.2">
      <c r="E64" s="3" t="s">
        <v>53</v>
      </c>
      <c r="F64" s="3" t="s">
        <v>56</v>
      </c>
      <c r="G64" s="3">
        <v>0.98394736842105301</v>
      </c>
      <c r="AF64" s="1">
        <f t="shared" si="14"/>
        <v>64</v>
      </c>
      <c r="AG64" s="1">
        <v>198.59585997153201</v>
      </c>
    </row>
    <row r="65" spans="5:33" x14ac:dyDescent="0.2">
      <c r="E65" s="3" t="s">
        <v>53</v>
      </c>
      <c r="F65" s="3" t="s">
        <v>56</v>
      </c>
      <c r="G65" s="3">
        <v>0.98105263157894695</v>
      </c>
      <c r="AF65" s="1">
        <f t="shared" si="14"/>
        <v>65</v>
      </c>
      <c r="AG65" s="1">
        <v>186.11986622775001</v>
      </c>
    </row>
    <row r="66" spans="5:33" x14ac:dyDescent="0.2">
      <c r="E66" s="3" t="s">
        <v>53</v>
      </c>
      <c r="F66" s="3" t="s">
        <v>56</v>
      </c>
      <c r="G66" s="3">
        <v>0.98789473684210505</v>
      </c>
      <c r="AF66" s="1">
        <f t="shared" ref="AF66:AF97" si="15">AF65+1</f>
        <v>66</v>
      </c>
      <c r="AG66" s="1">
        <v>193.39074386564101</v>
      </c>
    </row>
    <row r="67" spans="5:33" x14ac:dyDescent="0.2">
      <c r="E67" s="3" t="s">
        <v>53</v>
      </c>
      <c r="F67" s="3" t="s">
        <v>57</v>
      </c>
      <c r="G67" s="3">
        <v>9.2965789473684204</v>
      </c>
      <c r="AF67" s="1">
        <f t="shared" si="15"/>
        <v>67</v>
      </c>
      <c r="AG67" s="1">
        <v>186.90156382804901</v>
      </c>
    </row>
    <row r="68" spans="5:33" x14ac:dyDescent="0.2">
      <c r="E68" s="3" t="s">
        <v>53</v>
      </c>
      <c r="F68" s="3" t="s">
        <v>57</v>
      </c>
      <c r="G68" s="3">
        <v>9.30842105263158</v>
      </c>
      <c r="AF68" s="1">
        <f t="shared" si="15"/>
        <v>68</v>
      </c>
      <c r="AG68" s="1">
        <v>199.78989378511099</v>
      </c>
    </row>
    <row r="69" spans="5:33" x14ac:dyDescent="0.2">
      <c r="E69" s="3" t="s">
        <v>53</v>
      </c>
      <c r="F69" s="3" t="s">
        <v>57</v>
      </c>
      <c r="G69" s="3">
        <v>9.4363157894736798</v>
      </c>
      <c r="AF69" s="1">
        <f t="shared" si="15"/>
        <v>69</v>
      </c>
      <c r="AG69" s="1">
        <v>195.596376240116</v>
      </c>
    </row>
    <row r="70" spans="5:33" x14ac:dyDescent="0.2">
      <c r="E70" s="3" t="s">
        <v>53</v>
      </c>
      <c r="F70" s="3" t="s">
        <v>57</v>
      </c>
      <c r="G70" s="3">
        <v>9.3197368421052609</v>
      </c>
      <c r="AF70" s="1">
        <f t="shared" si="15"/>
        <v>70</v>
      </c>
      <c r="AG70" s="1">
        <v>204.371453830316</v>
      </c>
    </row>
    <row r="71" spans="5:33" x14ac:dyDescent="0.2">
      <c r="E71" s="3" t="s">
        <v>53</v>
      </c>
      <c r="F71" s="3" t="s">
        <v>57</v>
      </c>
      <c r="G71" s="3">
        <v>9.34578947368421</v>
      </c>
      <c r="AF71" s="1">
        <f t="shared" si="15"/>
        <v>71</v>
      </c>
      <c r="AG71" s="1">
        <v>76.560150479085095</v>
      </c>
    </row>
    <row r="72" spans="5:33" x14ac:dyDescent="0.2">
      <c r="E72" s="3" t="s">
        <v>53</v>
      </c>
      <c r="F72" s="3" t="s">
        <v>57</v>
      </c>
      <c r="G72" s="3">
        <v>9.4431578947368404</v>
      </c>
      <c r="AF72" s="1">
        <f t="shared" si="15"/>
        <v>72</v>
      </c>
      <c r="AG72" s="1">
        <v>80.862218066440803</v>
      </c>
    </row>
    <row r="73" spans="5:33" x14ac:dyDescent="0.2">
      <c r="E73" s="3" t="s">
        <v>53</v>
      </c>
      <c r="F73" s="3" t="s">
        <v>57</v>
      </c>
      <c r="G73" s="3">
        <v>9.1952631578947397</v>
      </c>
      <c r="AF73" s="1">
        <f t="shared" si="15"/>
        <v>73</v>
      </c>
      <c r="AG73" s="1">
        <v>80.614527578489401</v>
      </c>
    </row>
    <row r="74" spans="5:33" x14ac:dyDescent="0.2">
      <c r="E74" s="3" t="s">
        <v>53</v>
      </c>
      <c r="F74" s="3" t="s">
        <v>57</v>
      </c>
      <c r="G74" s="3">
        <v>9.3347368421052597</v>
      </c>
      <c r="AF74" s="1">
        <f t="shared" si="15"/>
        <v>74</v>
      </c>
      <c r="AG74" s="1">
        <v>76.539810261494296</v>
      </c>
    </row>
    <row r="75" spans="5:33" x14ac:dyDescent="0.2">
      <c r="E75" s="3" t="s">
        <v>53</v>
      </c>
      <c r="F75" s="3" t="s">
        <v>57</v>
      </c>
      <c r="G75" s="3">
        <v>9.2431578947368394</v>
      </c>
      <c r="AF75" s="1">
        <f t="shared" si="15"/>
        <v>75</v>
      </c>
      <c r="AG75" s="1">
        <v>80.346793852715805</v>
      </c>
    </row>
    <row r="76" spans="5:33" x14ac:dyDescent="0.2">
      <c r="E76" s="3" t="s">
        <v>53</v>
      </c>
      <c r="F76" s="3" t="s">
        <v>57</v>
      </c>
      <c r="G76" s="3">
        <v>9.3307894736842094</v>
      </c>
      <c r="AF76" s="1">
        <f t="shared" si="15"/>
        <v>76</v>
      </c>
      <c r="AG76" s="1">
        <v>78.344353207292102</v>
      </c>
    </row>
    <row r="77" spans="5:33" x14ac:dyDescent="0.2">
      <c r="E77" s="3" t="s">
        <v>53</v>
      </c>
      <c r="F77" s="3" t="s">
        <v>58</v>
      </c>
      <c r="G77" s="3">
        <v>9.8384210526315794</v>
      </c>
      <c r="AF77" s="1">
        <f t="shared" si="15"/>
        <v>77</v>
      </c>
      <c r="AG77" s="1">
        <v>83.055172716393102</v>
      </c>
    </row>
    <row r="78" spans="5:33" x14ac:dyDescent="0.2">
      <c r="E78" s="3" t="s">
        <v>53</v>
      </c>
      <c r="F78" s="3" t="s">
        <v>58</v>
      </c>
      <c r="G78" s="3">
        <v>9.7184210526315802</v>
      </c>
      <c r="AF78" s="1">
        <f t="shared" si="15"/>
        <v>78</v>
      </c>
      <c r="AG78" s="1">
        <v>79.049602881061404</v>
      </c>
    </row>
    <row r="79" spans="5:33" x14ac:dyDescent="0.2">
      <c r="E79" s="3" t="s">
        <v>53</v>
      </c>
      <c r="F79" s="3" t="s">
        <v>58</v>
      </c>
      <c r="G79" s="3">
        <v>9.9431578947368404</v>
      </c>
      <c r="AF79" s="1">
        <f t="shared" si="15"/>
        <v>79</v>
      </c>
      <c r="AG79" s="1">
        <v>82.351478191842901</v>
      </c>
    </row>
    <row r="80" spans="5:33" x14ac:dyDescent="0.2">
      <c r="E80" s="3" t="s">
        <v>53</v>
      </c>
      <c r="F80" s="3" t="s">
        <v>58</v>
      </c>
      <c r="G80" s="3">
        <v>9.7913157894736802</v>
      </c>
      <c r="AF80" s="1">
        <f t="shared" si="15"/>
        <v>80</v>
      </c>
      <c r="AG80" s="1">
        <v>83.552612204935201</v>
      </c>
    </row>
    <row r="81" spans="5:32" x14ac:dyDescent="0.2">
      <c r="E81" s="3" t="s">
        <v>53</v>
      </c>
      <c r="F81" s="3" t="s">
        <v>58</v>
      </c>
      <c r="G81" s="3">
        <v>9.9178947368421095</v>
      </c>
      <c r="AF81" s="1">
        <f t="shared" si="15"/>
        <v>81</v>
      </c>
    </row>
    <row r="82" spans="5:32" x14ac:dyDescent="0.2">
      <c r="E82" s="3" t="s">
        <v>53</v>
      </c>
      <c r="F82" s="3" t="s">
        <v>58</v>
      </c>
      <c r="G82" s="3">
        <v>10.0384210526316</v>
      </c>
      <c r="AF82" s="1">
        <f t="shared" si="15"/>
        <v>82</v>
      </c>
    </row>
    <row r="83" spans="5:32" x14ac:dyDescent="0.2">
      <c r="E83" s="3" t="s">
        <v>53</v>
      </c>
      <c r="F83" s="3" t="s">
        <v>58</v>
      </c>
      <c r="G83" s="3">
        <v>9.8031578947368399</v>
      </c>
      <c r="AF83" s="1">
        <f t="shared" si="15"/>
        <v>83</v>
      </c>
    </row>
    <row r="84" spans="5:32" x14ac:dyDescent="0.2">
      <c r="E84" s="3" t="s">
        <v>53</v>
      </c>
      <c r="F84" s="3" t="s">
        <v>58</v>
      </c>
      <c r="G84" s="3">
        <v>9.7578947368421094</v>
      </c>
      <c r="AF84" s="1">
        <f t="shared" si="15"/>
        <v>84</v>
      </c>
    </row>
    <row r="85" spans="5:32" x14ac:dyDescent="0.2">
      <c r="E85" s="3" t="s">
        <v>53</v>
      </c>
      <c r="F85" s="3" t="s">
        <v>58</v>
      </c>
      <c r="G85" s="3">
        <v>9.7839473684210496</v>
      </c>
      <c r="AF85" s="1">
        <f t="shared" si="15"/>
        <v>85</v>
      </c>
    </row>
    <row r="86" spans="5:32" x14ac:dyDescent="0.2">
      <c r="E86" s="3" t="s">
        <v>53</v>
      </c>
      <c r="F86" s="3" t="s">
        <v>58</v>
      </c>
      <c r="G86" s="3">
        <v>9.8273684210526309</v>
      </c>
      <c r="AF86" s="1">
        <f t="shared" si="15"/>
        <v>86</v>
      </c>
    </row>
    <row r="87" spans="5:32" x14ac:dyDescent="0.2">
      <c r="E87" s="3" t="s">
        <v>53</v>
      </c>
      <c r="F87" s="3" t="s">
        <v>59</v>
      </c>
      <c r="G87" s="3">
        <v>1.00763157894737</v>
      </c>
      <c r="AF87" s="1">
        <f t="shared" si="15"/>
        <v>87</v>
      </c>
    </row>
    <row r="88" spans="5:32" x14ac:dyDescent="0.2">
      <c r="E88" s="3" t="s">
        <v>53</v>
      </c>
      <c r="F88" s="3" t="s">
        <v>59</v>
      </c>
      <c r="G88" s="3">
        <v>0.96552631578947401</v>
      </c>
      <c r="AF88" s="1">
        <f t="shared" si="15"/>
        <v>88</v>
      </c>
    </row>
    <row r="89" spans="5:32" x14ac:dyDescent="0.2">
      <c r="E89" s="3" t="s">
        <v>53</v>
      </c>
      <c r="F89" s="3" t="s">
        <v>59</v>
      </c>
      <c r="G89" s="3">
        <v>0.99421052631578899</v>
      </c>
      <c r="AF89" s="1">
        <f t="shared" si="15"/>
        <v>89</v>
      </c>
    </row>
    <row r="90" spans="5:32" x14ac:dyDescent="0.2">
      <c r="E90" s="3" t="s">
        <v>53</v>
      </c>
      <c r="F90" s="3" t="s">
        <v>59</v>
      </c>
      <c r="G90" s="3">
        <v>1.0065789473684199</v>
      </c>
      <c r="AF90" s="1">
        <f t="shared" si="15"/>
        <v>90</v>
      </c>
    </row>
    <row r="91" spans="5:32" x14ac:dyDescent="0.2">
      <c r="E91" s="3" t="s">
        <v>53</v>
      </c>
      <c r="F91" s="3" t="s">
        <v>59</v>
      </c>
      <c r="G91" s="3">
        <v>0.94052631578947399</v>
      </c>
      <c r="AF91" s="1">
        <f t="shared" si="15"/>
        <v>91</v>
      </c>
    </row>
    <row r="92" spans="5:32" x14ac:dyDescent="0.2">
      <c r="E92" s="3" t="s">
        <v>53</v>
      </c>
      <c r="F92" s="3" t="s">
        <v>59</v>
      </c>
      <c r="G92" s="3">
        <v>0.98921052631578898</v>
      </c>
      <c r="AF92" s="1">
        <f t="shared" si="15"/>
        <v>92</v>
      </c>
    </row>
    <row r="93" spans="5:32" x14ac:dyDescent="0.2">
      <c r="E93" s="3" t="s">
        <v>53</v>
      </c>
      <c r="F93" s="3" t="s">
        <v>59</v>
      </c>
      <c r="G93" s="3">
        <v>0.95605263157894704</v>
      </c>
      <c r="AF93" s="1">
        <f t="shared" si="15"/>
        <v>93</v>
      </c>
    </row>
    <row r="94" spans="5:32" x14ac:dyDescent="0.2">
      <c r="E94" s="3" t="s">
        <v>53</v>
      </c>
      <c r="F94" s="3" t="s">
        <v>59</v>
      </c>
      <c r="G94" s="3">
        <v>0.99210526315789505</v>
      </c>
      <c r="AF94" s="1">
        <f t="shared" si="15"/>
        <v>94</v>
      </c>
    </row>
    <row r="95" spans="5:32" x14ac:dyDescent="0.2">
      <c r="E95" s="3" t="s">
        <v>53</v>
      </c>
      <c r="F95" s="3" t="s">
        <v>59</v>
      </c>
      <c r="G95" s="3">
        <v>0.977368421052632</v>
      </c>
      <c r="AF95" s="1">
        <f t="shared" si="15"/>
        <v>95</v>
      </c>
    </row>
    <row r="96" spans="5:32" x14ac:dyDescent="0.2">
      <c r="E96" s="3" t="s">
        <v>53</v>
      </c>
      <c r="F96" s="3" t="s">
        <v>59</v>
      </c>
      <c r="G96" s="3">
        <v>0.978157894736842</v>
      </c>
      <c r="AF96" s="1">
        <f t="shared" si="15"/>
        <v>96</v>
      </c>
    </row>
    <row r="97" spans="5:32" x14ac:dyDescent="0.2">
      <c r="E97" s="3" t="s">
        <v>53</v>
      </c>
      <c r="F97" s="3" t="s">
        <v>60</v>
      </c>
      <c r="G97" s="3">
        <v>1.01289473684211</v>
      </c>
      <c r="AF97" s="1">
        <f t="shared" si="15"/>
        <v>97</v>
      </c>
    </row>
    <row r="98" spans="5:32" x14ac:dyDescent="0.2">
      <c r="E98" s="3" t="s">
        <v>53</v>
      </c>
      <c r="F98" s="3" t="s">
        <v>60</v>
      </c>
      <c r="G98" s="3">
        <v>0.95342105263157895</v>
      </c>
      <c r="AF98" s="1">
        <f t="shared" ref="AF98:AF116" si="16">AF97+1</f>
        <v>98</v>
      </c>
    </row>
    <row r="99" spans="5:32" x14ac:dyDescent="0.2">
      <c r="E99" s="3" t="s">
        <v>53</v>
      </c>
      <c r="F99" s="3" t="s">
        <v>60</v>
      </c>
      <c r="G99" s="3">
        <v>0.99184210526315797</v>
      </c>
      <c r="AF99" s="1">
        <f t="shared" si="16"/>
        <v>99</v>
      </c>
    </row>
    <row r="100" spans="5:32" x14ac:dyDescent="0.2">
      <c r="E100" s="3" t="s">
        <v>53</v>
      </c>
      <c r="F100" s="3" t="s">
        <v>60</v>
      </c>
      <c r="G100" s="3">
        <v>1</v>
      </c>
      <c r="AF100" s="1">
        <f t="shared" si="16"/>
        <v>100</v>
      </c>
    </row>
    <row r="101" spans="5:32" x14ac:dyDescent="0.2">
      <c r="E101" s="3" t="s">
        <v>53</v>
      </c>
      <c r="F101" s="3" t="s">
        <v>60</v>
      </c>
      <c r="G101" s="3">
        <v>0.93815789473684197</v>
      </c>
      <c r="AF101" s="1">
        <f t="shared" si="16"/>
        <v>101</v>
      </c>
    </row>
    <row r="102" spans="5:32" x14ac:dyDescent="0.2">
      <c r="E102" s="3" t="s">
        <v>53</v>
      </c>
      <c r="F102" s="3" t="s">
        <v>60</v>
      </c>
      <c r="G102" s="3">
        <v>0.99921052631578899</v>
      </c>
      <c r="AF102" s="1">
        <f t="shared" si="16"/>
        <v>102</v>
      </c>
    </row>
    <row r="103" spans="5:32" x14ac:dyDescent="0.2">
      <c r="E103" s="3" t="s">
        <v>53</v>
      </c>
      <c r="F103" s="3" t="s">
        <v>60</v>
      </c>
      <c r="G103" s="3">
        <v>0.95210526315789501</v>
      </c>
      <c r="AF103" s="1">
        <f t="shared" si="16"/>
        <v>103</v>
      </c>
    </row>
    <row r="104" spans="5:32" x14ac:dyDescent="0.2">
      <c r="E104" s="3" t="s">
        <v>53</v>
      </c>
      <c r="F104" s="3" t="s">
        <v>60</v>
      </c>
      <c r="G104" s="3">
        <v>0.98394736842105301</v>
      </c>
      <c r="AF104" s="1">
        <f t="shared" si="16"/>
        <v>104</v>
      </c>
    </row>
    <row r="105" spans="5:32" x14ac:dyDescent="0.2">
      <c r="E105" s="3" t="s">
        <v>53</v>
      </c>
      <c r="F105" s="3" t="s">
        <v>60</v>
      </c>
      <c r="G105" s="3">
        <v>0.97789473684210504</v>
      </c>
      <c r="AF105" s="1">
        <f t="shared" si="16"/>
        <v>105</v>
      </c>
    </row>
    <row r="106" spans="5:32" x14ac:dyDescent="0.2">
      <c r="E106" s="3" t="s">
        <v>53</v>
      </c>
      <c r="F106" s="3" t="s">
        <v>60</v>
      </c>
      <c r="G106" s="3">
        <v>0.98105263157894695</v>
      </c>
      <c r="AF106" s="1">
        <f t="shared" si="16"/>
        <v>106</v>
      </c>
    </row>
    <row r="107" spans="5:32" x14ac:dyDescent="0.2">
      <c r="E107" s="3" t="s">
        <v>53</v>
      </c>
      <c r="F107" s="3" t="s">
        <v>61</v>
      </c>
      <c r="G107" s="3">
        <v>9.3486842105263204</v>
      </c>
      <c r="AF107" s="1">
        <f t="shared" si="16"/>
        <v>107</v>
      </c>
    </row>
    <row r="108" spans="5:32" x14ac:dyDescent="0.2">
      <c r="E108" s="3" t="s">
        <v>53</v>
      </c>
      <c r="F108" s="3" t="s">
        <v>61</v>
      </c>
      <c r="G108" s="3">
        <v>9.3328947368421105</v>
      </c>
      <c r="AF108" s="1">
        <f t="shared" si="16"/>
        <v>108</v>
      </c>
    </row>
    <row r="109" spans="5:32" x14ac:dyDescent="0.2">
      <c r="E109" s="3" t="s">
        <v>53</v>
      </c>
      <c r="F109" s="3" t="s">
        <v>61</v>
      </c>
      <c r="G109" s="3">
        <v>9.4084210526315797</v>
      </c>
      <c r="AF109" s="1">
        <f t="shared" si="16"/>
        <v>109</v>
      </c>
    </row>
    <row r="110" spans="5:32" x14ac:dyDescent="0.2">
      <c r="E110" s="3" t="s">
        <v>53</v>
      </c>
      <c r="F110" s="3" t="s">
        <v>61</v>
      </c>
      <c r="G110" s="3">
        <v>9.2668421052631604</v>
      </c>
      <c r="AF110" s="1">
        <f t="shared" si="16"/>
        <v>110</v>
      </c>
    </row>
    <row r="111" spans="5:32" x14ac:dyDescent="0.2">
      <c r="E111" s="3" t="s">
        <v>53</v>
      </c>
      <c r="F111" s="3" t="s">
        <v>61</v>
      </c>
      <c r="G111" s="3">
        <v>9.3555263157894704</v>
      </c>
      <c r="AF111" s="1">
        <f t="shared" si="16"/>
        <v>111</v>
      </c>
    </row>
    <row r="112" spans="5:32" x14ac:dyDescent="0.2">
      <c r="E112" s="3" t="s">
        <v>53</v>
      </c>
      <c r="F112" s="3" t="s">
        <v>61</v>
      </c>
      <c r="G112" s="3">
        <v>9.3618421052631593</v>
      </c>
      <c r="AF112" s="1">
        <f t="shared" si="16"/>
        <v>112</v>
      </c>
    </row>
    <row r="113" spans="5:32" x14ac:dyDescent="0.2">
      <c r="E113" s="3" t="s">
        <v>53</v>
      </c>
      <c r="F113" s="3" t="s">
        <v>61</v>
      </c>
      <c r="G113" s="3">
        <v>9.2092105263157897</v>
      </c>
      <c r="AF113" s="1">
        <f t="shared" si="16"/>
        <v>113</v>
      </c>
    </row>
    <row r="114" spans="5:32" x14ac:dyDescent="0.2">
      <c r="E114" s="3" t="s">
        <v>53</v>
      </c>
      <c r="F114" s="3" t="s">
        <v>61</v>
      </c>
      <c r="G114" s="3">
        <v>9.1936842105263192</v>
      </c>
      <c r="AF114" s="1">
        <f t="shared" si="16"/>
        <v>114</v>
      </c>
    </row>
    <row r="115" spans="5:32" x14ac:dyDescent="0.2">
      <c r="E115" s="3" t="s">
        <v>53</v>
      </c>
      <c r="F115" s="3" t="s">
        <v>61</v>
      </c>
      <c r="G115" s="3">
        <v>9.3284210526315796</v>
      </c>
      <c r="AF115" s="1">
        <f t="shared" si="16"/>
        <v>115</v>
      </c>
    </row>
    <row r="116" spans="5:32" x14ac:dyDescent="0.2">
      <c r="E116" s="3" t="s">
        <v>53</v>
      </c>
      <c r="F116" s="3" t="s">
        <v>61</v>
      </c>
      <c r="G116" s="3">
        <v>9.3323684210526299</v>
      </c>
      <c r="AF116" s="1">
        <f t="shared" si="16"/>
        <v>116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Roman,Normale"&amp;12&amp;A</oddHeader>
    <oddFooter>&amp;C&amp;"Times New Roman,Normale"&amp;12Pagina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21"/>
  <sheetViews>
    <sheetView topLeftCell="A228" zoomScale="95" zoomScaleNormal="95" workbookViewId="0">
      <selection activeCell="B242" sqref="B242:B321"/>
    </sheetView>
  </sheetViews>
  <sheetFormatPr defaultColWidth="11.5703125" defaultRowHeight="12.75" x14ac:dyDescent="0.2"/>
  <sheetData>
    <row r="1" spans="1:3" ht="25.5" x14ac:dyDescent="0.2">
      <c r="A1" s="1" t="s">
        <v>41</v>
      </c>
      <c r="B1" s="2" t="s">
        <v>52</v>
      </c>
    </row>
    <row r="2" spans="1:3" x14ac:dyDescent="0.2">
      <c r="A2" s="1">
        <v>10.015833333333299</v>
      </c>
      <c r="B2" s="1">
        <v>4.8934899685382396</v>
      </c>
      <c r="C2">
        <v>1</v>
      </c>
    </row>
    <row r="3" spans="1:3" x14ac:dyDescent="0.2">
      <c r="A3" s="1">
        <v>10.0666666666667</v>
      </c>
      <c r="B3" s="1">
        <v>4.8691607819781701</v>
      </c>
      <c r="C3">
        <f xml:space="preserve"> C2+1</f>
        <v>2</v>
      </c>
    </row>
    <row r="4" spans="1:3" x14ac:dyDescent="0.2">
      <c r="A4" s="1">
        <v>10.1188888888889</v>
      </c>
      <c r="B4" s="1">
        <v>4.84378233601422</v>
      </c>
      <c r="C4">
        <f t="shared" ref="C4:C67" si="0" xml:space="preserve"> C3+1</f>
        <v>3</v>
      </c>
    </row>
    <row r="5" spans="1:3" x14ac:dyDescent="0.2">
      <c r="A5" s="1">
        <v>10.063333333333301</v>
      </c>
      <c r="B5" s="1">
        <v>4.8688546715390499</v>
      </c>
      <c r="C5">
        <f t="shared" si="0"/>
        <v>4</v>
      </c>
    </row>
    <row r="6" spans="1:3" x14ac:dyDescent="0.2">
      <c r="A6" s="1">
        <v>10.226944444444401</v>
      </c>
      <c r="B6" s="1">
        <v>4.7912208807158096</v>
      </c>
      <c r="C6">
        <f t="shared" si="0"/>
        <v>5</v>
      </c>
    </row>
    <row r="7" spans="1:3" x14ac:dyDescent="0.2">
      <c r="A7" s="1">
        <v>10.1280555555556</v>
      </c>
      <c r="B7" s="1">
        <v>4.8376907429326401</v>
      </c>
      <c r="C7">
        <f t="shared" si="0"/>
        <v>6</v>
      </c>
    </row>
    <row r="8" spans="1:3" x14ac:dyDescent="0.2">
      <c r="A8" s="1">
        <v>9.9030555555555608</v>
      </c>
      <c r="B8" s="1">
        <v>4.9511107974808404</v>
      </c>
      <c r="C8">
        <f t="shared" si="0"/>
        <v>7</v>
      </c>
    </row>
    <row r="9" spans="1:3" x14ac:dyDescent="0.2">
      <c r="A9" s="1">
        <v>10.1177777777778</v>
      </c>
      <c r="B9" s="1">
        <v>4.84524350134049</v>
      </c>
      <c r="C9">
        <f t="shared" si="0"/>
        <v>8</v>
      </c>
    </row>
    <row r="10" spans="1:3" x14ac:dyDescent="0.2">
      <c r="A10" s="1">
        <v>10.1680555555556</v>
      </c>
      <c r="B10" s="1">
        <v>4.8195224528456304</v>
      </c>
      <c r="C10">
        <f t="shared" si="0"/>
        <v>9</v>
      </c>
    </row>
    <row r="11" spans="1:3" x14ac:dyDescent="0.2">
      <c r="A11" s="1">
        <v>10.109444444444399</v>
      </c>
      <c r="B11" s="1">
        <v>4.8467283349499803</v>
      </c>
      <c r="C11">
        <f t="shared" si="0"/>
        <v>10</v>
      </c>
    </row>
    <row r="12" spans="1:3" x14ac:dyDescent="0.2">
      <c r="A12" s="1">
        <v>1.0288888888888901</v>
      </c>
      <c r="B12" s="1">
        <v>47.604535262505898</v>
      </c>
      <c r="C12">
        <f t="shared" si="0"/>
        <v>11</v>
      </c>
    </row>
    <row r="13" spans="1:3" x14ac:dyDescent="0.2">
      <c r="A13" s="1">
        <v>1.00722222222222</v>
      </c>
      <c r="B13" s="1">
        <v>48.577109511499501</v>
      </c>
      <c r="C13">
        <f t="shared" si="0"/>
        <v>12</v>
      </c>
    </row>
    <row r="14" spans="1:3" x14ac:dyDescent="0.2">
      <c r="A14" s="1">
        <v>1.0291666666666699</v>
      </c>
      <c r="B14" s="1">
        <v>47.578860048464399</v>
      </c>
      <c r="C14">
        <f t="shared" si="0"/>
        <v>13</v>
      </c>
    </row>
    <row r="15" spans="1:3" x14ac:dyDescent="0.2">
      <c r="A15" s="1">
        <v>0.99527777777777804</v>
      </c>
      <c r="B15" s="1">
        <v>49.332595770003302</v>
      </c>
      <c r="C15">
        <f t="shared" si="0"/>
        <v>14</v>
      </c>
    </row>
    <row r="16" spans="1:3" x14ac:dyDescent="0.2">
      <c r="A16" s="1">
        <v>0.95944444444444399</v>
      </c>
      <c r="B16" s="1">
        <v>50.7217024609348</v>
      </c>
      <c r="C16">
        <f t="shared" si="0"/>
        <v>15</v>
      </c>
    </row>
    <row r="17" spans="1:3" x14ac:dyDescent="0.2">
      <c r="A17" s="1">
        <v>1.0049999999999999</v>
      </c>
      <c r="B17" s="1">
        <v>48.419258043902602</v>
      </c>
      <c r="C17">
        <f t="shared" si="0"/>
        <v>16</v>
      </c>
    </row>
    <row r="18" spans="1:3" x14ac:dyDescent="0.2">
      <c r="A18" s="1">
        <v>1.04</v>
      </c>
      <c r="B18" s="1">
        <v>46.989695517838797</v>
      </c>
      <c r="C18">
        <f t="shared" si="0"/>
        <v>17</v>
      </c>
    </row>
    <row r="19" spans="1:3" x14ac:dyDescent="0.2">
      <c r="A19" s="1">
        <v>1.0266666666666699</v>
      </c>
      <c r="B19" s="1">
        <v>47.832224500559001</v>
      </c>
      <c r="C19">
        <f t="shared" si="0"/>
        <v>18</v>
      </c>
    </row>
    <row r="20" spans="1:3" x14ac:dyDescent="0.2">
      <c r="A20" s="1">
        <v>1.00138888888889</v>
      </c>
      <c r="B20" s="1">
        <v>48.761778397491</v>
      </c>
      <c r="C20">
        <f t="shared" si="0"/>
        <v>19</v>
      </c>
    </row>
    <row r="21" spans="1:3" x14ac:dyDescent="0.2">
      <c r="A21" s="1">
        <v>1.06388888888889</v>
      </c>
      <c r="B21" s="1">
        <v>45.968739759593802</v>
      </c>
      <c r="C21">
        <f t="shared" si="0"/>
        <v>20</v>
      </c>
    </row>
    <row r="22" spans="1:3" x14ac:dyDescent="0.2">
      <c r="A22" s="1">
        <v>1.09222222222222</v>
      </c>
      <c r="B22" s="1">
        <v>44.974845736697297</v>
      </c>
      <c r="C22">
        <f t="shared" si="0"/>
        <v>21</v>
      </c>
    </row>
    <row r="23" spans="1:3" x14ac:dyDescent="0.2">
      <c r="A23" s="1">
        <v>1.02305555555556</v>
      </c>
      <c r="B23" s="1">
        <v>48.033145821838502</v>
      </c>
      <c r="C23">
        <f t="shared" si="0"/>
        <v>22</v>
      </c>
    </row>
    <row r="24" spans="1:3" x14ac:dyDescent="0.2">
      <c r="A24" s="1">
        <v>1.07083333333333</v>
      </c>
      <c r="B24" s="1">
        <v>45.669865928262602</v>
      </c>
      <c r="C24">
        <f t="shared" si="0"/>
        <v>23</v>
      </c>
    </row>
    <row r="25" spans="1:3" x14ac:dyDescent="0.2">
      <c r="A25" s="1">
        <v>1.02722222222222</v>
      </c>
      <c r="B25" s="1">
        <v>47.951378219507703</v>
      </c>
      <c r="C25">
        <f t="shared" si="0"/>
        <v>24</v>
      </c>
    </row>
    <row r="26" spans="1:3" x14ac:dyDescent="0.2">
      <c r="A26" s="1">
        <v>0.99333333333333296</v>
      </c>
      <c r="B26" s="1">
        <v>49.4937971973335</v>
      </c>
      <c r="C26">
        <f t="shared" si="0"/>
        <v>25</v>
      </c>
    </row>
    <row r="27" spans="1:3" x14ac:dyDescent="0.2">
      <c r="A27" s="1">
        <v>1.04</v>
      </c>
      <c r="B27" s="1">
        <v>46.734396524254798</v>
      </c>
      <c r="C27">
        <f t="shared" si="0"/>
        <v>26</v>
      </c>
    </row>
    <row r="28" spans="1:3" x14ac:dyDescent="0.2">
      <c r="A28" s="1">
        <v>1.0461111111111101</v>
      </c>
      <c r="B28" s="1">
        <v>47.120192552847001</v>
      </c>
      <c r="C28">
        <f t="shared" si="0"/>
        <v>27</v>
      </c>
    </row>
    <row r="29" spans="1:3" x14ac:dyDescent="0.2">
      <c r="A29" s="1">
        <v>1.05805555555556</v>
      </c>
      <c r="B29" s="1">
        <v>46.322876634221899</v>
      </c>
      <c r="C29">
        <f t="shared" si="0"/>
        <v>28</v>
      </c>
    </row>
    <row r="30" spans="1:3" x14ac:dyDescent="0.2">
      <c r="A30" s="1">
        <v>1.01166666666667</v>
      </c>
      <c r="B30" s="1">
        <v>48.272966920456099</v>
      </c>
      <c r="C30">
        <f t="shared" si="0"/>
        <v>29</v>
      </c>
    </row>
    <row r="31" spans="1:3" x14ac:dyDescent="0.2">
      <c r="A31" s="1">
        <v>1.03</v>
      </c>
      <c r="B31" s="1">
        <v>47.177427156623601</v>
      </c>
      <c r="C31">
        <f t="shared" si="0"/>
        <v>30</v>
      </c>
    </row>
    <row r="32" spans="1:3" x14ac:dyDescent="0.2">
      <c r="A32" s="1">
        <v>1.06833333333333</v>
      </c>
      <c r="B32" s="1">
        <v>45.713642609893299</v>
      </c>
      <c r="C32">
        <f t="shared" si="0"/>
        <v>31</v>
      </c>
    </row>
    <row r="33" spans="1:3" x14ac:dyDescent="0.2">
      <c r="A33" s="1">
        <v>1.0358333333333301</v>
      </c>
      <c r="B33" s="1">
        <v>47.286794677355701</v>
      </c>
      <c r="C33">
        <f t="shared" si="0"/>
        <v>32</v>
      </c>
    </row>
    <row r="34" spans="1:3" x14ac:dyDescent="0.2">
      <c r="A34" s="1">
        <v>0.99944444444444402</v>
      </c>
      <c r="B34" s="1">
        <v>48.568299591922901</v>
      </c>
      <c r="C34">
        <f t="shared" si="0"/>
        <v>33</v>
      </c>
    </row>
    <row r="35" spans="1:3" x14ac:dyDescent="0.2">
      <c r="A35" s="1">
        <v>1.0819444444444399</v>
      </c>
      <c r="B35" s="1">
        <v>45.214539813770998</v>
      </c>
      <c r="C35">
        <f t="shared" si="0"/>
        <v>34</v>
      </c>
    </row>
    <row r="36" spans="1:3" x14ac:dyDescent="0.2">
      <c r="A36" s="1">
        <v>1.0516666666666701</v>
      </c>
      <c r="B36" s="1">
        <v>46.859430469517498</v>
      </c>
      <c r="C36">
        <f t="shared" si="0"/>
        <v>35</v>
      </c>
    </row>
    <row r="37" spans="1:3" x14ac:dyDescent="0.2">
      <c r="A37" s="1">
        <v>1.0075000000000001</v>
      </c>
      <c r="B37" s="1">
        <v>48.545654994162099</v>
      </c>
      <c r="C37">
        <f t="shared" si="0"/>
        <v>36</v>
      </c>
    </row>
    <row r="38" spans="1:3" x14ac:dyDescent="0.2">
      <c r="A38" s="1">
        <v>1.0280555555555599</v>
      </c>
      <c r="B38" s="1">
        <v>47.8531355374041</v>
      </c>
      <c r="C38">
        <f t="shared" si="0"/>
        <v>37</v>
      </c>
    </row>
    <row r="39" spans="1:3" x14ac:dyDescent="0.2">
      <c r="A39" s="1">
        <v>1.0177777777777799</v>
      </c>
      <c r="B39" s="1">
        <v>47.725232796030603</v>
      </c>
      <c r="C39">
        <f t="shared" si="0"/>
        <v>38</v>
      </c>
    </row>
    <row r="40" spans="1:3" x14ac:dyDescent="0.2">
      <c r="A40" s="1">
        <v>0.98972222222222195</v>
      </c>
      <c r="B40" s="1">
        <v>49.493479823671102</v>
      </c>
      <c r="C40">
        <f t="shared" si="0"/>
        <v>39</v>
      </c>
    </row>
    <row r="41" spans="1:3" x14ac:dyDescent="0.2">
      <c r="A41" s="1">
        <v>1.0322222222222199</v>
      </c>
      <c r="B41" s="1">
        <v>47.2897415220488</v>
      </c>
      <c r="C41">
        <f t="shared" si="0"/>
        <v>40</v>
      </c>
    </row>
    <row r="42" spans="1:3" x14ac:dyDescent="0.2">
      <c r="A42" s="1">
        <v>3.4108333333333301</v>
      </c>
      <c r="B42" s="1">
        <v>14.3771840805209</v>
      </c>
      <c r="C42">
        <f t="shared" si="0"/>
        <v>41</v>
      </c>
    </row>
    <row r="43" spans="1:3" x14ac:dyDescent="0.2">
      <c r="A43" s="1">
        <v>3.3713888888888901</v>
      </c>
      <c r="B43" s="1">
        <v>14.5502084028727</v>
      </c>
      <c r="C43">
        <f t="shared" si="0"/>
        <v>42</v>
      </c>
    </row>
    <row r="44" spans="1:3" x14ac:dyDescent="0.2">
      <c r="A44" s="1">
        <v>3.43444444444444</v>
      </c>
      <c r="B44" s="1">
        <v>14.281424617992</v>
      </c>
      <c r="C44">
        <f t="shared" si="0"/>
        <v>43</v>
      </c>
    </row>
    <row r="45" spans="1:3" x14ac:dyDescent="0.2">
      <c r="A45" s="1">
        <v>3.4211111111111099</v>
      </c>
      <c r="B45" s="1">
        <v>14.324473768145801</v>
      </c>
      <c r="C45">
        <f t="shared" si="0"/>
        <v>44</v>
      </c>
    </row>
    <row r="46" spans="1:3" x14ac:dyDescent="0.2">
      <c r="A46" s="1">
        <v>3.45611111111111</v>
      </c>
      <c r="B46" s="1">
        <v>14.1770683404926</v>
      </c>
      <c r="C46">
        <f t="shared" si="0"/>
        <v>45</v>
      </c>
    </row>
    <row r="47" spans="1:3" x14ac:dyDescent="0.2">
      <c r="A47" s="1">
        <v>3.3711111111111101</v>
      </c>
      <c r="B47" s="1">
        <v>14.5232434176759</v>
      </c>
      <c r="C47">
        <f t="shared" si="0"/>
        <v>46</v>
      </c>
    </row>
    <row r="48" spans="1:3" x14ac:dyDescent="0.2">
      <c r="A48" s="1">
        <v>3.4008333333333298</v>
      </c>
      <c r="B48" s="1">
        <v>14.4167816173231</v>
      </c>
      <c r="C48">
        <f t="shared" si="0"/>
        <v>47</v>
      </c>
    </row>
    <row r="49" spans="1:3" x14ac:dyDescent="0.2">
      <c r="A49" s="1">
        <v>3.4138888888888901</v>
      </c>
      <c r="B49" s="1">
        <v>14.331310237386001</v>
      </c>
      <c r="C49">
        <f t="shared" si="0"/>
        <v>48</v>
      </c>
    </row>
    <row r="50" spans="1:3" x14ac:dyDescent="0.2">
      <c r="A50" s="1">
        <v>3.43333333333333</v>
      </c>
      <c r="B50" s="1">
        <v>14.271776667818401</v>
      </c>
      <c r="C50">
        <f t="shared" si="0"/>
        <v>49</v>
      </c>
    </row>
    <row r="51" spans="1:3" x14ac:dyDescent="0.2">
      <c r="A51" s="1">
        <v>3.4024999999999999</v>
      </c>
      <c r="B51" s="1">
        <v>14.413078958283</v>
      </c>
      <c r="C51">
        <f t="shared" si="0"/>
        <v>50</v>
      </c>
    </row>
    <row r="52" spans="1:3" x14ac:dyDescent="0.2">
      <c r="A52" s="1">
        <v>1.0488888888888901</v>
      </c>
      <c r="B52" s="1">
        <v>46.605070907979702</v>
      </c>
      <c r="C52">
        <f t="shared" si="0"/>
        <v>51</v>
      </c>
    </row>
    <row r="53" spans="1:3" x14ac:dyDescent="0.2">
      <c r="A53" s="1">
        <v>1.01833333333333</v>
      </c>
      <c r="B53" s="1">
        <v>48.0303390890166</v>
      </c>
      <c r="C53">
        <f t="shared" si="0"/>
        <v>52</v>
      </c>
    </row>
    <row r="54" spans="1:3" x14ac:dyDescent="0.2">
      <c r="A54" s="1">
        <v>1.0249999999999999</v>
      </c>
      <c r="B54" s="1">
        <v>47.9772134396786</v>
      </c>
      <c r="C54">
        <f t="shared" si="0"/>
        <v>53</v>
      </c>
    </row>
    <row r="55" spans="1:3" x14ac:dyDescent="0.2">
      <c r="A55" s="1">
        <v>0.995</v>
      </c>
      <c r="B55" s="1">
        <v>49.145066870023904</v>
      </c>
      <c r="C55">
        <f t="shared" si="0"/>
        <v>54</v>
      </c>
    </row>
    <row r="56" spans="1:3" x14ac:dyDescent="0.2">
      <c r="A56" s="1">
        <v>1.0063888888888901</v>
      </c>
      <c r="B56" s="1">
        <v>48.9988832662306</v>
      </c>
      <c r="C56">
        <f t="shared" si="0"/>
        <v>55</v>
      </c>
    </row>
    <row r="57" spans="1:3" x14ac:dyDescent="0.2">
      <c r="A57" s="1">
        <v>1.03722222222222</v>
      </c>
      <c r="B57" s="1">
        <v>47.178093355539303</v>
      </c>
      <c r="C57">
        <f t="shared" si="0"/>
        <v>56</v>
      </c>
    </row>
    <row r="58" spans="1:3" x14ac:dyDescent="0.2">
      <c r="A58" s="1">
        <v>1.0277777777777799</v>
      </c>
      <c r="B58" s="1">
        <v>47.680638212654799</v>
      </c>
      <c r="C58">
        <f t="shared" si="0"/>
        <v>57</v>
      </c>
    </row>
    <row r="59" spans="1:3" x14ac:dyDescent="0.2">
      <c r="A59" s="1">
        <v>1.0022222222222199</v>
      </c>
      <c r="B59" s="1">
        <v>48.929631606462898</v>
      </c>
      <c r="C59">
        <f t="shared" si="0"/>
        <v>58</v>
      </c>
    </row>
    <row r="60" spans="1:3" x14ac:dyDescent="0.2">
      <c r="A60" s="1">
        <v>1.0122222222222199</v>
      </c>
      <c r="B60" s="1">
        <v>48.292876482964402</v>
      </c>
      <c r="C60">
        <f t="shared" si="0"/>
        <v>59</v>
      </c>
    </row>
    <row r="61" spans="1:3" x14ac:dyDescent="0.2">
      <c r="A61" s="1">
        <v>1.0208333333333299</v>
      </c>
      <c r="B61" s="1">
        <v>47.683731260419101</v>
      </c>
      <c r="C61">
        <f t="shared" si="0"/>
        <v>60</v>
      </c>
    </row>
    <row r="62" spans="1:3" x14ac:dyDescent="0.2">
      <c r="A62" s="1">
        <v>1.0847222222222199</v>
      </c>
      <c r="B62" s="1">
        <v>45.119736362764399</v>
      </c>
      <c r="C62">
        <f t="shared" si="0"/>
        <v>61</v>
      </c>
    </row>
    <row r="63" spans="1:3" x14ac:dyDescent="0.2">
      <c r="A63" s="1">
        <v>1.0294444444444399</v>
      </c>
      <c r="B63" s="1">
        <v>47.5381383910685</v>
      </c>
      <c r="C63">
        <f t="shared" si="0"/>
        <v>62</v>
      </c>
    </row>
    <row r="64" spans="1:3" x14ac:dyDescent="0.2">
      <c r="A64" s="1">
        <v>1.0661111111111099</v>
      </c>
      <c r="B64" s="1">
        <v>45.9695629675237</v>
      </c>
      <c r="C64">
        <f t="shared" si="0"/>
        <v>63</v>
      </c>
    </row>
    <row r="65" spans="1:3" x14ac:dyDescent="0.2">
      <c r="A65" s="1">
        <v>1.03555555555556</v>
      </c>
      <c r="B65" s="1">
        <v>47.254432157722597</v>
      </c>
      <c r="C65">
        <f t="shared" si="0"/>
        <v>64</v>
      </c>
    </row>
    <row r="66" spans="1:3" x14ac:dyDescent="0.2">
      <c r="A66" s="1">
        <v>0.99861111111111101</v>
      </c>
      <c r="B66" s="1">
        <v>49.146737209747798</v>
      </c>
      <c r="C66">
        <f t="shared" si="0"/>
        <v>65</v>
      </c>
    </row>
    <row r="67" spans="1:3" x14ac:dyDescent="0.2">
      <c r="A67" s="1">
        <v>1.0430555555555601</v>
      </c>
      <c r="B67" s="1">
        <v>46.8523711705813</v>
      </c>
      <c r="C67">
        <f t="shared" si="0"/>
        <v>66</v>
      </c>
    </row>
    <row r="68" spans="1:3" x14ac:dyDescent="0.2">
      <c r="A68" s="1">
        <v>1.04138888888889</v>
      </c>
      <c r="B68" s="1">
        <v>47.3368819161281</v>
      </c>
      <c r="C68">
        <f t="shared" ref="C68:C131" si="1" xml:space="preserve"> C67+1</f>
        <v>67</v>
      </c>
    </row>
    <row r="69" spans="1:3" x14ac:dyDescent="0.2">
      <c r="A69" s="1">
        <v>1.0522222222222199</v>
      </c>
      <c r="B69" s="1">
        <v>46.837703703574</v>
      </c>
      <c r="C69">
        <f t="shared" si="1"/>
        <v>68</v>
      </c>
    </row>
    <row r="70" spans="1:3" x14ac:dyDescent="0.2">
      <c r="A70" s="1">
        <v>0.99805555555555603</v>
      </c>
      <c r="B70" s="1">
        <v>48.940101004829103</v>
      </c>
      <c r="C70">
        <f t="shared" si="1"/>
        <v>69</v>
      </c>
    </row>
    <row r="71" spans="1:3" x14ac:dyDescent="0.2">
      <c r="A71" s="1">
        <v>1.03138888888889</v>
      </c>
      <c r="B71" s="1">
        <v>46.989324338091997</v>
      </c>
      <c r="C71">
        <f t="shared" si="1"/>
        <v>70</v>
      </c>
    </row>
    <row r="72" spans="1:3" x14ac:dyDescent="0.2">
      <c r="A72" s="1">
        <v>1.0205555555555601</v>
      </c>
      <c r="B72" s="1">
        <v>48.123737511523103</v>
      </c>
      <c r="C72">
        <f t="shared" si="1"/>
        <v>71</v>
      </c>
    </row>
    <row r="73" spans="1:3" x14ac:dyDescent="0.2">
      <c r="A73" s="1">
        <v>1.0525</v>
      </c>
      <c r="B73" s="1">
        <v>46.209785270143499</v>
      </c>
      <c r="C73">
        <f t="shared" si="1"/>
        <v>72</v>
      </c>
    </row>
    <row r="74" spans="1:3" x14ac:dyDescent="0.2">
      <c r="A74" s="1">
        <v>1.0349999999999999</v>
      </c>
      <c r="B74" s="1">
        <v>47.489753574859698</v>
      </c>
      <c r="C74">
        <f t="shared" si="1"/>
        <v>73</v>
      </c>
    </row>
    <row r="75" spans="1:3" x14ac:dyDescent="0.2">
      <c r="A75" s="1">
        <v>1.0219444444444401</v>
      </c>
      <c r="B75" s="1">
        <v>48.106542075513403</v>
      </c>
      <c r="C75">
        <f t="shared" si="1"/>
        <v>74</v>
      </c>
    </row>
    <row r="76" spans="1:3" x14ac:dyDescent="0.2">
      <c r="A76" s="1">
        <v>1.0233333333333301</v>
      </c>
      <c r="B76" s="1">
        <v>47.907662021282</v>
      </c>
      <c r="C76">
        <f t="shared" si="1"/>
        <v>75</v>
      </c>
    </row>
    <row r="77" spans="1:3" x14ac:dyDescent="0.2">
      <c r="A77" s="1">
        <v>0.99111111111111105</v>
      </c>
      <c r="B77" s="1">
        <v>49.024336960966899</v>
      </c>
      <c r="C77">
        <f t="shared" si="1"/>
        <v>76</v>
      </c>
    </row>
    <row r="78" spans="1:3" x14ac:dyDescent="0.2">
      <c r="A78" s="1">
        <v>0.99472222222222195</v>
      </c>
      <c r="B78" s="1">
        <v>49.404147118527</v>
      </c>
      <c r="C78">
        <f t="shared" si="1"/>
        <v>77</v>
      </c>
    </row>
    <row r="79" spans="1:3" x14ac:dyDescent="0.2">
      <c r="A79" s="1">
        <v>1.0249999999999999</v>
      </c>
      <c r="B79" s="1">
        <v>47.908190112965499</v>
      </c>
      <c r="C79">
        <f t="shared" si="1"/>
        <v>78</v>
      </c>
    </row>
    <row r="80" spans="1:3" x14ac:dyDescent="0.2">
      <c r="A80" s="1">
        <v>1.0236111111111099</v>
      </c>
      <c r="B80" s="1">
        <v>47.7230055964908</v>
      </c>
      <c r="C80">
        <f t="shared" si="1"/>
        <v>79</v>
      </c>
    </row>
    <row r="81" spans="1:3" x14ac:dyDescent="0.2">
      <c r="A81" s="1">
        <v>1.0333333333333301</v>
      </c>
      <c r="B81" s="1">
        <v>47.152587121777202</v>
      </c>
      <c r="C81">
        <f t="shared" si="1"/>
        <v>80</v>
      </c>
    </row>
    <row r="82" spans="1:3" x14ac:dyDescent="0.2">
      <c r="A82" s="1">
        <v>23.795277777777802</v>
      </c>
      <c r="B82" s="1">
        <v>2.05907485382953</v>
      </c>
      <c r="C82">
        <f t="shared" si="1"/>
        <v>81</v>
      </c>
    </row>
    <row r="83" spans="1:3" x14ac:dyDescent="0.2">
      <c r="A83" s="1">
        <v>24.005277777777799</v>
      </c>
      <c r="B83" s="1">
        <v>2.0421932741081901</v>
      </c>
      <c r="C83">
        <f t="shared" si="1"/>
        <v>82</v>
      </c>
    </row>
    <row r="84" spans="1:3" x14ac:dyDescent="0.2">
      <c r="A84" s="1">
        <v>24.003611111111098</v>
      </c>
      <c r="B84" s="1">
        <v>2.0426314759179598</v>
      </c>
      <c r="C84">
        <f t="shared" si="1"/>
        <v>83</v>
      </c>
    </row>
    <row r="85" spans="1:3" x14ac:dyDescent="0.2">
      <c r="A85" s="1">
        <v>23.928888888888899</v>
      </c>
      <c r="B85" s="1">
        <v>2.04812147048216</v>
      </c>
      <c r="C85">
        <f t="shared" si="1"/>
        <v>84</v>
      </c>
    </row>
    <row r="86" spans="1:3" x14ac:dyDescent="0.2">
      <c r="A86" s="1">
        <v>24.0213888888889</v>
      </c>
      <c r="B86" s="1">
        <v>2.0398625755533701</v>
      </c>
      <c r="C86">
        <f t="shared" si="1"/>
        <v>85</v>
      </c>
    </row>
    <row r="87" spans="1:3" x14ac:dyDescent="0.2">
      <c r="A87" s="1">
        <v>23.988333333333301</v>
      </c>
      <c r="B87" s="1">
        <v>2.0427082579917499</v>
      </c>
      <c r="C87">
        <f t="shared" si="1"/>
        <v>86</v>
      </c>
    </row>
    <row r="88" spans="1:3" x14ac:dyDescent="0.2">
      <c r="A88" s="1">
        <v>24.058611111111102</v>
      </c>
      <c r="B88" s="1">
        <v>2.0370333214238801</v>
      </c>
      <c r="C88">
        <f t="shared" si="1"/>
        <v>87</v>
      </c>
    </row>
    <row r="89" spans="1:3" x14ac:dyDescent="0.2">
      <c r="A89" s="1">
        <v>24.2230555555556</v>
      </c>
      <c r="B89" s="1">
        <v>2.0227740515588799</v>
      </c>
      <c r="C89">
        <f t="shared" si="1"/>
        <v>88</v>
      </c>
    </row>
    <row r="90" spans="1:3" x14ac:dyDescent="0.2">
      <c r="A90" s="1">
        <v>23.878888888888898</v>
      </c>
      <c r="B90" s="1">
        <v>2.05185878300122</v>
      </c>
      <c r="C90">
        <f t="shared" si="1"/>
        <v>89</v>
      </c>
    </row>
    <row r="91" spans="1:3" x14ac:dyDescent="0.2">
      <c r="A91" s="1">
        <v>24.036666666666701</v>
      </c>
      <c r="B91" s="1">
        <v>2.0390746831925401</v>
      </c>
      <c r="C91">
        <f t="shared" si="1"/>
        <v>90</v>
      </c>
    </row>
    <row r="92" spans="1:3" x14ac:dyDescent="0.2">
      <c r="A92" s="1">
        <v>2.5402777777777801</v>
      </c>
      <c r="B92" s="1">
        <v>19.317250745158201</v>
      </c>
      <c r="C92">
        <f t="shared" si="1"/>
        <v>91</v>
      </c>
    </row>
    <row r="93" spans="1:3" x14ac:dyDescent="0.2">
      <c r="A93" s="1">
        <v>2.35388888888889</v>
      </c>
      <c r="B93" s="1">
        <v>20.782189466542501</v>
      </c>
      <c r="C93">
        <f t="shared" si="1"/>
        <v>92</v>
      </c>
    </row>
    <row r="94" spans="1:3" x14ac:dyDescent="0.2">
      <c r="A94" s="1">
        <v>2.36</v>
      </c>
      <c r="B94" s="1">
        <v>20.8748890341909</v>
      </c>
      <c r="C94">
        <f t="shared" si="1"/>
        <v>93</v>
      </c>
    </row>
    <row r="95" spans="1:3" x14ac:dyDescent="0.2">
      <c r="A95" s="1">
        <v>2.4252777777777799</v>
      </c>
      <c r="B95" s="1">
        <v>20.162912072858902</v>
      </c>
      <c r="C95">
        <f t="shared" si="1"/>
        <v>94</v>
      </c>
    </row>
    <row r="96" spans="1:3" x14ac:dyDescent="0.2">
      <c r="A96" s="1">
        <v>2.395</v>
      </c>
      <c r="B96" s="1">
        <v>20.405912984374499</v>
      </c>
      <c r="C96">
        <f t="shared" si="1"/>
        <v>95</v>
      </c>
    </row>
    <row r="97" spans="1:3" x14ac:dyDescent="0.2">
      <c r="A97" s="1">
        <v>2.4211111111111099</v>
      </c>
      <c r="B97" s="1">
        <v>20.191838707838802</v>
      </c>
      <c r="C97">
        <f t="shared" si="1"/>
        <v>96</v>
      </c>
    </row>
    <row r="98" spans="1:3" x14ac:dyDescent="0.2">
      <c r="A98" s="1">
        <v>2.4175</v>
      </c>
      <c r="B98" s="1">
        <v>20.292228503769898</v>
      </c>
      <c r="C98">
        <f t="shared" si="1"/>
        <v>97</v>
      </c>
    </row>
    <row r="99" spans="1:3" x14ac:dyDescent="0.2">
      <c r="A99" s="1">
        <v>2.3772222222222199</v>
      </c>
      <c r="B99" s="1">
        <v>20.559479411566201</v>
      </c>
      <c r="C99">
        <f t="shared" si="1"/>
        <v>98</v>
      </c>
    </row>
    <row r="100" spans="1:3" x14ac:dyDescent="0.2">
      <c r="A100" s="1">
        <v>2.3711111111111101</v>
      </c>
      <c r="B100" s="1">
        <v>20.737087857912801</v>
      </c>
      <c r="C100">
        <f t="shared" si="1"/>
        <v>99</v>
      </c>
    </row>
    <row r="101" spans="1:3" x14ac:dyDescent="0.2">
      <c r="A101" s="1">
        <v>2.4422222222222199</v>
      </c>
      <c r="B101" s="1">
        <v>19.971075051964501</v>
      </c>
      <c r="C101">
        <f t="shared" si="1"/>
        <v>100</v>
      </c>
    </row>
    <row r="102" spans="1:3" x14ac:dyDescent="0.2">
      <c r="A102" s="1">
        <v>4.1302777777777804</v>
      </c>
      <c r="B102" s="1">
        <v>11.8677767076416</v>
      </c>
      <c r="C102">
        <f t="shared" si="1"/>
        <v>101</v>
      </c>
    </row>
    <row r="103" spans="1:3" x14ac:dyDescent="0.2">
      <c r="A103" s="1">
        <v>3.9577777777777801</v>
      </c>
      <c r="B103" s="1">
        <v>12.410074560760799</v>
      </c>
      <c r="C103">
        <f t="shared" si="1"/>
        <v>102</v>
      </c>
    </row>
    <row r="104" spans="1:3" x14ac:dyDescent="0.2">
      <c r="A104" s="1">
        <v>4.1608333333333301</v>
      </c>
      <c r="B104" s="1">
        <v>11.786063371083999</v>
      </c>
      <c r="C104">
        <f t="shared" si="1"/>
        <v>103</v>
      </c>
    </row>
    <row r="105" spans="1:3" x14ac:dyDescent="0.2">
      <c r="A105" s="1">
        <v>3.9708333333333301</v>
      </c>
      <c r="B105" s="1">
        <v>12.332970660216199</v>
      </c>
      <c r="C105">
        <f t="shared" si="1"/>
        <v>104</v>
      </c>
    </row>
    <row r="106" spans="1:3" x14ac:dyDescent="0.2">
      <c r="A106" s="1">
        <v>3.855</v>
      </c>
      <c r="B106" s="1">
        <v>12.729015224422801</v>
      </c>
      <c r="C106">
        <f t="shared" si="1"/>
        <v>105</v>
      </c>
    </row>
    <row r="107" spans="1:3" x14ac:dyDescent="0.2">
      <c r="A107" s="1">
        <v>4.1397222222222201</v>
      </c>
      <c r="B107" s="1">
        <v>11.82923947428</v>
      </c>
      <c r="C107">
        <f t="shared" si="1"/>
        <v>106</v>
      </c>
    </row>
    <row r="108" spans="1:3" x14ac:dyDescent="0.2">
      <c r="A108" s="1">
        <v>4.0816666666666697</v>
      </c>
      <c r="B108" s="1">
        <v>11.9967503555959</v>
      </c>
      <c r="C108">
        <f t="shared" si="1"/>
        <v>107</v>
      </c>
    </row>
    <row r="109" spans="1:3" x14ac:dyDescent="0.2">
      <c r="A109" s="1">
        <v>3.9655555555555599</v>
      </c>
      <c r="B109" s="1">
        <v>12.387748053141999</v>
      </c>
      <c r="C109">
        <f t="shared" si="1"/>
        <v>108</v>
      </c>
    </row>
    <row r="110" spans="1:3" x14ac:dyDescent="0.2">
      <c r="A110" s="1">
        <v>3.9966666666666701</v>
      </c>
      <c r="B110" s="1">
        <v>12.2370959730916</v>
      </c>
      <c r="C110">
        <f t="shared" si="1"/>
        <v>109</v>
      </c>
    </row>
    <row r="111" spans="1:3" x14ac:dyDescent="0.2">
      <c r="A111" s="1">
        <v>3.9486111111111102</v>
      </c>
      <c r="B111" s="1">
        <v>12.3776814227099</v>
      </c>
      <c r="C111">
        <f t="shared" si="1"/>
        <v>110</v>
      </c>
    </row>
    <row r="112" spans="1:3" x14ac:dyDescent="0.2">
      <c r="A112" s="1">
        <v>2.5122222222222201</v>
      </c>
      <c r="B112" s="1">
        <v>19.484731407508999</v>
      </c>
      <c r="C112">
        <f t="shared" si="1"/>
        <v>111</v>
      </c>
    </row>
    <row r="113" spans="1:3" x14ac:dyDescent="0.2">
      <c r="A113" s="1">
        <v>2.3913888888888901</v>
      </c>
      <c r="B113" s="1">
        <v>20.4209076931485</v>
      </c>
      <c r="C113">
        <f t="shared" si="1"/>
        <v>112</v>
      </c>
    </row>
    <row r="114" spans="1:3" x14ac:dyDescent="0.2">
      <c r="A114" s="1">
        <v>2.3877777777777802</v>
      </c>
      <c r="B114" s="1">
        <v>20.412456690969801</v>
      </c>
      <c r="C114">
        <f t="shared" si="1"/>
        <v>113</v>
      </c>
    </row>
    <row r="115" spans="1:3" x14ac:dyDescent="0.2">
      <c r="A115" s="1">
        <v>2.3686111111111101</v>
      </c>
      <c r="B115" s="1">
        <v>20.6177315419989</v>
      </c>
      <c r="C115">
        <f t="shared" si="1"/>
        <v>114</v>
      </c>
    </row>
    <row r="116" spans="1:3" x14ac:dyDescent="0.2">
      <c r="A116" s="1">
        <v>2.3816666666666699</v>
      </c>
      <c r="B116" s="1">
        <v>20.602448130771499</v>
      </c>
      <c r="C116">
        <f t="shared" si="1"/>
        <v>115</v>
      </c>
    </row>
    <row r="117" spans="1:3" x14ac:dyDescent="0.2">
      <c r="A117" s="1">
        <v>2.43861111111111</v>
      </c>
      <c r="B117" s="1">
        <v>20.046404666132201</v>
      </c>
      <c r="C117">
        <f t="shared" si="1"/>
        <v>116</v>
      </c>
    </row>
    <row r="118" spans="1:3" x14ac:dyDescent="0.2">
      <c r="A118" s="1">
        <v>2.3438888888888898</v>
      </c>
      <c r="B118" s="1">
        <v>20.921207384890199</v>
      </c>
      <c r="C118">
        <f t="shared" si="1"/>
        <v>117</v>
      </c>
    </row>
    <row r="119" spans="1:3" x14ac:dyDescent="0.2">
      <c r="A119" s="1">
        <v>2.3472222222222201</v>
      </c>
      <c r="B119" s="1">
        <v>20.7813251296411</v>
      </c>
      <c r="C119">
        <f t="shared" si="1"/>
        <v>118</v>
      </c>
    </row>
    <row r="120" spans="1:3" x14ac:dyDescent="0.2">
      <c r="A120" s="1">
        <v>2.33555555555556</v>
      </c>
      <c r="B120" s="1">
        <v>20.963547105285599</v>
      </c>
      <c r="C120">
        <f t="shared" si="1"/>
        <v>119</v>
      </c>
    </row>
    <row r="121" spans="1:3" x14ac:dyDescent="0.2">
      <c r="A121" s="1">
        <v>2.4338888888888901</v>
      </c>
      <c r="B121" s="1">
        <v>20.151420142710101</v>
      </c>
      <c r="C121">
        <f t="shared" si="1"/>
        <v>120</v>
      </c>
    </row>
    <row r="122" spans="1:3" x14ac:dyDescent="0.2">
      <c r="A122" s="1">
        <v>6.0461111111111103</v>
      </c>
      <c r="B122" s="1">
        <v>8.1026038245211502</v>
      </c>
      <c r="C122">
        <f t="shared" si="1"/>
        <v>121</v>
      </c>
    </row>
    <row r="123" spans="1:3" x14ac:dyDescent="0.2">
      <c r="A123" s="1">
        <v>5.9741666666666697</v>
      </c>
      <c r="B123" s="1">
        <v>8.2035889003561699</v>
      </c>
      <c r="C123">
        <f t="shared" si="1"/>
        <v>122</v>
      </c>
    </row>
    <row r="124" spans="1:3" x14ac:dyDescent="0.2">
      <c r="A124" s="1">
        <v>6.0436111111111099</v>
      </c>
      <c r="B124" s="1">
        <v>8.10882014320247</v>
      </c>
      <c r="C124">
        <f t="shared" si="1"/>
        <v>123</v>
      </c>
    </row>
    <row r="125" spans="1:3" x14ac:dyDescent="0.2">
      <c r="A125" s="1">
        <v>6.0136111111111097</v>
      </c>
      <c r="B125" s="1">
        <v>8.1519803465698093</v>
      </c>
      <c r="C125">
        <f t="shared" si="1"/>
        <v>124</v>
      </c>
    </row>
    <row r="126" spans="1:3" x14ac:dyDescent="0.2">
      <c r="A126" s="1">
        <v>6.0922222222222198</v>
      </c>
      <c r="B126" s="1">
        <v>8.0405385298670602</v>
      </c>
      <c r="C126">
        <f t="shared" si="1"/>
        <v>125</v>
      </c>
    </row>
    <row r="127" spans="1:3" x14ac:dyDescent="0.2">
      <c r="A127" s="1">
        <v>5.9744444444444396</v>
      </c>
      <c r="B127" s="1">
        <v>8.2008757731579909</v>
      </c>
      <c r="C127">
        <f t="shared" si="1"/>
        <v>126</v>
      </c>
    </row>
    <row r="128" spans="1:3" x14ac:dyDescent="0.2">
      <c r="A128" s="1">
        <v>6.0308333333333302</v>
      </c>
      <c r="B128" s="1">
        <v>8.12695147499808</v>
      </c>
      <c r="C128">
        <f t="shared" si="1"/>
        <v>127</v>
      </c>
    </row>
    <row r="129" spans="1:3" x14ac:dyDescent="0.2">
      <c r="A129" s="1">
        <v>6.0216666666666701</v>
      </c>
      <c r="B129" s="1">
        <v>8.1371727676715793</v>
      </c>
      <c r="C129">
        <f t="shared" si="1"/>
        <v>128</v>
      </c>
    </row>
    <row r="130" spans="1:3" x14ac:dyDescent="0.2">
      <c r="A130" s="1">
        <v>6.0477777777777799</v>
      </c>
      <c r="B130" s="1">
        <v>8.1034934258606306</v>
      </c>
      <c r="C130">
        <f t="shared" si="1"/>
        <v>129</v>
      </c>
    </row>
    <row r="131" spans="1:3" x14ac:dyDescent="0.2">
      <c r="A131" s="1">
        <v>6.0136111111111097</v>
      </c>
      <c r="B131" s="1">
        <v>8.1465998668733199</v>
      </c>
      <c r="C131">
        <f t="shared" si="1"/>
        <v>130</v>
      </c>
    </row>
    <row r="132" spans="1:3" x14ac:dyDescent="0.2">
      <c r="A132" s="1">
        <v>2.5363888888888901</v>
      </c>
      <c r="B132" s="1">
        <v>19.346826325480599</v>
      </c>
      <c r="C132">
        <f t="shared" ref="C132:C195" si="2" xml:space="preserve"> C131+1</f>
        <v>131</v>
      </c>
    </row>
    <row r="133" spans="1:3" x14ac:dyDescent="0.2">
      <c r="A133" s="1">
        <v>2.4116666666666702</v>
      </c>
      <c r="B133" s="1">
        <v>20.325356156295602</v>
      </c>
      <c r="C133">
        <f t="shared" si="2"/>
        <v>132</v>
      </c>
    </row>
    <row r="134" spans="1:3" x14ac:dyDescent="0.2">
      <c r="A134" s="1">
        <v>2.39638888888889</v>
      </c>
      <c r="B134" s="1">
        <v>20.448215731233301</v>
      </c>
      <c r="C134">
        <f t="shared" si="2"/>
        <v>133</v>
      </c>
    </row>
    <row r="135" spans="1:3" x14ac:dyDescent="0.2">
      <c r="A135" s="1">
        <v>2.4705555555555598</v>
      </c>
      <c r="B135" s="1">
        <v>19.794986557160801</v>
      </c>
      <c r="C135">
        <f t="shared" si="2"/>
        <v>134</v>
      </c>
    </row>
    <row r="136" spans="1:3" x14ac:dyDescent="0.2">
      <c r="A136" s="1">
        <v>2.4075000000000002</v>
      </c>
      <c r="B136" s="1">
        <v>20.3689542061861</v>
      </c>
      <c r="C136">
        <f t="shared" si="2"/>
        <v>135</v>
      </c>
    </row>
    <row r="137" spans="1:3" x14ac:dyDescent="0.2">
      <c r="A137" s="1">
        <v>2.4108333333333301</v>
      </c>
      <c r="B137" s="1">
        <v>20.191879522948</v>
      </c>
      <c r="C137">
        <f t="shared" si="2"/>
        <v>136</v>
      </c>
    </row>
    <row r="138" spans="1:3" x14ac:dyDescent="0.2">
      <c r="A138" s="1">
        <v>2.3547222222222199</v>
      </c>
      <c r="B138" s="1">
        <v>20.804093762904301</v>
      </c>
      <c r="C138">
        <f t="shared" si="2"/>
        <v>137</v>
      </c>
    </row>
    <row r="139" spans="1:3" x14ac:dyDescent="0.2">
      <c r="A139" s="1">
        <v>2.2613888888888898</v>
      </c>
      <c r="B139" s="1">
        <v>21.685866030632202</v>
      </c>
      <c r="C139">
        <f t="shared" si="2"/>
        <v>138</v>
      </c>
    </row>
    <row r="140" spans="1:3" x14ac:dyDescent="0.2">
      <c r="A140" s="1">
        <v>2.4113888888888901</v>
      </c>
      <c r="B140" s="1">
        <v>20.320684097066501</v>
      </c>
      <c r="C140">
        <f t="shared" si="2"/>
        <v>139</v>
      </c>
    </row>
    <row r="141" spans="1:3" x14ac:dyDescent="0.2">
      <c r="A141" s="1">
        <v>2.3938888888888901</v>
      </c>
      <c r="B141" s="1">
        <v>20.3937272626615</v>
      </c>
      <c r="C141">
        <f t="shared" si="2"/>
        <v>140</v>
      </c>
    </row>
    <row r="142" spans="1:3" x14ac:dyDescent="0.2">
      <c r="A142" s="1">
        <v>4.18888888888889</v>
      </c>
      <c r="B142" s="1">
        <v>11.687151585442701</v>
      </c>
      <c r="C142">
        <f t="shared" si="2"/>
        <v>141</v>
      </c>
    </row>
    <row r="143" spans="1:3" x14ac:dyDescent="0.2">
      <c r="A143" s="1">
        <v>4.0155555555555598</v>
      </c>
      <c r="B143" s="1">
        <v>12.2193210206215</v>
      </c>
      <c r="C143">
        <f t="shared" si="2"/>
        <v>142</v>
      </c>
    </row>
    <row r="144" spans="1:3" x14ac:dyDescent="0.2">
      <c r="A144" s="1">
        <v>4.1483333333333299</v>
      </c>
      <c r="B144" s="1">
        <v>11.836605145283301</v>
      </c>
      <c r="C144">
        <f t="shared" si="2"/>
        <v>143</v>
      </c>
    </row>
    <row r="145" spans="1:3" x14ac:dyDescent="0.2">
      <c r="A145" s="1">
        <v>3.9880555555555599</v>
      </c>
      <c r="B145" s="1">
        <v>12.270628418051601</v>
      </c>
      <c r="C145">
        <f t="shared" si="2"/>
        <v>144</v>
      </c>
    </row>
    <row r="146" spans="1:3" x14ac:dyDescent="0.2">
      <c r="A146" s="1">
        <v>3.8441666666666698</v>
      </c>
      <c r="B146" s="1">
        <v>12.7715170573964</v>
      </c>
      <c r="C146">
        <f t="shared" si="2"/>
        <v>145</v>
      </c>
    </row>
    <row r="147" spans="1:3" x14ac:dyDescent="0.2">
      <c r="A147" s="1">
        <v>4.0588888888888901</v>
      </c>
      <c r="B147" s="1">
        <v>12.0945958887275</v>
      </c>
      <c r="C147">
        <f t="shared" si="2"/>
        <v>146</v>
      </c>
    </row>
    <row r="148" spans="1:3" x14ac:dyDescent="0.2">
      <c r="A148" s="1">
        <v>4.0783333333333296</v>
      </c>
      <c r="B148" s="1">
        <v>11.995852335085001</v>
      </c>
      <c r="C148">
        <f t="shared" si="2"/>
        <v>147</v>
      </c>
    </row>
    <row r="149" spans="1:3" x14ac:dyDescent="0.2">
      <c r="A149" s="1">
        <v>3.93916666666667</v>
      </c>
      <c r="B149" s="1">
        <v>12.4481156675263</v>
      </c>
      <c r="C149">
        <f t="shared" si="2"/>
        <v>148</v>
      </c>
    </row>
    <row r="150" spans="1:3" x14ac:dyDescent="0.2">
      <c r="A150" s="1">
        <v>4.0033333333333303</v>
      </c>
      <c r="B150" s="1">
        <v>12.210048951684501</v>
      </c>
      <c r="C150">
        <f t="shared" si="2"/>
        <v>149</v>
      </c>
    </row>
    <row r="151" spans="1:3" x14ac:dyDescent="0.2">
      <c r="A151" s="1">
        <v>3.9638888888888899</v>
      </c>
      <c r="B151" s="1">
        <v>12.3104146180056</v>
      </c>
      <c r="C151">
        <f t="shared" si="2"/>
        <v>150</v>
      </c>
    </row>
    <row r="152" spans="1:3" x14ac:dyDescent="0.2">
      <c r="A152" s="1">
        <v>2.4955555555555602</v>
      </c>
      <c r="B152" s="1">
        <v>19.677009079239902</v>
      </c>
      <c r="C152">
        <f t="shared" si="2"/>
        <v>151</v>
      </c>
    </row>
    <row r="153" spans="1:3" x14ac:dyDescent="0.2">
      <c r="A153" s="1">
        <v>2.3450000000000002</v>
      </c>
      <c r="B153" s="1">
        <v>20.906738680415199</v>
      </c>
      <c r="C153">
        <f t="shared" si="2"/>
        <v>152</v>
      </c>
    </row>
    <row r="154" spans="1:3" x14ac:dyDescent="0.2">
      <c r="A154" s="1">
        <v>2.4277777777777798</v>
      </c>
      <c r="B154" s="1">
        <v>20.106285743401799</v>
      </c>
      <c r="C154">
        <f t="shared" si="2"/>
        <v>153</v>
      </c>
    </row>
    <row r="155" spans="1:3" x14ac:dyDescent="0.2">
      <c r="A155" s="1">
        <v>2.4591666666666701</v>
      </c>
      <c r="B155" s="1">
        <v>19.903372007498898</v>
      </c>
      <c r="C155">
        <f t="shared" si="2"/>
        <v>154</v>
      </c>
    </row>
    <row r="156" spans="1:3" x14ac:dyDescent="0.2">
      <c r="A156" s="1">
        <v>2.4275000000000002</v>
      </c>
      <c r="B156" s="1">
        <v>20.1572831223449</v>
      </c>
      <c r="C156">
        <f t="shared" si="2"/>
        <v>155</v>
      </c>
    </row>
    <row r="157" spans="1:3" x14ac:dyDescent="0.2">
      <c r="A157" s="1">
        <v>2.3533333333333299</v>
      </c>
      <c r="B157" s="1">
        <v>20.750673431421198</v>
      </c>
      <c r="C157">
        <f t="shared" si="2"/>
        <v>156</v>
      </c>
    </row>
    <row r="158" spans="1:3" x14ac:dyDescent="0.2">
      <c r="A158" s="1">
        <v>2.3913888888888901</v>
      </c>
      <c r="B158" s="1">
        <v>20.495602476858799</v>
      </c>
      <c r="C158">
        <f t="shared" si="2"/>
        <v>157</v>
      </c>
    </row>
    <row r="159" spans="1:3" x14ac:dyDescent="0.2">
      <c r="A159" s="1">
        <v>2.3458333333333301</v>
      </c>
      <c r="B159" s="1">
        <v>20.861641968879699</v>
      </c>
      <c r="C159">
        <f t="shared" si="2"/>
        <v>158</v>
      </c>
    </row>
    <row r="160" spans="1:3" x14ac:dyDescent="0.2">
      <c r="A160" s="1">
        <v>2.3530555555555601</v>
      </c>
      <c r="B160" s="1">
        <v>20.8619998421762</v>
      </c>
      <c r="C160">
        <f t="shared" si="2"/>
        <v>159</v>
      </c>
    </row>
    <row r="161" spans="1:3" x14ac:dyDescent="0.2">
      <c r="A161" s="1">
        <v>2.3486111111111101</v>
      </c>
      <c r="B161" s="1">
        <v>20.7784809121531</v>
      </c>
      <c r="C161">
        <f t="shared" si="2"/>
        <v>160</v>
      </c>
    </row>
    <row r="162" spans="1:3" x14ac:dyDescent="0.2">
      <c r="A162" s="1">
        <v>4.1613888888888901</v>
      </c>
      <c r="B162" s="1">
        <v>11.7856404839722</v>
      </c>
      <c r="C162">
        <f t="shared" si="2"/>
        <v>161</v>
      </c>
    </row>
    <row r="163" spans="1:3" x14ac:dyDescent="0.2">
      <c r="A163" s="1">
        <v>4.1491666666666696</v>
      </c>
      <c r="B163" s="1">
        <v>11.809176005602099</v>
      </c>
      <c r="C163">
        <f t="shared" si="2"/>
        <v>162</v>
      </c>
    </row>
    <row r="164" spans="1:3" x14ac:dyDescent="0.2">
      <c r="A164" s="1">
        <v>4.2383333333333297</v>
      </c>
      <c r="B164" s="1">
        <v>11.554784193155999</v>
      </c>
      <c r="C164">
        <f t="shared" si="2"/>
        <v>163</v>
      </c>
    </row>
    <row r="165" spans="1:3" x14ac:dyDescent="0.2">
      <c r="A165" s="1">
        <v>4.1152777777777798</v>
      </c>
      <c r="B165" s="1">
        <v>11.9115627620172</v>
      </c>
      <c r="C165">
        <f t="shared" si="2"/>
        <v>164</v>
      </c>
    </row>
    <row r="166" spans="1:3" x14ac:dyDescent="0.2">
      <c r="A166" s="1">
        <v>4.18611111111111</v>
      </c>
      <c r="B166" s="1">
        <v>11.714490223102599</v>
      </c>
      <c r="C166">
        <f t="shared" si="2"/>
        <v>165</v>
      </c>
    </row>
    <row r="167" spans="1:3" x14ac:dyDescent="0.2">
      <c r="A167" s="1">
        <v>4.1977777777777803</v>
      </c>
      <c r="B167" s="1">
        <v>11.669618227353901</v>
      </c>
      <c r="C167">
        <f t="shared" si="2"/>
        <v>166</v>
      </c>
    </row>
    <row r="168" spans="1:3" x14ac:dyDescent="0.2">
      <c r="A168" s="1">
        <v>4.1566666666666698</v>
      </c>
      <c r="B168" s="1">
        <v>11.8059226667802</v>
      </c>
      <c r="C168">
        <f t="shared" si="2"/>
        <v>167</v>
      </c>
    </row>
    <row r="169" spans="1:3" x14ac:dyDescent="0.2">
      <c r="A169" s="1">
        <v>4.1413888888888897</v>
      </c>
      <c r="B169" s="1">
        <v>11.837491019237801</v>
      </c>
      <c r="C169">
        <f t="shared" si="2"/>
        <v>168</v>
      </c>
    </row>
    <row r="170" spans="1:3" x14ac:dyDescent="0.2">
      <c r="A170" s="1">
        <v>4.24861111111111</v>
      </c>
      <c r="B170" s="1">
        <v>11.544055099363201</v>
      </c>
      <c r="C170">
        <f t="shared" si="2"/>
        <v>169</v>
      </c>
    </row>
    <row r="171" spans="1:3" x14ac:dyDescent="0.2">
      <c r="A171" s="1">
        <v>4.1977777777777803</v>
      </c>
      <c r="B171" s="1">
        <v>11.6610440303925</v>
      </c>
      <c r="C171">
        <f t="shared" si="2"/>
        <v>170</v>
      </c>
    </row>
    <row r="172" spans="1:3" x14ac:dyDescent="0.2">
      <c r="A172" s="1">
        <v>0.40388888888888902</v>
      </c>
      <c r="B172" s="1">
        <v>123.15382980983701</v>
      </c>
      <c r="C172">
        <f t="shared" si="2"/>
        <v>171</v>
      </c>
    </row>
    <row r="173" spans="1:3" x14ac:dyDescent="0.2">
      <c r="A173" s="1">
        <v>0.41527777777777802</v>
      </c>
      <c r="B173" s="1">
        <v>119.048473882507</v>
      </c>
      <c r="C173">
        <f t="shared" si="2"/>
        <v>172</v>
      </c>
    </row>
    <row r="174" spans="1:3" x14ac:dyDescent="0.2">
      <c r="A174" s="1">
        <v>0.42638888888888898</v>
      </c>
      <c r="B174" s="1">
        <v>115.312749687531</v>
      </c>
      <c r="C174">
        <f t="shared" si="2"/>
        <v>173</v>
      </c>
    </row>
    <row r="175" spans="1:3" x14ac:dyDescent="0.2">
      <c r="A175" s="1">
        <v>0.42555555555555602</v>
      </c>
      <c r="B175" s="1">
        <v>115.063282986739</v>
      </c>
      <c r="C175">
        <f t="shared" si="2"/>
        <v>174</v>
      </c>
    </row>
    <row r="176" spans="1:3" x14ac:dyDescent="0.2">
      <c r="A176" s="1">
        <v>0.41777777777777803</v>
      </c>
      <c r="B176" s="1">
        <v>115.475132858151</v>
      </c>
      <c r="C176">
        <f t="shared" si="2"/>
        <v>175</v>
      </c>
    </row>
    <row r="177" spans="1:3" x14ac:dyDescent="0.2">
      <c r="A177" s="1">
        <v>0.42833333333333301</v>
      </c>
      <c r="B177" s="1">
        <v>115.17366365550799</v>
      </c>
      <c r="C177">
        <f t="shared" si="2"/>
        <v>176</v>
      </c>
    </row>
    <row r="178" spans="1:3" x14ac:dyDescent="0.2">
      <c r="A178" s="1">
        <v>0.424722222222222</v>
      </c>
      <c r="B178" s="1">
        <v>115.334880944951</v>
      </c>
      <c r="C178">
        <f t="shared" si="2"/>
        <v>177</v>
      </c>
    </row>
    <row r="179" spans="1:3" x14ac:dyDescent="0.2">
      <c r="A179" s="1">
        <v>0.41722222222222199</v>
      </c>
      <c r="B179" s="1">
        <v>116.51505432011101</v>
      </c>
      <c r="C179">
        <f t="shared" si="2"/>
        <v>178</v>
      </c>
    </row>
    <row r="180" spans="1:3" x14ac:dyDescent="0.2">
      <c r="A180" s="1">
        <v>0.39694444444444399</v>
      </c>
      <c r="B180" s="1">
        <v>121.761001816663</v>
      </c>
      <c r="C180">
        <f t="shared" si="2"/>
        <v>179</v>
      </c>
    </row>
    <row r="181" spans="1:3" x14ac:dyDescent="0.2">
      <c r="A181" s="1">
        <v>0.41777777777777803</v>
      </c>
      <c r="B181" s="1">
        <v>116.290990406446</v>
      </c>
      <c r="C181">
        <f t="shared" si="2"/>
        <v>180</v>
      </c>
    </row>
    <row r="182" spans="1:3" x14ac:dyDescent="0.2">
      <c r="A182" s="1">
        <v>1.63083333333333</v>
      </c>
      <c r="B182" s="1">
        <v>30.049378014617499</v>
      </c>
      <c r="C182">
        <f t="shared" si="2"/>
        <v>181</v>
      </c>
    </row>
    <row r="183" spans="1:3" x14ac:dyDescent="0.2">
      <c r="A183" s="1">
        <v>1.7038888888888899</v>
      </c>
      <c r="B183" s="1">
        <v>28.863001712249801</v>
      </c>
      <c r="C183">
        <f t="shared" si="2"/>
        <v>182</v>
      </c>
    </row>
    <row r="184" spans="1:3" x14ac:dyDescent="0.2">
      <c r="A184" s="1">
        <v>1.7447222222222201</v>
      </c>
      <c r="B184" s="1">
        <v>28.1282819948857</v>
      </c>
      <c r="C184">
        <f t="shared" si="2"/>
        <v>183</v>
      </c>
    </row>
    <row r="185" spans="1:3" x14ac:dyDescent="0.2">
      <c r="A185" s="1">
        <v>1.6755555555555599</v>
      </c>
      <c r="B185" s="1">
        <v>29.285296493012002</v>
      </c>
      <c r="C185">
        <f t="shared" si="2"/>
        <v>184</v>
      </c>
    </row>
    <row r="186" spans="1:3" x14ac:dyDescent="0.2">
      <c r="A186" s="1">
        <v>1.6330555555555599</v>
      </c>
      <c r="B186" s="1">
        <v>30.1113525069932</v>
      </c>
      <c r="C186">
        <f t="shared" si="2"/>
        <v>185</v>
      </c>
    </row>
    <row r="187" spans="1:3" x14ac:dyDescent="0.2">
      <c r="A187" s="1">
        <v>1.69305555555556</v>
      </c>
      <c r="B187" s="1">
        <v>28.944873073588798</v>
      </c>
      <c r="C187">
        <f t="shared" si="2"/>
        <v>186</v>
      </c>
    </row>
    <row r="188" spans="1:3" x14ac:dyDescent="0.2">
      <c r="A188" s="1">
        <v>1.68916666666667</v>
      </c>
      <c r="B188" s="1">
        <v>28.955329910025299</v>
      </c>
      <c r="C188">
        <f t="shared" si="2"/>
        <v>187</v>
      </c>
    </row>
    <row r="189" spans="1:3" x14ac:dyDescent="0.2">
      <c r="A189" s="1">
        <v>1.6794444444444401</v>
      </c>
      <c r="B189" s="1">
        <v>29.264719437933199</v>
      </c>
      <c r="C189">
        <f t="shared" si="2"/>
        <v>188</v>
      </c>
    </row>
    <row r="190" spans="1:3" x14ac:dyDescent="0.2">
      <c r="A190" s="1">
        <v>1.67444444444444</v>
      </c>
      <c r="B190" s="1">
        <v>29.1293659160667</v>
      </c>
      <c r="C190">
        <f t="shared" si="2"/>
        <v>189</v>
      </c>
    </row>
    <row r="191" spans="1:3" x14ac:dyDescent="0.2">
      <c r="A191" s="1">
        <v>1.65</v>
      </c>
      <c r="B191" s="1">
        <v>29.597606607958902</v>
      </c>
      <c r="C191">
        <f t="shared" si="2"/>
        <v>190</v>
      </c>
    </row>
    <row r="192" spans="1:3" x14ac:dyDescent="0.2">
      <c r="A192" s="1">
        <v>0.41777777777777803</v>
      </c>
      <c r="B192" s="1">
        <v>119.610486192187</v>
      </c>
      <c r="C192">
        <f t="shared" si="2"/>
        <v>191</v>
      </c>
    </row>
    <row r="193" spans="1:3" x14ac:dyDescent="0.2">
      <c r="A193" s="1">
        <v>0.408055555555556</v>
      </c>
      <c r="B193" s="1">
        <v>121.192219602035</v>
      </c>
      <c r="C193">
        <f t="shared" si="2"/>
        <v>192</v>
      </c>
    </row>
    <row r="194" spans="1:3" x14ac:dyDescent="0.2">
      <c r="A194" s="1">
        <v>0.41722222222222199</v>
      </c>
      <c r="B194" s="1">
        <v>116.62688027068199</v>
      </c>
      <c r="C194">
        <f t="shared" si="2"/>
        <v>193</v>
      </c>
    </row>
    <row r="195" spans="1:3" x14ac:dyDescent="0.2">
      <c r="A195" s="1">
        <v>0.42666666666666703</v>
      </c>
      <c r="B195" s="1">
        <v>116.007298563879</v>
      </c>
      <c r="C195">
        <f t="shared" si="2"/>
        <v>194</v>
      </c>
    </row>
    <row r="196" spans="1:3" x14ac:dyDescent="0.2">
      <c r="A196" s="1">
        <v>0.422222222222222</v>
      </c>
      <c r="B196" s="1">
        <v>115.27942948224</v>
      </c>
      <c r="C196">
        <f t="shared" ref="C196:C259" si="3" xml:space="preserve"> C195+1</f>
        <v>195</v>
      </c>
    </row>
    <row r="197" spans="1:3" x14ac:dyDescent="0.2">
      <c r="A197" s="1">
        <v>0.42499999999999999</v>
      </c>
      <c r="B197" s="1">
        <v>116.102762879897</v>
      </c>
      <c r="C197">
        <f t="shared" si="3"/>
        <v>196</v>
      </c>
    </row>
    <row r="198" spans="1:3" x14ac:dyDescent="0.2">
      <c r="A198" s="1">
        <v>0.42111111111111099</v>
      </c>
      <c r="B198" s="1">
        <v>116.767353435256</v>
      </c>
      <c r="C198">
        <f t="shared" si="3"/>
        <v>197</v>
      </c>
    </row>
    <row r="199" spans="1:3" x14ac:dyDescent="0.2">
      <c r="A199" s="1">
        <v>0.398055555555556</v>
      </c>
      <c r="B199" s="1">
        <v>122.07595693831399</v>
      </c>
      <c r="C199">
        <f t="shared" si="3"/>
        <v>198</v>
      </c>
    </row>
    <row r="200" spans="1:3" x14ac:dyDescent="0.2">
      <c r="A200" s="1">
        <v>0.39472222222222197</v>
      </c>
      <c r="B200" s="1">
        <v>121.465954379213</v>
      </c>
      <c r="C200">
        <f t="shared" si="3"/>
        <v>199</v>
      </c>
    </row>
    <row r="201" spans="1:3" x14ac:dyDescent="0.2">
      <c r="A201" s="1">
        <v>0.42111111111111099</v>
      </c>
      <c r="B201" s="1">
        <v>116.699016207783</v>
      </c>
      <c r="C201">
        <f t="shared" si="3"/>
        <v>200</v>
      </c>
    </row>
    <row r="202" spans="1:3" x14ac:dyDescent="0.2">
      <c r="A202" s="1">
        <v>2.52416666666667</v>
      </c>
      <c r="B202" s="1">
        <v>19.407846909034099</v>
      </c>
      <c r="C202">
        <f t="shared" si="3"/>
        <v>201</v>
      </c>
    </row>
    <row r="203" spans="1:3" x14ac:dyDescent="0.2">
      <c r="A203" s="1">
        <v>2.4447222222222198</v>
      </c>
      <c r="B203" s="1">
        <v>20.060212340178701</v>
      </c>
      <c r="C203">
        <f t="shared" si="3"/>
        <v>202</v>
      </c>
    </row>
    <row r="204" spans="1:3" x14ac:dyDescent="0.2">
      <c r="A204" s="1">
        <v>2.5322222222222202</v>
      </c>
      <c r="B204" s="1">
        <v>19.359078640948098</v>
      </c>
      <c r="C204">
        <f t="shared" si="3"/>
        <v>203</v>
      </c>
    </row>
    <row r="205" spans="1:3" x14ac:dyDescent="0.2">
      <c r="A205" s="1">
        <v>2.4961111111111101</v>
      </c>
      <c r="B205" s="1">
        <v>19.6025881901468</v>
      </c>
      <c r="C205">
        <f t="shared" si="3"/>
        <v>204</v>
      </c>
    </row>
    <row r="206" spans="1:3" x14ac:dyDescent="0.2">
      <c r="A206" s="1">
        <v>2.5658333333333299</v>
      </c>
      <c r="B206" s="1">
        <v>19.085181423603199</v>
      </c>
      <c r="C206">
        <f t="shared" si="3"/>
        <v>205</v>
      </c>
    </row>
    <row r="207" spans="1:3" x14ac:dyDescent="0.2">
      <c r="A207" s="1">
        <v>2.4641666666666699</v>
      </c>
      <c r="B207" s="1">
        <v>19.907611019130201</v>
      </c>
      <c r="C207">
        <f t="shared" si="3"/>
        <v>206</v>
      </c>
    </row>
    <row r="208" spans="1:3" x14ac:dyDescent="0.2">
      <c r="A208" s="1">
        <v>2.4897222222222202</v>
      </c>
      <c r="B208" s="1">
        <v>19.6789160735458</v>
      </c>
      <c r="C208">
        <f t="shared" si="3"/>
        <v>207</v>
      </c>
    </row>
    <row r="209" spans="1:3" x14ac:dyDescent="0.2">
      <c r="A209" s="1">
        <v>2.4775</v>
      </c>
      <c r="B209" s="1">
        <v>19.765682863130198</v>
      </c>
      <c r="C209">
        <f t="shared" si="3"/>
        <v>208</v>
      </c>
    </row>
    <row r="210" spans="1:3" x14ac:dyDescent="0.2">
      <c r="A210" s="1">
        <v>2.4727777777777802</v>
      </c>
      <c r="B210" s="1">
        <v>19.842479034302901</v>
      </c>
      <c r="C210">
        <f t="shared" si="3"/>
        <v>209</v>
      </c>
    </row>
    <row r="211" spans="1:3" x14ac:dyDescent="0.2">
      <c r="A211" s="1">
        <v>2.4966666666666701</v>
      </c>
      <c r="B211" s="1">
        <v>19.620250661208399</v>
      </c>
      <c r="C211">
        <f t="shared" si="3"/>
        <v>210</v>
      </c>
    </row>
    <row r="212" spans="1:3" x14ac:dyDescent="0.2">
      <c r="A212" s="1">
        <v>0.43222222222222201</v>
      </c>
      <c r="B212" s="1">
        <v>114.513189102955</v>
      </c>
      <c r="C212">
        <f t="shared" si="3"/>
        <v>211</v>
      </c>
    </row>
    <row r="213" spans="1:3" x14ac:dyDescent="0.2">
      <c r="A213" s="1">
        <v>0.42166666666666702</v>
      </c>
      <c r="B213" s="1">
        <v>115.62518061807501</v>
      </c>
      <c r="C213">
        <f t="shared" si="3"/>
        <v>212</v>
      </c>
    </row>
    <row r="214" spans="1:3" x14ac:dyDescent="0.2">
      <c r="A214" s="1">
        <v>0.41888888888888898</v>
      </c>
      <c r="B214" s="1">
        <v>117.97210783173701</v>
      </c>
      <c r="C214">
        <f t="shared" si="3"/>
        <v>213</v>
      </c>
    </row>
    <row r="215" spans="1:3" x14ac:dyDescent="0.2">
      <c r="A215" s="1">
        <v>0.44305555555555598</v>
      </c>
      <c r="B215" s="1">
        <v>110.796387932469</v>
      </c>
      <c r="C215">
        <f t="shared" si="3"/>
        <v>214</v>
      </c>
    </row>
    <row r="216" spans="1:3" x14ac:dyDescent="0.2">
      <c r="A216" s="1">
        <v>0.415833333333333</v>
      </c>
      <c r="B216" s="1">
        <v>115.444560199432</v>
      </c>
      <c r="C216">
        <f t="shared" si="3"/>
        <v>215</v>
      </c>
    </row>
    <row r="217" spans="1:3" x14ac:dyDescent="0.2">
      <c r="A217" s="1">
        <v>0.41638888888888897</v>
      </c>
      <c r="B217" s="1">
        <v>118.546152470864</v>
      </c>
      <c r="C217">
        <f t="shared" si="3"/>
        <v>216</v>
      </c>
    </row>
    <row r="218" spans="1:3" x14ac:dyDescent="0.2">
      <c r="A218" s="1">
        <v>0.39305555555555599</v>
      </c>
      <c r="B218" s="1">
        <v>123.687091359606</v>
      </c>
      <c r="C218">
        <f t="shared" si="3"/>
        <v>217</v>
      </c>
    </row>
    <row r="219" spans="1:3" x14ac:dyDescent="0.2">
      <c r="A219" s="1">
        <v>0.40611111111111098</v>
      </c>
      <c r="B219" s="1">
        <v>119.729886109304</v>
      </c>
      <c r="C219">
        <f t="shared" si="3"/>
        <v>218</v>
      </c>
    </row>
    <row r="220" spans="1:3" x14ac:dyDescent="0.2">
      <c r="A220" s="1">
        <v>0.4</v>
      </c>
      <c r="B220" s="1">
        <v>121.36260680892801</v>
      </c>
      <c r="C220">
        <f t="shared" si="3"/>
        <v>219</v>
      </c>
    </row>
    <row r="221" spans="1:3" x14ac:dyDescent="0.2">
      <c r="A221" s="1">
        <v>0.41749999999999998</v>
      </c>
      <c r="B221" s="1">
        <v>117.457985039096</v>
      </c>
      <c r="C221">
        <f t="shared" si="3"/>
        <v>220</v>
      </c>
    </row>
    <row r="222" spans="1:3" x14ac:dyDescent="0.2">
      <c r="A222" s="1">
        <v>1.7122222222222201</v>
      </c>
      <c r="B222" s="1">
        <v>28.570310640566401</v>
      </c>
      <c r="C222">
        <f t="shared" si="3"/>
        <v>221</v>
      </c>
    </row>
    <row r="223" spans="1:3" x14ac:dyDescent="0.2">
      <c r="A223" s="1">
        <v>1.6472222222222199</v>
      </c>
      <c r="B223" s="1">
        <v>29.862850934495899</v>
      </c>
      <c r="C223">
        <f t="shared" si="3"/>
        <v>222</v>
      </c>
    </row>
    <row r="224" spans="1:3" x14ac:dyDescent="0.2">
      <c r="A224" s="1">
        <v>1.7761111111111101</v>
      </c>
      <c r="B224" s="1">
        <v>27.443055973250601</v>
      </c>
      <c r="C224">
        <f t="shared" si="3"/>
        <v>223</v>
      </c>
    </row>
    <row r="225" spans="1:3" x14ac:dyDescent="0.2">
      <c r="A225" s="1">
        <v>1.6769444444444399</v>
      </c>
      <c r="B225" s="1">
        <v>29.236720139183699</v>
      </c>
      <c r="C225">
        <f t="shared" si="3"/>
        <v>224</v>
      </c>
    </row>
    <row r="226" spans="1:3" x14ac:dyDescent="0.2">
      <c r="A226" s="1">
        <v>1.5969444444444401</v>
      </c>
      <c r="B226" s="1">
        <v>30.711864021523201</v>
      </c>
      <c r="C226">
        <f t="shared" si="3"/>
        <v>225</v>
      </c>
    </row>
    <row r="227" spans="1:3" x14ac:dyDescent="0.2">
      <c r="A227" s="1">
        <v>1.6838888888888901</v>
      </c>
      <c r="B227" s="1">
        <v>29.141804213301899</v>
      </c>
      <c r="C227">
        <f t="shared" si="3"/>
        <v>226</v>
      </c>
    </row>
    <row r="228" spans="1:3" x14ac:dyDescent="0.2">
      <c r="A228" s="1">
        <v>1.71138888888889</v>
      </c>
      <c r="B228" s="1">
        <v>28.562805970307799</v>
      </c>
      <c r="C228">
        <f t="shared" si="3"/>
        <v>227</v>
      </c>
    </row>
    <row r="229" spans="1:3" x14ac:dyDescent="0.2">
      <c r="A229" s="1">
        <v>1.7041666666666699</v>
      </c>
      <c r="B229" s="1">
        <v>28.8459310677631</v>
      </c>
      <c r="C229">
        <f t="shared" si="3"/>
        <v>228</v>
      </c>
    </row>
    <row r="230" spans="1:3" x14ac:dyDescent="0.2">
      <c r="A230" s="1">
        <v>1.70333333333333</v>
      </c>
      <c r="B230" s="1">
        <v>28.693766239102299</v>
      </c>
      <c r="C230">
        <f t="shared" si="3"/>
        <v>229</v>
      </c>
    </row>
    <row r="231" spans="1:3" x14ac:dyDescent="0.2">
      <c r="A231" s="1">
        <v>1.6458333333333299</v>
      </c>
      <c r="B231" s="1">
        <v>29.591885577619902</v>
      </c>
      <c r="C231">
        <f t="shared" si="3"/>
        <v>230</v>
      </c>
    </row>
    <row r="232" spans="1:3" x14ac:dyDescent="0.2">
      <c r="A232" s="1">
        <v>0.433611111111111</v>
      </c>
      <c r="B232" s="1">
        <v>115.01341863751701</v>
      </c>
      <c r="C232">
        <f t="shared" si="3"/>
        <v>231</v>
      </c>
    </row>
    <row r="233" spans="1:3" x14ac:dyDescent="0.2">
      <c r="A233" s="1">
        <v>0.42388888888888898</v>
      </c>
      <c r="B233" s="1">
        <v>116.55854437755499</v>
      </c>
      <c r="C233">
        <f t="shared" si="3"/>
        <v>232</v>
      </c>
    </row>
    <row r="234" spans="1:3" x14ac:dyDescent="0.2">
      <c r="A234" s="1">
        <v>0.43</v>
      </c>
      <c r="B234" s="1">
        <v>114.330876653012</v>
      </c>
      <c r="C234">
        <f t="shared" si="3"/>
        <v>233</v>
      </c>
    </row>
    <row r="235" spans="1:3" x14ac:dyDescent="0.2">
      <c r="A235" s="1">
        <v>0.43777777777777799</v>
      </c>
      <c r="B235" s="1">
        <v>111.942729604983</v>
      </c>
      <c r="C235">
        <f t="shared" si="3"/>
        <v>234</v>
      </c>
    </row>
    <row r="236" spans="1:3" x14ac:dyDescent="0.2">
      <c r="A236" s="1">
        <v>0.41666666666666702</v>
      </c>
      <c r="B236" s="1">
        <v>116.136463167995</v>
      </c>
      <c r="C236">
        <f t="shared" si="3"/>
        <v>235</v>
      </c>
    </row>
    <row r="237" spans="1:3" x14ac:dyDescent="0.2">
      <c r="A237" s="1">
        <v>0.409444444444444</v>
      </c>
      <c r="B237" s="1">
        <v>120.20973506636</v>
      </c>
      <c r="C237">
        <f t="shared" si="3"/>
        <v>236</v>
      </c>
    </row>
    <row r="238" spans="1:3" x14ac:dyDescent="0.2">
      <c r="A238" s="1">
        <v>0.414444444444444</v>
      </c>
      <c r="B238" s="1">
        <v>117.357913792799</v>
      </c>
      <c r="C238">
        <f t="shared" si="3"/>
        <v>237</v>
      </c>
    </row>
    <row r="239" spans="1:3" x14ac:dyDescent="0.2">
      <c r="A239" s="1">
        <v>0.38694444444444398</v>
      </c>
      <c r="B239" s="1">
        <v>124.988224112683</v>
      </c>
      <c r="C239">
        <f t="shared" si="3"/>
        <v>238</v>
      </c>
    </row>
    <row r="240" spans="1:3" x14ac:dyDescent="0.2">
      <c r="A240" s="1">
        <v>0.38611111111111102</v>
      </c>
      <c r="B240" s="1">
        <v>125.646448245478</v>
      </c>
      <c r="C240">
        <f t="shared" si="3"/>
        <v>239</v>
      </c>
    </row>
    <row r="241" spans="1:3" x14ac:dyDescent="0.2">
      <c r="A241" s="1">
        <v>0.40666666666666701</v>
      </c>
      <c r="B241" s="1">
        <v>120.617610882113</v>
      </c>
      <c r="C241">
        <f t="shared" si="3"/>
        <v>240</v>
      </c>
    </row>
    <row r="242" spans="1:3" x14ac:dyDescent="0.2">
      <c r="A242" s="1">
        <v>2.5216666666666701</v>
      </c>
      <c r="B242" s="1">
        <v>19.404212083535601</v>
      </c>
      <c r="C242">
        <f t="shared" si="3"/>
        <v>241</v>
      </c>
    </row>
    <row r="243" spans="1:3" x14ac:dyDescent="0.2">
      <c r="A243" s="1">
        <v>2.4500000000000002</v>
      </c>
      <c r="B243" s="1">
        <v>19.986632101090201</v>
      </c>
      <c r="C243">
        <f t="shared" si="3"/>
        <v>242</v>
      </c>
    </row>
    <row r="244" spans="1:3" x14ac:dyDescent="0.2">
      <c r="A244" s="1">
        <v>2.5605555555555601</v>
      </c>
      <c r="B244" s="1">
        <v>19.105775627075101</v>
      </c>
      <c r="C244">
        <f t="shared" si="3"/>
        <v>243</v>
      </c>
    </row>
    <row r="245" spans="1:3" x14ac:dyDescent="0.2">
      <c r="A245" s="1">
        <v>2.4811111111111099</v>
      </c>
      <c r="B245" s="1">
        <v>19.799285172253601</v>
      </c>
      <c r="C245">
        <f t="shared" si="3"/>
        <v>244</v>
      </c>
    </row>
    <row r="246" spans="1:3" x14ac:dyDescent="0.2">
      <c r="A246" s="1">
        <v>2.52111111111111</v>
      </c>
      <c r="B246" s="1">
        <v>19.4208295162219</v>
      </c>
      <c r="C246">
        <f t="shared" si="3"/>
        <v>245</v>
      </c>
    </row>
    <row r="247" spans="1:3" x14ac:dyDescent="0.2">
      <c r="A247" s="1">
        <v>2.5422222222222199</v>
      </c>
      <c r="B247" s="1">
        <v>19.275857883415402</v>
      </c>
      <c r="C247">
        <f t="shared" si="3"/>
        <v>246</v>
      </c>
    </row>
    <row r="248" spans="1:3" x14ac:dyDescent="0.2">
      <c r="A248" s="1">
        <v>2.4847222222222198</v>
      </c>
      <c r="B248" s="1">
        <v>19.725728597789299</v>
      </c>
      <c r="C248">
        <f t="shared" si="3"/>
        <v>247</v>
      </c>
    </row>
    <row r="249" spans="1:3" x14ac:dyDescent="0.2">
      <c r="A249" s="1">
        <v>2.48277777777778</v>
      </c>
      <c r="B249" s="1">
        <v>19.756796855686702</v>
      </c>
      <c r="C249">
        <f t="shared" si="3"/>
        <v>248</v>
      </c>
    </row>
    <row r="250" spans="1:3" x14ac:dyDescent="0.2">
      <c r="A250" s="1">
        <v>2.52388888888889</v>
      </c>
      <c r="B250" s="1">
        <v>19.420537780145299</v>
      </c>
      <c r="C250">
        <f t="shared" si="3"/>
        <v>249</v>
      </c>
    </row>
    <row r="251" spans="1:3" x14ac:dyDescent="0.2">
      <c r="A251" s="1">
        <v>2.4716666666666698</v>
      </c>
      <c r="B251" s="1">
        <v>19.855003642021199</v>
      </c>
      <c r="C251">
        <f t="shared" si="3"/>
        <v>250</v>
      </c>
    </row>
    <row r="252" spans="1:3" x14ac:dyDescent="0.2">
      <c r="A252" s="1">
        <v>0.260277777777778</v>
      </c>
      <c r="B252" s="1">
        <v>193.334649377261</v>
      </c>
      <c r="C252">
        <f t="shared" si="3"/>
        <v>251</v>
      </c>
    </row>
    <row r="253" spans="1:3" x14ac:dyDescent="0.2">
      <c r="A253" s="1">
        <v>0.25277777777777799</v>
      </c>
      <c r="B253" s="1">
        <v>192.90697519457899</v>
      </c>
      <c r="C253">
        <f t="shared" si="3"/>
        <v>252</v>
      </c>
    </row>
    <row r="254" spans="1:3" x14ac:dyDescent="0.2">
      <c r="A254" s="1">
        <v>0.25527777777777799</v>
      </c>
      <c r="B254" s="1">
        <v>191.772027644774</v>
      </c>
      <c r="C254">
        <f t="shared" si="3"/>
        <v>253</v>
      </c>
    </row>
    <row r="255" spans="1:3" x14ac:dyDescent="0.2">
      <c r="A255" s="1">
        <v>0.24</v>
      </c>
      <c r="B255" s="1">
        <v>199.214661112637</v>
      </c>
      <c r="C255">
        <f t="shared" si="3"/>
        <v>254</v>
      </c>
    </row>
    <row r="256" spans="1:3" x14ac:dyDescent="0.2">
      <c r="A256" s="1">
        <v>0.25611111111111101</v>
      </c>
      <c r="B256" s="1">
        <v>187.15305823176499</v>
      </c>
      <c r="C256">
        <f t="shared" si="3"/>
        <v>255</v>
      </c>
    </row>
    <row r="257" spans="1:3" x14ac:dyDescent="0.2">
      <c r="A257" s="1">
        <v>0.256388888888889</v>
      </c>
      <c r="B257" s="1">
        <v>188.63974135964401</v>
      </c>
      <c r="C257">
        <f t="shared" si="3"/>
        <v>256</v>
      </c>
    </row>
    <row r="258" spans="1:3" x14ac:dyDescent="0.2">
      <c r="A258" s="1">
        <v>0.26305555555555599</v>
      </c>
      <c r="B258" s="1">
        <v>188.301765219955</v>
      </c>
      <c r="C258">
        <f t="shared" si="3"/>
        <v>257</v>
      </c>
    </row>
    <row r="259" spans="1:3" x14ac:dyDescent="0.2">
      <c r="A259" s="1">
        <v>0.24388888888888899</v>
      </c>
      <c r="B259" s="1">
        <v>198.88146418146101</v>
      </c>
      <c r="C259">
        <f t="shared" si="3"/>
        <v>258</v>
      </c>
    </row>
    <row r="260" spans="1:3" x14ac:dyDescent="0.2">
      <c r="A260" s="1">
        <v>0.26194444444444398</v>
      </c>
      <c r="B260" s="1">
        <v>189.90332731824799</v>
      </c>
      <c r="C260">
        <f t="shared" ref="C260:C321" si="4" xml:space="preserve"> C259+1</f>
        <v>259</v>
      </c>
    </row>
    <row r="261" spans="1:3" x14ac:dyDescent="0.2">
      <c r="A261" s="1">
        <v>0.25166666666666698</v>
      </c>
      <c r="B261" s="1">
        <v>192.21843620525701</v>
      </c>
      <c r="C261">
        <f t="shared" si="4"/>
        <v>260</v>
      </c>
    </row>
    <row r="262" spans="1:3" x14ac:dyDescent="0.2">
      <c r="A262" s="1">
        <v>0.26361111111111102</v>
      </c>
      <c r="B262" s="1">
        <v>188.91810233180101</v>
      </c>
      <c r="C262">
        <f t="shared" si="4"/>
        <v>261</v>
      </c>
    </row>
    <row r="263" spans="1:3" x14ac:dyDescent="0.2">
      <c r="A263" s="1">
        <v>0.25777777777777799</v>
      </c>
      <c r="B263" s="1">
        <v>187.87728687667001</v>
      </c>
      <c r="C263">
        <f t="shared" si="4"/>
        <v>262</v>
      </c>
    </row>
    <row r="264" spans="1:3" x14ac:dyDescent="0.2">
      <c r="A264" s="1">
        <v>0.25777777777777799</v>
      </c>
      <c r="B264" s="1">
        <v>193.94089495079299</v>
      </c>
      <c r="C264">
        <f t="shared" si="4"/>
        <v>263</v>
      </c>
    </row>
    <row r="265" spans="1:3" x14ac:dyDescent="0.2">
      <c r="A265" s="1">
        <v>0.241666666666667</v>
      </c>
      <c r="B265" s="1">
        <v>201.923753328506</v>
      </c>
      <c r="C265">
        <f t="shared" si="4"/>
        <v>264</v>
      </c>
    </row>
    <row r="266" spans="1:3" x14ac:dyDescent="0.2">
      <c r="A266" s="1">
        <v>0.26083333333333297</v>
      </c>
      <c r="B266" s="1">
        <v>185.140150734381</v>
      </c>
      <c r="C266">
        <f t="shared" si="4"/>
        <v>265</v>
      </c>
    </row>
    <row r="267" spans="1:3" x14ac:dyDescent="0.2">
      <c r="A267" s="1">
        <v>0.256388888888889</v>
      </c>
      <c r="B267" s="1">
        <v>188.96800706869399</v>
      </c>
      <c r="C267">
        <f t="shared" si="4"/>
        <v>266</v>
      </c>
    </row>
    <row r="268" spans="1:3" x14ac:dyDescent="0.2">
      <c r="A268" s="1">
        <v>0.26638888888888901</v>
      </c>
      <c r="B268" s="1">
        <v>185.636708310714</v>
      </c>
      <c r="C268">
        <f t="shared" si="4"/>
        <v>267</v>
      </c>
    </row>
    <row r="269" spans="1:3" x14ac:dyDescent="0.2">
      <c r="A269" s="1">
        <v>0.24638888888888899</v>
      </c>
      <c r="B269" s="1">
        <v>197.418105242493</v>
      </c>
      <c r="C269">
        <f t="shared" si="4"/>
        <v>268</v>
      </c>
    </row>
    <row r="270" spans="1:3" x14ac:dyDescent="0.2">
      <c r="A270" s="1">
        <v>0.25333333333333302</v>
      </c>
      <c r="B270" s="1">
        <v>193.79811344999399</v>
      </c>
      <c r="C270">
        <f t="shared" si="4"/>
        <v>269</v>
      </c>
    </row>
    <row r="271" spans="1:3" x14ac:dyDescent="0.2">
      <c r="A271" s="1">
        <v>0.239722222222222</v>
      </c>
      <c r="B271" s="1">
        <v>201.98916419595099</v>
      </c>
      <c r="C271">
        <f t="shared" si="4"/>
        <v>270</v>
      </c>
    </row>
    <row r="272" spans="1:3" x14ac:dyDescent="0.2">
      <c r="A272" s="1">
        <v>0.61027777777777803</v>
      </c>
      <c r="B272" s="1">
        <v>79.266943003406993</v>
      </c>
      <c r="C272">
        <f t="shared" si="4"/>
        <v>271</v>
      </c>
    </row>
    <row r="273" spans="1:3" x14ac:dyDescent="0.2">
      <c r="A273" s="1">
        <v>0.600833333333333</v>
      </c>
      <c r="B273" s="1">
        <v>81.024887414443697</v>
      </c>
      <c r="C273">
        <f t="shared" si="4"/>
        <v>272</v>
      </c>
    </row>
    <row r="274" spans="1:3" x14ac:dyDescent="0.2">
      <c r="A274" s="1">
        <v>0.580277777777778</v>
      </c>
      <c r="B274" s="1">
        <v>84.845050975682199</v>
      </c>
      <c r="C274">
        <f t="shared" si="4"/>
        <v>273</v>
      </c>
    </row>
    <row r="275" spans="1:3" x14ac:dyDescent="0.2">
      <c r="A275" s="1">
        <v>0.57333333333333303</v>
      </c>
      <c r="B275" s="1">
        <v>85.735226632006601</v>
      </c>
      <c r="C275">
        <f t="shared" si="4"/>
        <v>274</v>
      </c>
    </row>
    <row r="276" spans="1:3" x14ac:dyDescent="0.2">
      <c r="A276" s="1">
        <v>0.56833333333333302</v>
      </c>
      <c r="B276" s="1">
        <v>86.487580074486402</v>
      </c>
      <c r="C276">
        <f t="shared" si="4"/>
        <v>275</v>
      </c>
    </row>
    <row r="277" spans="1:3" x14ac:dyDescent="0.2">
      <c r="A277" s="1">
        <v>0.59222222222222198</v>
      </c>
      <c r="B277" s="1">
        <v>83.363545935406904</v>
      </c>
      <c r="C277">
        <f t="shared" si="4"/>
        <v>276</v>
      </c>
    </row>
    <row r="278" spans="1:3" x14ac:dyDescent="0.2">
      <c r="A278" s="1">
        <v>0.594444444444444</v>
      </c>
      <c r="B278" s="1">
        <v>81.7616912926091</v>
      </c>
      <c r="C278">
        <f t="shared" si="4"/>
        <v>277</v>
      </c>
    </row>
    <row r="279" spans="1:3" x14ac:dyDescent="0.2">
      <c r="A279" s="1">
        <v>0.61583333333333301</v>
      </c>
      <c r="B279" s="1">
        <v>80.023661360866697</v>
      </c>
      <c r="C279">
        <f t="shared" si="4"/>
        <v>278</v>
      </c>
    </row>
    <row r="280" spans="1:3" x14ac:dyDescent="0.2">
      <c r="A280" s="1">
        <v>0.61111111111111105</v>
      </c>
      <c r="B280" s="1">
        <v>79.455556766098894</v>
      </c>
      <c r="C280">
        <f t="shared" si="4"/>
        <v>279</v>
      </c>
    </row>
    <row r="281" spans="1:3" x14ac:dyDescent="0.2">
      <c r="A281" s="1">
        <v>0.57805555555555599</v>
      </c>
      <c r="B281" s="1">
        <v>84.710278721177801</v>
      </c>
      <c r="C281">
        <f t="shared" si="4"/>
        <v>280</v>
      </c>
    </row>
    <row r="282" spans="1:3" x14ac:dyDescent="0.2">
      <c r="A282" s="1">
        <v>1.5194444444444399</v>
      </c>
      <c r="B282" s="1">
        <v>32.212560276853402</v>
      </c>
      <c r="C282">
        <f t="shared" si="4"/>
        <v>281</v>
      </c>
    </row>
    <row r="283" spans="1:3" x14ac:dyDescent="0.2">
      <c r="A283" s="1">
        <v>1.47888888888889</v>
      </c>
      <c r="B283" s="1">
        <v>33.160447113967003</v>
      </c>
      <c r="C283">
        <f t="shared" si="4"/>
        <v>282</v>
      </c>
    </row>
    <row r="284" spans="1:3" x14ac:dyDescent="0.2">
      <c r="A284" s="1">
        <v>1.5577777777777799</v>
      </c>
      <c r="B284" s="1">
        <v>31.492634557012899</v>
      </c>
      <c r="C284">
        <f t="shared" si="4"/>
        <v>283</v>
      </c>
    </row>
    <row r="285" spans="1:3" x14ac:dyDescent="0.2">
      <c r="A285" s="1">
        <v>1.4961111111111101</v>
      </c>
      <c r="B285" s="1">
        <v>32.793526542669198</v>
      </c>
      <c r="C285">
        <f t="shared" si="4"/>
        <v>284</v>
      </c>
    </row>
    <row r="286" spans="1:3" x14ac:dyDescent="0.2">
      <c r="A286" s="1">
        <v>1.5225</v>
      </c>
      <c r="B286" s="1">
        <v>32.185609825972499</v>
      </c>
      <c r="C286">
        <f t="shared" si="4"/>
        <v>285</v>
      </c>
    </row>
    <row r="287" spans="1:3" x14ac:dyDescent="0.2">
      <c r="A287" s="1">
        <v>1.47611111111111</v>
      </c>
      <c r="B287" s="1">
        <v>33.224187844064303</v>
      </c>
      <c r="C287">
        <f t="shared" si="4"/>
        <v>286</v>
      </c>
    </row>
    <row r="288" spans="1:3" x14ac:dyDescent="0.2">
      <c r="A288" s="1">
        <v>1.47277777777778</v>
      </c>
      <c r="B288" s="1">
        <v>33.156867521972799</v>
      </c>
      <c r="C288">
        <f t="shared" si="4"/>
        <v>287</v>
      </c>
    </row>
    <row r="289" spans="1:3" x14ac:dyDescent="0.2">
      <c r="A289" s="1">
        <v>1.51583333333333</v>
      </c>
      <c r="B289" s="1">
        <v>32.213249294362299</v>
      </c>
      <c r="C289">
        <f t="shared" si="4"/>
        <v>288</v>
      </c>
    </row>
    <row r="290" spans="1:3" x14ac:dyDescent="0.2">
      <c r="A290" s="1">
        <v>1.5247222222222201</v>
      </c>
      <c r="B290" s="1">
        <v>32.101777235661501</v>
      </c>
      <c r="C290">
        <f t="shared" si="4"/>
        <v>289</v>
      </c>
    </row>
    <row r="291" spans="1:3" x14ac:dyDescent="0.2">
      <c r="A291" s="1">
        <v>1.4697222222222199</v>
      </c>
      <c r="B291" s="1">
        <v>33.307840576326598</v>
      </c>
      <c r="C291">
        <f t="shared" si="4"/>
        <v>290</v>
      </c>
    </row>
    <row r="292" spans="1:3" x14ac:dyDescent="0.2">
      <c r="A292" s="1">
        <v>0.26444444444444398</v>
      </c>
      <c r="B292" s="1">
        <v>193.73685609538001</v>
      </c>
      <c r="C292">
        <f t="shared" si="4"/>
        <v>291</v>
      </c>
    </row>
    <row r="293" spans="1:3" x14ac:dyDescent="0.2">
      <c r="A293" s="1">
        <v>0.2525</v>
      </c>
      <c r="B293" s="1">
        <v>194.444977543368</v>
      </c>
      <c r="C293">
        <f t="shared" si="4"/>
        <v>292</v>
      </c>
    </row>
    <row r="294" spans="1:3" x14ac:dyDescent="0.2">
      <c r="A294" s="1">
        <v>0.260277777777778</v>
      </c>
      <c r="B294" s="1">
        <v>193.852442207031</v>
      </c>
      <c r="C294">
        <f t="shared" si="4"/>
        <v>293</v>
      </c>
    </row>
    <row r="295" spans="1:3" x14ac:dyDescent="0.2">
      <c r="A295" s="1">
        <v>0.245</v>
      </c>
      <c r="B295" s="1">
        <v>199.47081776652999</v>
      </c>
      <c r="C295">
        <f t="shared" si="4"/>
        <v>294</v>
      </c>
    </row>
    <row r="296" spans="1:3" x14ac:dyDescent="0.2">
      <c r="A296" s="1">
        <v>0.25027777777777799</v>
      </c>
      <c r="B296" s="1">
        <v>195.434115967926</v>
      </c>
      <c r="C296">
        <f t="shared" si="4"/>
        <v>295</v>
      </c>
    </row>
    <row r="297" spans="1:3" x14ac:dyDescent="0.2">
      <c r="A297" s="1">
        <v>0.25166666666666698</v>
      </c>
      <c r="B297" s="1">
        <v>191.850009504399</v>
      </c>
      <c r="C297">
        <f t="shared" si="4"/>
        <v>296</v>
      </c>
    </row>
    <row r="298" spans="1:3" x14ac:dyDescent="0.2">
      <c r="A298" s="1">
        <v>0.26222222222222202</v>
      </c>
      <c r="B298" s="1">
        <v>188.21473978739701</v>
      </c>
      <c r="C298">
        <f t="shared" si="4"/>
        <v>297</v>
      </c>
    </row>
    <row r="299" spans="1:3" x14ac:dyDescent="0.2">
      <c r="A299" s="1">
        <v>0.24777777777777801</v>
      </c>
      <c r="B299" s="1">
        <v>199.818974234314</v>
      </c>
      <c r="C299">
        <f t="shared" si="4"/>
        <v>298</v>
      </c>
    </row>
    <row r="300" spans="1:3" x14ac:dyDescent="0.2">
      <c r="A300" s="1">
        <v>0.258888888888889</v>
      </c>
      <c r="B300" s="1">
        <v>188.97100223165901</v>
      </c>
      <c r="C300">
        <f t="shared" si="4"/>
        <v>299</v>
      </c>
    </row>
    <row r="301" spans="1:3" x14ac:dyDescent="0.2">
      <c r="A301" s="1">
        <v>0.249444444444444</v>
      </c>
      <c r="B301" s="1">
        <v>190.22927615435</v>
      </c>
      <c r="C301">
        <f t="shared" si="4"/>
        <v>300</v>
      </c>
    </row>
    <row r="302" spans="1:3" x14ac:dyDescent="0.2">
      <c r="A302" s="1">
        <v>0.26305555555555599</v>
      </c>
      <c r="B302" s="1">
        <v>189.75091159173701</v>
      </c>
      <c r="C302">
        <f t="shared" si="4"/>
        <v>301</v>
      </c>
    </row>
    <row r="303" spans="1:3" x14ac:dyDescent="0.2">
      <c r="A303" s="1">
        <v>0.25722222222222202</v>
      </c>
      <c r="B303" s="1">
        <v>190.89763062848499</v>
      </c>
      <c r="C303">
        <f t="shared" si="4"/>
        <v>302</v>
      </c>
    </row>
    <row r="304" spans="1:3" x14ac:dyDescent="0.2">
      <c r="A304" s="1">
        <v>0.25555555555555598</v>
      </c>
      <c r="B304" s="1">
        <v>193.597561556362</v>
      </c>
      <c r="C304">
        <f t="shared" si="4"/>
        <v>303</v>
      </c>
    </row>
    <row r="305" spans="1:3" x14ac:dyDescent="0.2">
      <c r="A305" s="1">
        <v>0.244166666666667</v>
      </c>
      <c r="B305" s="1">
        <v>198.59585997153201</v>
      </c>
      <c r="C305">
        <f t="shared" si="4"/>
        <v>304</v>
      </c>
    </row>
    <row r="306" spans="1:3" x14ac:dyDescent="0.2">
      <c r="A306" s="1">
        <v>0.26250000000000001</v>
      </c>
      <c r="B306" s="1">
        <v>186.11986622775001</v>
      </c>
      <c r="C306">
        <f t="shared" si="4"/>
        <v>305</v>
      </c>
    </row>
    <row r="307" spans="1:3" x14ac:dyDescent="0.2">
      <c r="A307" s="1">
        <v>0.25277777777777799</v>
      </c>
      <c r="B307" s="1">
        <v>193.39074386564101</v>
      </c>
      <c r="C307">
        <f t="shared" si="4"/>
        <v>306</v>
      </c>
    </row>
    <row r="308" spans="1:3" x14ac:dyDescent="0.2">
      <c r="A308" s="1">
        <v>0.26388888888888901</v>
      </c>
      <c r="B308" s="1">
        <v>186.90156382804901</v>
      </c>
      <c r="C308">
        <f t="shared" si="4"/>
        <v>307</v>
      </c>
    </row>
    <row r="309" spans="1:3" x14ac:dyDescent="0.2">
      <c r="A309" s="1">
        <v>0.24583333333333299</v>
      </c>
      <c r="B309" s="1">
        <v>199.78989378511099</v>
      </c>
      <c r="C309">
        <f t="shared" si="4"/>
        <v>308</v>
      </c>
    </row>
    <row r="310" spans="1:3" x14ac:dyDescent="0.2">
      <c r="A310" s="1">
        <v>0.25055555555555598</v>
      </c>
      <c r="B310" s="1">
        <v>195.596376240116</v>
      </c>
      <c r="C310">
        <f t="shared" si="4"/>
        <v>309</v>
      </c>
    </row>
    <row r="311" spans="1:3" x14ac:dyDescent="0.2">
      <c r="A311" s="1">
        <v>0.23833333333333301</v>
      </c>
      <c r="B311" s="1">
        <v>204.371453830316</v>
      </c>
      <c r="C311">
        <f t="shared" si="4"/>
        <v>310</v>
      </c>
    </row>
    <row r="312" spans="1:3" x14ac:dyDescent="0.2">
      <c r="A312" s="1">
        <v>0.64472222222222197</v>
      </c>
      <c r="B312" s="1">
        <v>76.560150479085095</v>
      </c>
      <c r="C312">
        <f t="shared" si="4"/>
        <v>311</v>
      </c>
    </row>
    <row r="313" spans="1:3" x14ac:dyDescent="0.2">
      <c r="A313" s="1">
        <v>0.60916666666666697</v>
      </c>
      <c r="B313" s="1">
        <v>80.862218066440803</v>
      </c>
      <c r="C313">
        <f t="shared" si="4"/>
        <v>312</v>
      </c>
    </row>
    <row r="314" spans="1:3" x14ac:dyDescent="0.2">
      <c r="A314" s="1">
        <v>0.60972222222222205</v>
      </c>
      <c r="B314" s="1">
        <v>80.614527578489401</v>
      </c>
      <c r="C314">
        <f t="shared" si="4"/>
        <v>313</v>
      </c>
    </row>
    <row r="315" spans="1:3" x14ac:dyDescent="0.2">
      <c r="A315" s="1">
        <v>0.63944444444444404</v>
      </c>
      <c r="B315" s="1">
        <v>76.539810261494296</v>
      </c>
      <c r="C315">
        <f t="shared" si="4"/>
        <v>314</v>
      </c>
    </row>
    <row r="316" spans="1:3" x14ac:dyDescent="0.2">
      <c r="A316" s="1">
        <v>0.61194444444444396</v>
      </c>
      <c r="B316" s="1">
        <v>80.346793852715805</v>
      </c>
      <c r="C316">
        <f t="shared" si="4"/>
        <v>315</v>
      </c>
    </row>
    <row r="317" spans="1:3" x14ac:dyDescent="0.2">
      <c r="A317" s="1">
        <v>0.62805555555555603</v>
      </c>
      <c r="B317" s="1">
        <v>78.344353207292102</v>
      </c>
      <c r="C317">
        <f t="shared" si="4"/>
        <v>316</v>
      </c>
    </row>
    <row r="318" spans="1:3" x14ac:dyDescent="0.2">
      <c r="A318" s="1">
        <v>0.593055555555556</v>
      </c>
      <c r="B318" s="1">
        <v>83.055172716393102</v>
      </c>
      <c r="C318">
        <f t="shared" si="4"/>
        <v>317</v>
      </c>
    </row>
    <row r="319" spans="1:3" x14ac:dyDescent="0.2">
      <c r="A319" s="1">
        <v>0.62083333333333302</v>
      </c>
      <c r="B319" s="1">
        <v>79.049602881061404</v>
      </c>
      <c r="C319">
        <f t="shared" si="4"/>
        <v>318</v>
      </c>
    </row>
    <row r="320" spans="1:3" x14ac:dyDescent="0.2">
      <c r="A320" s="1">
        <v>0.58722222222222198</v>
      </c>
      <c r="B320" s="1">
        <v>82.351478191842901</v>
      </c>
      <c r="C320">
        <f t="shared" si="4"/>
        <v>319</v>
      </c>
    </row>
    <row r="321" spans="1:3" x14ac:dyDescent="0.2">
      <c r="A321" s="1">
        <v>0.58944444444444399</v>
      </c>
      <c r="B321" s="1">
        <v>83.552612204935201</v>
      </c>
      <c r="C321">
        <f t="shared" si="4"/>
        <v>320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72D5C9-6FF1-43F5-9319-6FA4A603CD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Throughput_1</vt:lpstr>
      <vt:lpstr>ResponseTime_1</vt:lpstr>
      <vt:lpstr>Throughput_2</vt:lpstr>
      <vt:lpstr>ResponseTime_2</vt:lpstr>
      <vt:lpstr>Throughput_3</vt:lpstr>
      <vt:lpstr>ResponseTime_3</vt:lpstr>
      <vt:lpstr>Throughput_4</vt:lpstr>
      <vt:lpstr>ResponseTime_4</vt:lpstr>
      <vt:lpstr>Foglio9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Nicola Ferrante</cp:lastModifiedBy>
  <cp:revision>7</cp:revision>
  <dcterms:created xsi:type="dcterms:W3CDTF">2020-06-11T16:06:55Z</dcterms:created>
  <dcterms:modified xsi:type="dcterms:W3CDTF">2020-06-26T19:17:07Z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date">
    <vt:lpwstr>YYYY-06-DDT16:34:41.847</vt:lpwstr>
  </property>
</Properties>
</file>