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6B8DF2D1-11BC-4C8E-A4A7-E16CD89FF7B1}" xr6:coauthVersionLast="45" xr6:coauthVersionMax="45" xr10:uidLastSave="{00000000-0000-0000-0000-000000000000}"/>
  <bookViews>
    <workbookView xWindow="-120" yWindow="-120" windowWidth="20730" windowHeight="11160" tabRatio="766" xr2:uid="{00000000-000D-0000-FFFF-FFFF00000000}"/>
  </bookViews>
  <sheets>
    <sheet name="Throughput" sheetId="1" r:id="rId1"/>
    <sheet name="ResponseTime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W38" i="1" l="1"/>
  <c r="W42" i="1"/>
  <c r="AF9" i="1"/>
  <c r="AF8" i="1"/>
  <c r="W41" i="1" s="1"/>
  <c r="AF7" i="1"/>
  <c r="W40" i="1" s="1"/>
  <c r="AF6" i="1"/>
  <c r="W39" i="1" s="1"/>
  <c r="AF5" i="1"/>
  <c r="AF4" i="1"/>
  <c r="W37" i="1" s="1"/>
  <c r="AF3" i="1"/>
  <c r="W36" i="1" s="1"/>
  <c r="AF2" i="1"/>
  <c r="W35" i="1" s="1"/>
  <c r="X24" i="1" l="1"/>
  <c r="Y24" i="1" s="1"/>
  <c r="X23" i="1"/>
  <c r="Y23" i="1" s="1"/>
  <c r="W24" i="1"/>
  <c r="W25" i="1" s="1"/>
  <c r="W26" i="1" l="1"/>
  <c r="X25" i="1"/>
  <c r="Y25" i="1" s="1"/>
  <c r="AG3" i="3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W27" i="1" l="1"/>
  <c r="X26" i="1"/>
  <c r="Y26" i="1" s="1"/>
  <c r="T9" i="8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W28" i="1"/>
  <c r="X27" i="1"/>
  <c r="Y27" i="1" s="1"/>
  <c r="AD3" i="1"/>
  <c r="H10" i="1" a="1"/>
  <c r="H10" i="1" s="1"/>
  <c r="H11" i="1" s="1"/>
  <c r="H12" i="1" s="1"/>
  <c r="W3" i="1"/>
  <c r="V3" i="1"/>
  <c r="W4" i="1"/>
  <c r="D10" i="1" a="1"/>
  <c r="D10" i="1" s="1"/>
  <c r="D11" i="1" s="1"/>
  <c r="D12" i="1" s="1"/>
  <c r="AC2" i="1"/>
  <c r="Z3" i="1"/>
  <c r="AA4" i="1"/>
  <c r="F10" i="1" a="1"/>
  <c r="F10" i="1" s="1"/>
  <c r="F11" i="1" s="1"/>
  <c r="F12" i="1" s="1"/>
  <c r="X5" i="1"/>
  <c r="W6" i="1"/>
  <c r="AC6" i="1"/>
  <c r="Y2" i="1"/>
  <c r="AD2" i="1"/>
  <c r="Y6" i="1"/>
  <c r="AD6" i="1"/>
  <c r="G10" i="1" a="1"/>
  <c r="G10" i="1" s="1"/>
  <c r="G11" i="1" s="1"/>
  <c r="G12" i="1" s="1"/>
  <c r="U2" i="1"/>
  <c r="Z2" i="1"/>
  <c r="AA3" i="1"/>
  <c r="U6" i="1"/>
  <c r="Z6" i="1"/>
  <c r="I10" i="1" a="1"/>
  <c r="I10" i="1" s="1"/>
  <c r="I11" i="1" s="1"/>
  <c r="I12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E11" i="1" s="1"/>
  <c r="E12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C11" i="1" s="1"/>
  <c r="C12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V10" i="1" s="1"/>
  <c r="V11" i="1" s="1"/>
  <c r="Z4" i="1"/>
  <c r="W5" i="1"/>
  <c r="X7" i="1"/>
  <c r="AD7" i="1"/>
  <c r="AD10" i="1" s="1"/>
  <c r="AD11" i="1" s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W29" i="1" l="1"/>
  <c r="X28" i="1"/>
  <c r="Y28" i="1" s="1"/>
  <c r="AA10" i="1"/>
  <c r="AA11" i="1" s="1"/>
  <c r="AD12" i="1" a="1"/>
  <c r="AD12" i="1" s="1"/>
  <c r="AD13" i="1" s="1"/>
  <c r="Z10" i="1"/>
  <c r="Z11" i="1" s="1"/>
  <c r="W12" i="1" a="1"/>
  <c r="W12" i="1" s="1"/>
  <c r="W13" i="1" s="1"/>
  <c r="U12" i="1" a="1"/>
  <c r="U12" i="1" s="1"/>
  <c r="B17" i="1" s="1"/>
  <c r="Z12" i="1" a="1"/>
  <c r="Z12" i="1" s="1"/>
  <c r="Z13" i="1" s="1"/>
  <c r="Y10" i="1"/>
  <c r="Y11" i="1" s="1"/>
  <c r="W10" i="1"/>
  <c r="W11" i="1" s="1"/>
  <c r="AC12" i="1" a="1"/>
  <c r="AC12" i="1" s="1"/>
  <c r="AC13" i="1" s="1"/>
  <c r="AC10" i="1"/>
  <c r="AC11" i="1" s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1" i="1" s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X10" i="1"/>
  <c r="X11" i="1" s="1"/>
  <c r="V12" i="1" a="1"/>
  <c r="V12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W30" i="1" l="1"/>
  <c r="X29" i="1"/>
  <c r="Y29" i="1" s="1"/>
  <c r="V13" i="1"/>
  <c r="U13" i="1"/>
  <c r="U16" i="1"/>
  <c r="B17" i="8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F13" i="1"/>
  <c r="G13" i="1"/>
  <c r="D13" i="1"/>
  <c r="H13" i="1"/>
  <c r="I13" i="1"/>
  <c r="C13" i="1"/>
  <c r="E13" i="1"/>
  <c r="W31" i="1" l="1"/>
  <c r="X30" i="1"/>
  <c r="Y30" i="1" s="1"/>
  <c r="C13" i="8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1"/>
  <c r="W32" i="1" l="1"/>
  <c r="X32" i="1" s="1"/>
  <c r="Y32" i="1" s="1"/>
  <c r="X31" i="1"/>
  <c r="Y31" i="1" s="1"/>
  <c r="F20" i="8"/>
  <c r="F20" i="7"/>
  <c r="F20" i="6"/>
  <c r="F20" i="5"/>
  <c r="F20" i="4"/>
  <c r="F20" i="2"/>
</calcChain>
</file>

<file path=xl/sharedStrings.xml><?xml version="1.0" encoding="utf-8"?>
<sst xmlns="http://schemas.openxmlformats.org/spreadsheetml/2006/main" count="1567" uniqueCount="69">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</sst>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456454</xdr:colOff>
      <xdr:row>21</xdr:row>
      <xdr:rowOff>21302</xdr:rowOff>
    </xdr:from>
    <xdr:to>
      <xdr:col>22</xdr:col>
      <xdr:colOff>31619</xdr:colOff>
      <xdr:row>50</xdr:row>
      <xdr:rowOff>142409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abSelected="1" topLeftCell="M19" zoomScaleNormal="100" workbookViewId="0">
      <selection activeCell="W34" sqref="W34"/>
    </sheetView>
  </sheetViews>
  <sheetFormatPr defaultColWidth="11.5703125" defaultRowHeight="12.75" x14ac:dyDescent="0.2"/>
  <cols>
    <col min="21" max="21" width="12" customWidth="1"/>
    <col min="23" max="23" width="12" customWidth="1"/>
    <col min="30" max="30" width="12.425781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>_xlfn.VAR.S(J2:S2)</f>
        <v>7.7723122427985529E-3</v>
      </c>
      <c r="AG2" s="1"/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6">J3-T3</f>
        <v>1.3194444444444953E-2</v>
      </c>
      <c r="V3">
        <f t="shared" ref="V3:AD9" si="7">K3-$T3</f>
        <v>-8.4722222222251009E-3</v>
      </c>
      <c r="W3">
        <f t="shared" si="7"/>
        <v>1.3472222222224772E-2</v>
      </c>
      <c r="X3">
        <f t="shared" si="7"/>
        <v>-2.0416666666667083E-2</v>
      </c>
      <c r="Y3">
        <f t="shared" si="7"/>
        <v>-5.6250000000001132E-2</v>
      </c>
      <c r="Z3">
        <f t="shared" si="7"/>
        <v>-1.0694444444445228E-2</v>
      </c>
      <c r="AA3">
        <f t="shared" si="7"/>
        <v>2.4305555555554914E-2</v>
      </c>
      <c r="AB3">
        <f t="shared" si="7"/>
        <v>1.0972222222224826E-2</v>
      </c>
      <c r="AC3">
        <f t="shared" si="7"/>
        <v>-1.4305555555555127E-2</v>
      </c>
      <c r="AD3">
        <f t="shared" si="7"/>
        <v>4.8194444444444873E-2</v>
      </c>
      <c r="AF3" s="1">
        <f t="shared" ref="AF3:AF9" si="8">_xlfn.VAR.S(J3:S3)</f>
        <v>8.179055212620413E-4</v>
      </c>
      <c r="AG3" s="1"/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6"/>
        <v>5.2972222222219534E-2</v>
      </c>
      <c r="V4">
        <f t="shared" si="7"/>
        <v>-1.6194444444440403E-2</v>
      </c>
      <c r="W4">
        <f t="shared" si="7"/>
        <v>3.1583333333329522E-2</v>
      </c>
      <c r="X4">
        <f t="shared" si="7"/>
        <v>-1.2027777777780413E-2</v>
      </c>
      <c r="Y4">
        <f t="shared" si="7"/>
        <v>-4.5916666666667494E-2</v>
      </c>
      <c r="Z4">
        <f t="shared" si="7"/>
        <v>7.4999999999958433E-4</v>
      </c>
      <c r="AA4">
        <f t="shared" si="7"/>
        <v>6.8611111111096523E-3</v>
      </c>
      <c r="AB4">
        <f t="shared" si="7"/>
        <v>1.8805555555559517E-2</v>
      </c>
      <c r="AC4">
        <f t="shared" si="7"/>
        <v>-2.7583333333330406E-2</v>
      </c>
      <c r="AD4">
        <f t="shared" si="7"/>
        <v>-9.2500000000004245E-3</v>
      </c>
      <c r="AF4" s="1">
        <f t="shared" si="8"/>
        <v>8.4072445130309477E-4</v>
      </c>
      <c r="AG4" s="1"/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6"/>
        <v>3.708333333333047E-2</v>
      </c>
      <c r="V5">
        <f t="shared" si="7"/>
        <v>4.5833333333304971E-3</v>
      </c>
      <c r="W5">
        <f t="shared" si="7"/>
        <v>-3.1805555555555531E-2</v>
      </c>
      <c r="X5">
        <f t="shared" si="7"/>
        <v>5.0694444444440379E-2</v>
      </c>
      <c r="Y5">
        <f t="shared" si="7"/>
        <v>2.0416666666670524E-2</v>
      </c>
      <c r="Z5">
        <f t="shared" si="7"/>
        <v>-2.3749999999999494E-2</v>
      </c>
      <c r="AA5">
        <f t="shared" si="7"/>
        <v>-3.1944444444396147E-3</v>
      </c>
      <c r="AB5">
        <f t="shared" si="7"/>
        <v>-1.3472222222219665E-2</v>
      </c>
      <c r="AC5">
        <f t="shared" si="7"/>
        <v>-4.1527777777777608E-2</v>
      </c>
      <c r="AD5">
        <f t="shared" si="7"/>
        <v>9.722222222203758E-4</v>
      </c>
      <c r="AF5" s="1">
        <f t="shared" si="8"/>
        <v>8.7509002057606095E-4</v>
      </c>
      <c r="AG5" s="1"/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6"/>
        <v>-7.2222222222428911E-4</v>
      </c>
      <c r="V6">
        <f t="shared" si="7"/>
        <v>-4.0166666666664241E-2</v>
      </c>
      <c r="W6">
        <f t="shared" si="7"/>
        <v>2.2888888888885628E-2</v>
      </c>
      <c r="X6">
        <f t="shared" si="7"/>
        <v>9.5555555555555394E-3</v>
      </c>
      <c r="Y6">
        <f t="shared" si="7"/>
        <v>4.4555555555555681E-2</v>
      </c>
      <c r="Z6">
        <f t="shared" si="7"/>
        <v>-4.0444444444444283E-2</v>
      </c>
      <c r="AA6">
        <f t="shared" si="7"/>
        <v>-1.072222222222452E-2</v>
      </c>
      <c r="AB6">
        <f t="shared" si="7"/>
        <v>2.3333333333357409E-3</v>
      </c>
      <c r="AC6">
        <f t="shared" si="7"/>
        <v>2.1777777777775675E-2</v>
      </c>
      <c r="AD6">
        <f t="shared" si="7"/>
        <v>-9.0555555555544842E-3</v>
      </c>
      <c r="AF6" s="1">
        <f t="shared" si="8"/>
        <v>7.2519204389570385E-4</v>
      </c>
      <c r="AG6" s="1"/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6"/>
        <v>2.950000000000208E-2</v>
      </c>
      <c r="V7">
        <f t="shared" si="7"/>
        <v>-1.0555555555580298E-3</v>
      </c>
      <c r="W7">
        <f t="shared" si="7"/>
        <v>5.6111111111118994E-3</v>
      </c>
      <c r="X7">
        <f t="shared" si="7"/>
        <v>-2.4388888888888016E-2</v>
      </c>
      <c r="Y7">
        <f t="shared" si="7"/>
        <v>-1.2999999999997902E-2</v>
      </c>
      <c r="Z7">
        <f t="shared" si="7"/>
        <v>1.7833333333332035E-2</v>
      </c>
      <c r="AA7">
        <f t="shared" si="7"/>
        <v>8.3888888888918878E-3</v>
      </c>
      <c r="AB7">
        <f t="shared" si="7"/>
        <v>-1.7166666666668107E-2</v>
      </c>
      <c r="AC7">
        <f t="shared" si="7"/>
        <v>-7.1666666666680978E-3</v>
      </c>
      <c r="AD7">
        <f t="shared" si="7"/>
        <v>1.4444444444419169E-3</v>
      </c>
      <c r="AF7" s="1">
        <f t="shared" si="8"/>
        <v>2.6702331961592403E-4</v>
      </c>
      <c r="AG7" s="1"/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6"/>
        <v>4.6666666666664192E-2</v>
      </c>
      <c r="V8">
        <f t="shared" si="7"/>
        <v>-8.6111111111157879E-3</v>
      </c>
      <c r="W8">
        <f t="shared" si="7"/>
        <v>2.8055555555554168E-2</v>
      </c>
      <c r="X8">
        <f t="shared" si="7"/>
        <v>-2.4999999999957279E-3</v>
      </c>
      <c r="Y8">
        <f t="shared" si="7"/>
        <v>-3.9444444444444726E-2</v>
      </c>
      <c r="Z8">
        <f t="shared" si="7"/>
        <v>5.0000000000043343E-3</v>
      </c>
      <c r="AA8">
        <f t="shared" si="7"/>
        <v>3.3333333333342985E-3</v>
      </c>
      <c r="AB8">
        <f t="shared" si="7"/>
        <v>1.4166666666664218E-2</v>
      </c>
      <c r="AC8">
        <f t="shared" si="7"/>
        <v>-3.9999999999999702E-2</v>
      </c>
      <c r="AD8">
        <f t="shared" si="7"/>
        <v>-6.6666666666657104E-3</v>
      </c>
      <c r="AF8" s="1">
        <f t="shared" si="8"/>
        <v>7.2026748971190267E-4</v>
      </c>
      <c r="AG8" s="1"/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6"/>
        <v>-1.5555555555502032E-3</v>
      </c>
      <c r="V9">
        <f t="shared" si="7"/>
        <v>3.0388888888889687E-2</v>
      </c>
      <c r="W9">
        <f t="shared" si="7"/>
        <v>1.2888888888889616E-2</v>
      </c>
      <c r="X9">
        <f t="shared" si="7"/>
        <v>-1.6666666667020102E-4</v>
      </c>
      <c r="Y9">
        <f t="shared" si="7"/>
        <v>1.2222222222197932E-3</v>
      </c>
      <c r="Z9">
        <f t="shared" si="7"/>
        <v>-3.099999999999925E-2</v>
      </c>
      <c r="AA9">
        <f t="shared" si="7"/>
        <v>-2.7388888888888352E-2</v>
      </c>
      <c r="AB9">
        <f t="shared" si="7"/>
        <v>2.8888888888896069E-3</v>
      </c>
      <c r="AC9">
        <f t="shared" si="7"/>
        <v>1.4999999999996128E-3</v>
      </c>
      <c r="AD9">
        <f t="shared" si="7"/>
        <v>1.1222222222219802E-2</v>
      </c>
      <c r="AF9" s="1">
        <f t="shared" si="8"/>
        <v>3.2680384087790585E-4</v>
      </c>
      <c r="AG9" s="1"/>
    </row>
    <row r="10" spans="1:33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9">SUM(U$2:U$9)</f>
        <v>0.10116666666662999</v>
      </c>
      <c r="V10">
        <f t="shared" si="9"/>
        <v>-6.4666666666639339E-2</v>
      </c>
      <c r="W10">
        <f t="shared" si="9"/>
        <v>0.1097777777777843</v>
      </c>
      <c r="X10">
        <f t="shared" si="9"/>
        <v>-2.7722222222261061E-2</v>
      </c>
      <c r="Y10">
        <f t="shared" si="9"/>
        <v>4.6722222222179477E-2</v>
      </c>
      <c r="Z10">
        <f t="shared" si="9"/>
        <v>-4.6055555555508887E-2</v>
      </c>
      <c r="AA10">
        <f t="shared" si="9"/>
        <v>-0.18716666666665704</v>
      </c>
      <c r="AB10">
        <f t="shared" si="9"/>
        <v>4.4500000000029738E-2</v>
      </c>
      <c r="AC10">
        <f t="shared" si="9"/>
        <v>-3.1055555555511316E-2</v>
      </c>
      <c r="AD10">
        <f t="shared" si="9"/>
        <v>5.4499999999949589E-2</v>
      </c>
      <c r="AE10" t="s">
        <v>29</v>
      </c>
      <c r="AF10" s="1"/>
      <c r="AG10" s="1"/>
    </row>
    <row r="11" spans="1:33" x14ac:dyDescent="0.2">
      <c r="A11" t="s">
        <v>30</v>
      </c>
      <c r="B11">
        <f t="shared" ref="B11:I11" si="10">B10/8</f>
        <v>2.4586388888888884</v>
      </c>
      <c r="C11">
        <f t="shared" si="10"/>
        <v>0.83586111111111205</v>
      </c>
      <c r="D11">
        <f t="shared" si="10"/>
        <v>1.4365277777777778</v>
      </c>
      <c r="E11">
        <f t="shared" si="10"/>
        <v>1.4305416666666664</v>
      </c>
      <c r="F11">
        <f t="shared" si="10"/>
        <v>0.83450000000000002</v>
      </c>
      <c r="G11">
        <f t="shared" si="10"/>
        <v>0.83648611111111104</v>
      </c>
      <c r="H11">
        <f t="shared" si="10"/>
        <v>1.425972222222222</v>
      </c>
      <c r="I11">
        <f t="shared" si="10"/>
        <v>0.83327777777777801</v>
      </c>
      <c r="J11" s="3"/>
      <c r="K11" s="3"/>
      <c r="L11" s="3"/>
      <c r="M11" s="3"/>
      <c r="U11">
        <f t="shared" ref="U11:AD11" si="11">U10/8</f>
        <v>1.2645833333328749E-2</v>
      </c>
      <c r="V11">
        <f t="shared" si="11"/>
        <v>-8.0833333333299173E-3</v>
      </c>
      <c r="W11">
        <f t="shared" si="11"/>
        <v>1.3722222222223038E-2</v>
      </c>
      <c r="X11">
        <f t="shared" si="11"/>
        <v>-3.4652777777826327E-3</v>
      </c>
      <c r="Y11">
        <f t="shared" si="11"/>
        <v>5.8402777777724346E-3</v>
      </c>
      <c r="Z11">
        <f t="shared" si="11"/>
        <v>-5.7569444444386109E-3</v>
      </c>
      <c r="AA11">
        <f t="shared" si="11"/>
        <v>-2.3395833333332131E-2</v>
      </c>
      <c r="AB11">
        <f t="shared" si="11"/>
        <v>5.5625000000037172E-3</v>
      </c>
      <c r="AC11">
        <f t="shared" si="11"/>
        <v>-3.8819444444389145E-3</v>
      </c>
      <c r="AD11">
        <f t="shared" si="11"/>
        <v>6.8124999999936986E-3</v>
      </c>
      <c r="AE11" t="s">
        <v>30</v>
      </c>
      <c r="AF11" s="1"/>
      <c r="AG11" s="1"/>
    </row>
    <row r="12" spans="1:33" x14ac:dyDescent="0.2">
      <c r="A12" t="s">
        <v>31</v>
      </c>
      <c r="C12">
        <f t="shared" ref="C12:I12" si="12">80*POWER(C11,2)</f>
        <v>55.89310376543223</v>
      </c>
      <c r="D12">
        <f t="shared" si="12"/>
        <v>165.08896450617286</v>
      </c>
      <c r="E12">
        <f t="shared" si="12"/>
        <v>163.71595680555549</v>
      </c>
      <c r="F12">
        <f t="shared" si="12"/>
        <v>55.711219999999997</v>
      </c>
      <c r="G12">
        <f t="shared" si="12"/>
        <v>55.976721126543197</v>
      </c>
      <c r="H12">
        <f t="shared" si="12"/>
        <v>162.67174228395055</v>
      </c>
      <c r="I12">
        <f t="shared" si="12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>
        <f t="array" ref="AD12">SUM(POWER(AD2:AD9, 2))</f>
        <v>2.9748148148131559E-3</v>
      </c>
      <c r="AE12" t="s">
        <v>32</v>
      </c>
      <c r="AF12" s="1"/>
      <c r="AG12" s="1"/>
    </row>
    <row r="13" spans="1:33" x14ac:dyDescent="0.2">
      <c r="A13" t="s">
        <v>33</v>
      </c>
      <c r="C13">
        <f t="shared" ref="C13:I13" si="13">C12/$B$17</f>
        <v>7.8203130080648983E-2</v>
      </c>
      <c r="D13">
        <f t="shared" si="13"/>
        <v>0.23098509290766062</v>
      </c>
      <c r="E13">
        <f t="shared" si="13"/>
        <v>0.22906404196256142</v>
      </c>
      <c r="F13">
        <f t="shared" si="13"/>
        <v>7.7948646453700143E-2</v>
      </c>
      <c r="G13">
        <f t="shared" si="13"/>
        <v>7.8320123751199192E-2</v>
      </c>
      <c r="H13">
        <f t="shared" si="13"/>
        <v>0.22760302372303257</v>
      </c>
      <c r="I13">
        <f t="shared" si="13"/>
        <v>7.7720483960041456E-2</v>
      </c>
      <c r="J13" s="3"/>
      <c r="K13" s="3"/>
      <c r="L13" s="3"/>
      <c r="M13" s="3"/>
      <c r="U13">
        <f t="shared" ref="U13:AC13" si="14">U12/(8*9)</f>
        <v>1.8302876371748558E-4</v>
      </c>
      <c r="V13">
        <f t="shared" si="14"/>
        <v>4.9987782921785353E-5</v>
      </c>
      <c r="W13">
        <f t="shared" si="14"/>
        <v>6.1565715020579133E-5</v>
      </c>
      <c r="X13">
        <f t="shared" si="14"/>
        <v>6.4368141289458463E-5</v>
      </c>
      <c r="Y13">
        <f t="shared" si="14"/>
        <v>3.8421274862809678E-4</v>
      </c>
      <c r="Z13">
        <f t="shared" si="14"/>
        <v>6.8511659807998841E-5</v>
      </c>
      <c r="AA13">
        <f t="shared" si="14"/>
        <v>5.1696116255141561E-4</v>
      </c>
      <c r="AB13">
        <f t="shared" si="14"/>
        <v>2.554548182443428E-5</v>
      </c>
      <c r="AC13">
        <f t="shared" si="14"/>
        <v>1.476665380659336E-4</v>
      </c>
      <c r="AD13">
        <f>AD12/(8*9)</f>
        <v>4.1316872427960497E-5</v>
      </c>
      <c r="AE13" t="s">
        <v>62</v>
      </c>
      <c r="AF13" s="1"/>
      <c r="AG13" s="1"/>
    </row>
    <row r="14" spans="1:33" x14ac:dyDescent="0.2">
      <c r="J14" s="3"/>
      <c r="K14" s="3"/>
      <c r="L14" s="3"/>
      <c r="M14" s="3"/>
      <c r="AF14" s="1"/>
      <c r="AG14" s="1"/>
    </row>
    <row r="15" spans="1:33" x14ac:dyDescent="0.2">
      <c r="I15" t="s">
        <v>68</v>
      </c>
      <c r="J15" s="3"/>
      <c r="K15" s="3"/>
      <c r="L15" s="3"/>
      <c r="M15" s="3"/>
      <c r="AF15" s="1"/>
      <c r="AG15" s="1"/>
    </row>
    <row r="16" spans="1:33" x14ac:dyDescent="0.2">
      <c r="U16">
        <f>SUM(U12:AD12)/$B$17</f>
        <v>1.5545716115575228E-4</v>
      </c>
      <c r="AF16" s="1"/>
      <c r="AG16" s="1"/>
    </row>
    <row r="17" spans="1:33" x14ac:dyDescent="0.2">
      <c r="A17" t="s">
        <v>34</v>
      </c>
      <c r="B17">
        <f>SUM(C12:I12) + SUM(U12:AD12)</f>
        <v>714.71696475308636</v>
      </c>
      <c r="AF17" s="1"/>
      <c r="AG17" s="1"/>
    </row>
    <row r="18" spans="1:33" x14ac:dyDescent="0.2">
      <c r="AF18" s="1"/>
      <c r="AG18" s="1"/>
    </row>
    <row r="19" spans="1:33" x14ac:dyDescent="0.2">
      <c r="AF19" s="1"/>
      <c r="AG19" s="1"/>
    </row>
    <row r="20" spans="1:33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 s="1"/>
    </row>
    <row r="21" spans="1:33" x14ac:dyDescent="0.2">
      <c r="AF21" s="1"/>
      <c r="AG21" s="1"/>
    </row>
    <row r="22" spans="1:33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 s="1"/>
    </row>
    <row r="23" spans="1:33" x14ac:dyDescent="0.2">
      <c r="V23" s="5">
        <v>-0.18874999999999531</v>
      </c>
      <c r="W23">
        <v>1</v>
      </c>
      <c r="X23">
        <f>(W23-0.5)/10</f>
        <v>0.05</v>
      </c>
      <c r="Y23">
        <f>NORMSINV(X23)</f>
        <v>-1.6448536269514726</v>
      </c>
      <c r="AF23" s="1"/>
      <c r="AG23" s="1"/>
    </row>
    <row r="24" spans="1:33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V24" s="5">
        <v>-7.5972222222256747E-2</v>
      </c>
      <c r="W24">
        <f>W23+1</f>
        <v>2</v>
      </c>
      <c r="X24">
        <f t="shared" ref="X24:X32" si="15">(W24-0.5)/10</f>
        <v>0.15</v>
      </c>
      <c r="Y24">
        <f t="shared" ref="Y24:Y32" si="16">NORMSINV(X24)</f>
        <v>-1.0364333894937898</v>
      </c>
      <c r="AF24" s="1"/>
      <c r="AG24" s="1"/>
    </row>
    <row r="25" spans="1:33" x14ac:dyDescent="0.2">
      <c r="V25" s="5">
        <v>-2.8472222222255539E-2</v>
      </c>
      <c r="W25">
        <f t="shared" ref="W25:W32" si="17">W24+1</f>
        <v>3</v>
      </c>
      <c r="X25">
        <f t="shared" si="15"/>
        <v>0.25</v>
      </c>
      <c r="Y25">
        <f t="shared" si="16"/>
        <v>-0.67448975019608193</v>
      </c>
      <c r="AF25" s="1"/>
      <c r="AG25" s="1"/>
    </row>
    <row r="26" spans="1:33" x14ac:dyDescent="0.2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V26" s="5">
        <v>-2.5138888888855959E-2</v>
      </c>
      <c r="W26">
        <f t="shared" si="17"/>
        <v>4</v>
      </c>
      <c r="X26">
        <f t="shared" si="15"/>
        <v>0.35</v>
      </c>
      <c r="Y26">
        <f t="shared" si="16"/>
        <v>-0.38532046640756784</v>
      </c>
      <c r="AF26" s="1"/>
      <c r="AG26" s="1"/>
    </row>
    <row r="27" spans="1:33" x14ac:dyDescent="0.2">
      <c r="V27" s="5">
        <v>1.763888888884324E-2</v>
      </c>
      <c r="W27">
        <f t="shared" si="17"/>
        <v>5</v>
      </c>
      <c r="X27">
        <f t="shared" si="15"/>
        <v>0.45</v>
      </c>
      <c r="Y27">
        <f t="shared" si="16"/>
        <v>-0.12566134685507402</v>
      </c>
      <c r="AF27" s="1"/>
      <c r="AG27" s="1"/>
    </row>
    <row r="28" spans="1:33" x14ac:dyDescent="0.2">
      <c r="V28" s="5">
        <v>2.5972222222243602E-2</v>
      </c>
      <c r="W28">
        <f t="shared" si="17"/>
        <v>6</v>
      </c>
      <c r="X28">
        <f t="shared" si="15"/>
        <v>0.55000000000000004</v>
      </c>
      <c r="Y28">
        <f t="shared" si="16"/>
        <v>0.12566134685507416</v>
      </c>
      <c r="AF28" s="1"/>
      <c r="AG28" s="1"/>
    </row>
    <row r="29" spans="1:33" x14ac:dyDescent="0.2">
      <c r="V29" s="5">
        <v>2.7083333333344228E-2</v>
      </c>
      <c r="W29">
        <f t="shared" si="17"/>
        <v>7</v>
      </c>
      <c r="X29">
        <f t="shared" si="15"/>
        <v>0.65</v>
      </c>
      <c r="Y29">
        <f t="shared" si="16"/>
        <v>0.38532046640756784</v>
      </c>
      <c r="AF29" s="1"/>
      <c r="AG29" s="1"/>
    </row>
    <row r="30" spans="1:33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17"/>
        <v>8</v>
      </c>
      <c r="X30">
        <f t="shared" si="15"/>
        <v>0.75</v>
      </c>
      <c r="Y30">
        <f t="shared" si="16"/>
        <v>0.67448975019608193</v>
      </c>
      <c r="AF30" s="1"/>
      <c r="AG30" s="1"/>
    </row>
    <row r="31" spans="1:33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17"/>
        <v>9</v>
      </c>
      <c r="X31">
        <f t="shared" si="15"/>
        <v>0.85</v>
      </c>
      <c r="Y31">
        <f t="shared" si="16"/>
        <v>1.0364333894937898</v>
      </c>
      <c r="AF31" s="1"/>
      <c r="AG31" s="1"/>
    </row>
    <row r="32" spans="1:33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17"/>
        <v>10</v>
      </c>
      <c r="X32">
        <f t="shared" si="15"/>
        <v>0.95</v>
      </c>
      <c r="Y32">
        <f t="shared" si="16"/>
        <v>1.6448536269514715</v>
      </c>
      <c r="AF32" s="1"/>
      <c r="AG32" s="1"/>
    </row>
    <row r="33" spans="2:33" x14ac:dyDescent="0.2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spans="2:33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 s="1"/>
    </row>
    <row r="35" spans="2:33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>_xlfn.CONFIDENCE.T(0.005,AF2,10)</f>
        <v>9.0685294794678514E-3</v>
      </c>
      <c r="AF35" s="1"/>
      <c r="AG35" s="1"/>
    </row>
    <row r="36" spans="2:33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ref="W36:W42" si="18">_xlfn.CONFIDENCE.T(0.005,AF3,10)</f>
        <v>9.5431064775566084E-4</v>
      </c>
      <c r="AF36" s="1"/>
      <c r="AG36" s="1"/>
    </row>
    <row r="37" spans="2:33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18"/>
        <v>9.8093517509100338E-4</v>
      </c>
      <c r="AF37" s="1"/>
      <c r="AG37" s="1"/>
    </row>
    <row r="38" spans="2:33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18"/>
        <v>1.0210320173555873E-3</v>
      </c>
      <c r="AF38" s="1"/>
      <c r="AG38" s="1"/>
    </row>
    <row r="39" spans="2:33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18"/>
        <v>8.4613500113008585E-4</v>
      </c>
      <c r="AF39" s="1"/>
      <c r="AG39" s="1"/>
    </row>
    <row r="40" spans="2:33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18"/>
        <v>3.1155578545960055E-4</v>
      </c>
      <c r="AF40" s="1"/>
      <c r="AG40" s="1"/>
    </row>
    <row r="41" spans="2:33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18"/>
        <v>8.4038916084550183E-4</v>
      </c>
      <c r="AF41" s="1"/>
      <c r="AG41" s="1"/>
    </row>
    <row r="42" spans="2:33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18"/>
        <v>3.813061251818036E-4</v>
      </c>
      <c r="AF42" s="1"/>
      <c r="AG42" s="1"/>
    </row>
    <row r="43" spans="2:33" x14ac:dyDescent="0.2">
      <c r="E43" s="3"/>
      <c r="F43" s="3"/>
      <c r="G43" s="3"/>
      <c r="AF43" s="1"/>
      <c r="AG43" s="1"/>
    </row>
    <row r="44" spans="2:33" x14ac:dyDescent="0.2">
      <c r="E44" s="3"/>
      <c r="F44" s="3"/>
      <c r="G44" s="3"/>
      <c r="AF44" s="1"/>
      <c r="AG44" s="1"/>
    </row>
    <row r="45" spans="2:33" x14ac:dyDescent="0.2">
      <c r="E45" s="3"/>
      <c r="F45" s="3"/>
      <c r="G45" s="3"/>
      <c r="AF45" s="1"/>
      <c r="AG45" s="1"/>
    </row>
    <row r="46" spans="2:33" x14ac:dyDescent="0.2">
      <c r="E46" s="3"/>
      <c r="F46" s="3"/>
      <c r="G46" s="3"/>
      <c r="AF46" s="1"/>
      <c r="AG46" s="1"/>
    </row>
    <row r="47" spans="2:33" x14ac:dyDescent="0.2">
      <c r="E47" s="3"/>
      <c r="F47" s="3"/>
      <c r="G47" s="3"/>
      <c r="AF47" s="1"/>
      <c r="AG47" s="1"/>
    </row>
    <row r="48" spans="2:33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AF53" s="1"/>
      <c r="AG53" s="1"/>
    </row>
    <row r="54" spans="5:33" x14ac:dyDescent="0.2">
      <c r="E54" s="3"/>
      <c r="F54" s="3"/>
      <c r="G54" s="3"/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AF57" s="1"/>
      <c r="AG57" s="1"/>
    </row>
    <row r="58" spans="5:33" x14ac:dyDescent="0.2">
      <c r="E58" s="3"/>
      <c r="F58" s="3"/>
      <c r="G58" s="3"/>
      <c r="AF58" s="1"/>
      <c r="AG58" s="1"/>
    </row>
    <row r="59" spans="5:33" x14ac:dyDescent="0.2">
      <c r="E59" s="3"/>
      <c r="F59" s="3"/>
      <c r="G59" s="3"/>
      <c r="AF59" s="1"/>
      <c r="AG59" s="1"/>
    </row>
    <row r="60" spans="5:33" x14ac:dyDescent="0.2">
      <c r="E60" s="3"/>
      <c r="F60" s="3"/>
      <c r="G60" s="3"/>
      <c r="AF60" s="1"/>
      <c r="AG60" s="1"/>
    </row>
    <row r="61" spans="5:33" x14ac:dyDescent="0.2">
      <c r="E61" s="3"/>
      <c r="F61" s="3"/>
      <c r="G61" s="3"/>
      <c r="AF61" s="1"/>
      <c r="AG61" s="1"/>
    </row>
    <row r="62" spans="5:33" x14ac:dyDescent="0.2">
      <c r="E62" s="3"/>
      <c r="F62" s="3"/>
      <c r="G62" s="3"/>
      <c r="AF62" s="1"/>
      <c r="AG62" s="1"/>
    </row>
    <row r="63" spans="5:33" x14ac:dyDescent="0.2">
      <c r="E63" s="3"/>
      <c r="F63" s="3"/>
      <c r="G63" s="3"/>
      <c r="AF63" s="1"/>
      <c r="AG63" s="1"/>
    </row>
    <row r="64" spans="5:33" x14ac:dyDescent="0.2">
      <c r="E64" s="3"/>
      <c r="F64" s="3"/>
      <c r="G64" s="3"/>
      <c r="AF64" s="1"/>
      <c r="AG64" s="1"/>
    </row>
    <row r="65" spans="5:33" x14ac:dyDescent="0.2">
      <c r="E65" s="3"/>
      <c r="F65" s="3"/>
      <c r="G65" s="3"/>
      <c r="AF65" s="1"/>
      <c r="AG65" s="1"/>
    </row>
    <row r="66" spans="5:33" x14ac:dyDescent="0.2">
      <c r="E66" s="3"/>
      <c r="F66" s="3"/>
      <c r="G66" s="3"/>
      <c r="AF66" s="1"/>
      <c r="AG66" s="1"/>
    </row>
    <row r="67" spans="5:33" x14ac:dyDescent="0.2">
      <c r="E67" s="3"/>
      <c r="F67" s="3"/>
      <c r="G67" s="3"/>
      <c r="AF67" s="1"/>
      <c r="AG67" s="1"/>
    </row>
    <row r="68" spans="5:33" x14ac:dyDescent="0.2">
      <c r="E68" s="3"/>
      <c r="F68" s="3"/>
      <c r="G68" s="3"/>
      <c r="AF68" s="1"/>
      <c r="AG68" s="1"/>
    </row>
    <row r="69" spans="5:33" x14ac:dyDescent="0.2">
      <c r="E69" s="3"/>
      <c r="F69" s="3"/>
      <c r="G69" s="3"/>
      <c r="AF69" s="1"/>
      <c r="AG69" s="1"/>
    </row>
    <row r="70" spans="5:33" x14ac:dyDescent="0.2">
      <c r="E70" s="3"/>
      <c r="F70" s="3"/>
      <c r="G70" s="3"/>
      <c r="AF70" s="1"/>
      <c r="AG70" s="1"/>
    </row>
    <row r="71" spans="5:33" x14ac:dyDescent="0.2">
      <c r="E71" s="3"/>
      <c r="F71" s="3"/>
      <c r="G71" s="3"/>
      <c r="AF71" s="1"/>
      <c r="AG71" s="1"/>
    </row>
    <row r="72" spans="5:33" x14ac:dyDescent="0.2">
      <c r="E72" s="3"/>
      <c r="F72" s="3"/>
      <c r="G72" s="3"/>
      <c r="AF72" s="1"/>
      <c r="AG72" s="1"/>
    </row>
    <row r="73" spans="5:33" x14ac:dyDescent="0.2">
      <c r="E73" s="3"/>
      <c r="F73" s="3"/>
      <c r="G73" s="3"/>
      <c r="AF73" s="1"/>
      <c r="AG73" s="1"/>
    </row>
    <row r="74" spans="5:33" x14ac:dyDescent="0.2">
      <c r="E74" s="3"/>
      <c r="F74" s="3"/>
      <c r="G74" s="3"/>
      <c r="AF74" s="1"/>
      <c r="AG74" s="1"/>
    </row>
    <row r="75" spans="5:33" x14ac:dyDescent="0.2">
      <c r="E75" s="3"/>
      <c r="F75" s="3"/>
      <c r="G75" s="3"/>
      <c r="AF75" s="1"/>
      <c r="AG75" s="1"/>
    </row>
    <row r="76" spans="5:33" x14ac:dyDescent="0.2">
      <c r="E76" s="3"/>
      <c r="F76" s="3"/>
      <c r="G76" s="3"/>
      <c r="AF76" s="1"/>
      <c r="AG76" s="1"/>
    </row>
    <row r="77" spans="5:33" x14ac:dyDescent="0.2">
      <c r="E77" s="3"/>
      <c r="F77" s="3"/>
      <c r="G77" s="3"/>
      <c r="AF77" s="1"/>
      <c r="AG77" s="1"/>
    </row>
    <row r="78" spans="5:33" x14ac:dyDescent="0.2">
      <c r="E78" s="3"/>
      <c r="F78" s="3"/>
      <c r="G78" s="3"/>
      <c r="AF78" s="1"/>
      <c r="AG78" s="1"/>
    </row>
    <row r="79" spans="5:33" x14ac:dyDescent="0.2">
      <c r="E79" s="3"/>
      <c r="F79" s="3"/>
      <c r="G79" s="3"/>
      <c r="AF79" s="1"/>
      <c r="AG79" s="1"/>
    </row>
    <row r="80" spans="5:33" x14ac:dyDescent="0.2">
      <c r="E80" s="3"/>
      <c r="F80" s="3"/>
      <c r="G80" s="3"/>
      <c r="AF80" s="1"/>
    </row>
    <row r="81" spans="5:32" x14ac:dyDescent="0.2">
      <c r="E81" s="3"/>
      <c r="F81" s="3"/>
      <c r="G81" s="3"/>
      <c r="AF81" s="1"/>
    </row>
    <row r="82" spans="5:32" x14ac:dyDescent="0.2">
      <c r="E82" s="3"/>
      <c r="F82" s="3"/>
      <c r="G82" s="3"/>
    </row>
    <row r="83" spans="5:32" x14ac:dyDescent="0.2">
      <c r="E83" s="3"/>
      <c r="F83" s="3"/>
      <c r="G83" s="3"/>
    </row>
    <row r="84" spans="5:32" x14ac:dyDescent="0.2">
      <c r="E84" s="3"/>
      <c r="F84" s="3"/>
      <c r="G84" s="3"/>
    </row>
    <row r="85" spans="5:32" x14ac:dyDescent="0.2">
      <c r="E85" s="3"/>
      <c r="F85" s="3"/>
      <c r="G85" s="3"/>
    </row>
    <row r="86" spans="5:32" x14ac:dyDescent="0.2">
      <c r="E86" s="3"/>
      <c r="F86" s="3"/>
      <c r="G86" s="3"/>
    </row>
    <row r="87" spans="5:32" x14ac:dyDescent="0.2">
      <c r="E87" s="3"/>
      <c r="F87" s="3"/>
      <c r="G87" s="3"/>
    </row>
    <row r="88" spans="5:32" x14ac:dyDescent="0.2">
      <c r="E88" s="3"/>
      <c r="F88" s="3"/>
      <c r="G88" s="3"/>
    </row>
    <row r="89" spans="5:32" x14ac:dyDescent="0.2">
      <c r="E89" s="3"/>
      <c r="F89" s="3"/>
      <c r="G89" s="3"/>
    </row>
    <row r="90" spans="5:32" x14ac:dyDescent="0.2">
      <c r="E90" s="3"/>
      <c r="F90" s="3"/>
      <c r="G90" s="3"/>
    </row>
    <row r="91" spans="5:32" x14ac:dyDescent="0.2">
      <c r="E91" s="3"/>
      <c r="F91" s="3"/>
      <c r="G91" s="3"/>
    </row>
    <row r="92" spans="5:32" x14ac:dyDescent="0.2">
      <c r="E92" s="3"/>
      <c r="F92" s="3"/>
      <c r="G92" s="3"/>
    </row>
    <row r="93" spans="5:32" x14ac:dyDescent="0.2">
      <c r="E93" s="3"/>
      <c r="F93" s="3"/>
      <c r="G93" s="3"/>
    </row>
    <row r="94" spans="5:32" x14ac:dyDescent="0.2">
      <c r="E94" s="3"/>
      <c r="F94" s="3"/>
      <c r="G94" s="3"/>
    </row>
    <row r="95" spans="5:32" x14ac:dyDescent="0.2">
      <c r="E95" s="3"/>
      <c r="F95" s="3"/>
      <c r="G95" s="3"/>
    </row>
    <row r="96" spans="5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V23:V32">
    <sortCondition ref="V23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F1" zoomScale="60" zoomScaleNormal="60" workbookViewId="0">
      <selection activeCell="P37" sqref="P37:P4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F18" s="1">
        <v>2.4175</v>
      </c>
      <c r="AG18" s="1">
        <f t="shared" si="8"/>
        <v>17</v>
      </c>
    </row>
    <row r="19" spans="1:33" x14ac:dyDescent="0.2"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F20" s="1">
        <v>2.3711111111111101</v>
      </c>
      <c r="AG20" s="1">
        <f t="shared" si="8"/>
        <v>19</v>
      </c>
    </row>
    <row r="21" spans="1:33" x14ac:dyDescent="0.2">
      <c r="AF21" s="1">
        <v>2.4422222222222199</v>
      </c>
      <c r="AG21" s="1">
        <f t="shared" si="8"/>
        <v>20</v>
      </c>
    </row>
    <row r="22" spans="1:33" x14ac:dyDescent="0.2">
      <c r="AF22" s="1">
        <v>4.1302777777777804</v>
      </c>
      <c r="AG22" s="1">
        <f t="shared" si="8"/>
        <v>21</v>
      </c>
    </row>
    <row r="23" spans="1:33" x14ac:dyDescent="0.2">
      <c r="AF23" s="1">
        <v>3.9577777777777801</v>
      </c>
      <c r="AG23" s="1">
        <f t="shared" si="8"/>
        <v>22</v>
      </c>
    </row>
    <row r="24" spans="1:33" x14ac:dyDescent="0.2">
      <c r="AF24" s="1">
        <v>4.1608333333333301</v>
      </c>
      <c r="AG24" s="1">
        <f t="shared" si="8"/>
        <v>23</v>
      </c>
    </row>
    <row r="25" spans="1:33" x14ac:dyDescent="0.2">
      <c r="AF25" s="1">
        <v>3.9708333333333301</v>
      </c>
      <c r="AG25" s="1">
        <f t="shared" si="8"/>
        <v>24</v>
      </c>
    </row>
    <row r="26" spans="1:33" x14ac:dyDescent="0.2"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4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4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4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4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4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4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4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4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4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4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4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4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4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4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4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4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4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4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4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4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4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4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4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4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4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4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4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4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4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4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4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4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5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5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5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5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5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5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5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AF74" s="1">
        <v>2.4277777777777798</v>
      </c>
      <c r="AG74" s="1">
        <f t="shared" si="15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5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AF76" s="1">
        <v>2.4275000000000002</v>
      </c>
      <c r="AG76" s="1">
        <f t="shared" si="15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5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AF78" s="1">
        <v>2.3913888888888901</v>
      </c>
      <c r="AG78" s="1">
        <f t="shared" si="15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5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5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AF81" s="1">
        <v>2.3486111111111101</v>
      </c>
      <c r="AG81" s="1">
        <f t="shared" si="15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F18" s="1">
        <f t="shared" si="8"/>
        <v>17</v>
      </c>
      <c r="AG18" s="1">
        <v>0.424722222222222</v>
      </c>
    </row>
    <row r="19" spans="1:33" x14ac:dyDescent="0.2"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F18" s="1">
        <f t="shared" si="8"/>
        <v>17</v>
      </c>
      <c r="AG18" s="1">
        <v>0.26305555555555599</v>
      </c>
    </row>
    <row r="19" spans="1:33" x14ac:dyDescent="0.2"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opLeftCell="A280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</vt:lpstr>
      <vt:lpstr>ResponseTime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2020-06-14T14:25:16Z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