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hroughput_1" sheetId="1" state="visible" r:id="rId2"/>
    <sheet name="Throughput_2" sheetId="2" state="visible" r:id="rId3"/>
    <sheet name="Throughput_3" sheetId="3" state="visible" r:id="rId4"/>
    <sheet name="Throughput_4" sheetId="4" state="visible" r:id="rId5"/>
  </sheets>
  <definedNames>
    <definedName function="false" hidden="false" name="_xlchart.v1.0" vbProcedure="false">Throughput_1!$Q$36</definedName>
    <definedName function="false" hidden="false" name="_xlchart.v1.1" vbProcedure="false">Throughput_1!$Q$37</definedName>
    <definedName function="false" hidden="false" name="_xlchart.v1.10" vbProcedure="false">Throughput_1!$R$38:$S$38</definedName>
    <definedName function="false" hidden="false" name="_xlchart.v1.11" vbProcedure="false">Throughput_1!$R$39:$S$39</definedName>
    <definedName function="false" hidden="false" name="_xlchart.v1.12" vbProcedure="false">Throughput_1!$R$40:$S$40</definedName>
    <definedName function="false" hidden="false" name="_xlchart.v1.13" vbProcedure="false">Throughput_1!$R$41:$S$41</definedName>
    <definedName function="false" hidden="false" name="_xlchart.v1.14" vbProcedure="false">Throughput_1!$R$42:$S$42</definedName>
    <definedName function="false" hidden="false" name="_xlchart.v1.15" vbProcedure="false">Throughput_1!$AH$1:$AH$40</definedName>
    <definedName function="false" hidden="false" name="_xlchart.v1.2" vbProcedure="false">Throughput_1!$Q$38</definedName>
    <definedName function="false" hidden="false" name="_xlchart.v1.3" vbProcedure="false">Throughput_1!$Q$39</definedName>
    <definedName function="false" hidden="false" name="_xlchart.v1.4" vbProcedure="false">Throughput_1!$Q$40</definedName>
    <definedName function="false" hidden="false" name="_xlchart.v1.5" vbProcedure="false">Throughput_1!$Q$41</definedName>
    <definedName function="false" hidden="false" name="_xlchart.v1.6" vbProcedure="false">Throughput_1!$Q$42</definedName>
    <definedName function="false" hidden="false" name="_xlchart.v1.7" vbProcedure="false">Throughput_1!$R$35:$S$35</definedName>
    <definedName function="false" hidden="false" name="_xlchart.v1.8" vbProcedure="false">Throughput_1!$R$36:$S$36</definedName>
    <definedName function="false" hidden="false" name="_xlchart.v1.9" vbProcedure="false">Throughput_1!$R$37:$S$37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<sst xmlns="http://schemas.openxmlformats.org/spreadsheetml/2006/main" count="737" uniqueCount="73">
  <si>
    <t xml:space="preserve">I</t>
  </si>
  <si>
    <t xml:space="preserve">A</t>
  </si>
  <si>
    <t xml:space="preserve">B</t>
  </si>
  <si>
    <t xml:space="preserve">C</t>
  </si>
  <si>
    <t xml:space="preserve">AB</t>
  </si>
  <si>
    <t xml:space="preserve">AC</t>
  </si>
  <si>
    <t xml:space="preserve">BC</t>
  </si>
  <si>
    <t xml:space="preserve">ABC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</si>
  <si>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</si>
  <si>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</si>
  <si>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</si>
  <si>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</si>
  <si>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</si>
  <si>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</si>
  <si>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</si>
  <si>
    <t xml:space="preserve">y8</t>
  </si>
  <si>
    <t xml:space="preserve">y9</t>
  </si>
  <si>
    <t xml:space="preserve">y10</t>
  </si>
  <si>
    <t xml:space="preserve">yMean</t>
  </si>
  <si>
    <t xml:space="preserve">y1-ym</t>
  </si>
  <si>
    <t xml:space="preserve">y2-ym</t>
  </si>
  <si>
    <t xml:space="preserve">y3-ym</t>
  </si>
  <si>
    <t xml:space="preserve">y4-ym</t>
  </si>
  <si>
    <t xml:space="preserve">y5-ym</t>
  </si>
  <si>
    <t xml:space="preserve">y6-ym</t>
  </si>
  <si>
    <t xml:space="preserve">y7-ym</t>
  </si>
  <si>
    <t xml:space="preserve">y8-ym</t>
  </si>
  <si>
    <t xml:space="preserve">y9-ym</t>
  </si>
  <si>
    <t xml:space="preserve">y10-ym</t>
  </si>
  <si>
    <t xml:space="preserve">Varianza</t>
  </si>
  <si>
    <t xml:space="preserve">sum</t>
  </si>
  <si>
    <t xml:space="preserve">qi</t>
  </si>
  <si>
    <t xml:space="preserve">8*r*qi^2 (Ssx)</t>
  </si>
  <si>
    <t xml:space="preserve">SSE</t>
  </si>
  <si>
    <t xml:space="preserve">variation</t>
  </si>
  <si>
    <t xml:space="preserve">SampleVariance</t>
  </si>
  <si>
    <t xml:space="preserve">CI</t>
  </si>
  <si>
    <t xml:space="preserve">SST</t>
  </si>
  <si>
    <t xml:space="preserve">SIGMAE</t>
  </si>
  <si>
    <t xml:space="preserve">SOMMAPROB</t>
  </si>
  <si>
    <t xml:space="preserve">OrderedStats</t>
  </si>
  <si>
    <t xml:space="preserve">Rango</t>
  </si>
  <si>
    <t xml:space="preserve">Percentile</t>
  </si>
  <si>
    <t xml:space="preserve">Norm</t>
  </si>
  <si>
    <t xml:space="preserve">Processor</t>
  </si>
  <si>
    <t xml:space="preserve">Disk</t>
  </si>
  <si>
    <t xml:space="preserve">Throughput</t>
  </si>
  <si>
    <t xml:space="preserve">RemoteServer</t>
  </si>
  <si>
    <t xml:space="preserve">ServiceTime</t>
  </si>
  <si>
    <t xml:space="preserve">High</t>
  </si>
  <si>
    <t xml:space="preserve">Remote Server</t>
  </si>
  <si>
    <t xml:space="preserve">Low</t>
  </si>
  <si>
    <t xml:space="preserve">Processor * Disk</t>
  </si>
  <si>
    <t xml:space="preserve">Processor * Remote Server</t>
  </si>
  <si>
    <t xml:space="preserve">Disk * Remote Server</t>
  </si>
  <si>
    <t xml:space="preserve">Processor*Disk*Remote Server</t>
  </si>
  <si>
    <t xml:space="preserve">repetition</t>
  </si>
  <si>
    <t xml:space="preserve">throughput</t>
  </si>
  <si>
    <t xml:space="preserve">residuals</t>
  </si>
  <si>
    <t xml:space="preserve">IIDNESS</t>
  </si>
  <si>
    <t xml:space="preserve">Percentili CI</t>
  </si>
  <si>
    <t xml:space="preserve">8*qi^2 (Ssx)</t>
  </si>
  <si>
    <t xml:space="preserve">scenario</t>
  </si>
  <si>
    <t xml:space="preserve">config</t>
  </si>
  <si>
    <t xml:space="preserve">s1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</si>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</sst>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u val="singl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u val="single"/>
      <sz val="14"/>
      <color rgb="FF595959"/>
      <name val="Calibri"/>
      <family val="2"/>
    </font>
    <font>
      <u val="single"/>
      <sz val="9"/>
      <color rgb="FF595959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73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Throughput_1!$Q$36:$Q$36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Throughput_1!$R$36:$R$36</c:f>
              <c:numCache>
                <c:formatCode>General</c:formatCode>
                <c:ptCount val="1"/>
                <c:pt idx="0">
                  <c:v>0.078203130080649</c:v>
                </c:pt>
              </c:numCache>
            </c:numRef>
          </c:val>
        </c:ser>
        <c:ser>
          <c:idx val="1"/>
          <c:order val="1"/>
          <c:tx>
            <c:strRef>
              <c:f>Throughput_1!$Q$37:$Q$37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Throughput_1!$R$37:$R$37</c:f>
              <c:numCache>
                <c:formatCode>General</c:formatCode>
                <c:ptCount val="1"/>
                <c:pt idx="0">
                  <c:v>0.230985092907661</c:v>
                </c:pt>
              </c:numCache>
            </c:numRef>
          </c:val>
        </c:ser>
        <c:ser>
          <c:idx val="2"/>
          <c:order val="2"/>
          <c:tx>
            <c:strRef>
              <c:f>Throughput_1!$Q$38:$Q$38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Throughput_1!$R$38:$R$38</c:f>
              <c:numCache>
                <c:formatCode>General</c:formatCode>
                <c:ptCount val="1"/>
                <c:pt idx="0">
                  <c:v>0.229064041962561</c:v>
                </c:pt>
              </c:numCache>
            </c:numRef>
          </c:val>
        </c:ser>
        <c:ser>
          <c:idx val="3"/>
          <c:order val="3"/>
          <c:tx>
            <c:strRef>
              <c:f>Throughput_1!$Q$39:$Q$39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Throughput_1!$R$39:$R$39</c:f>
              <c:numCache>
                <c:formatCode>General</c:formatCode>
                <c:ptCount val="1"/>
                <c:pt idx="0">
                  <c:v>0.0779486464537001</c:v>
                </c:pt>
              </c:numCache>
            </c:numRef>
          </c:val>
        </c:ser>
        <c:ser>
          <c:idx val="4"/>
          <c:order val="4"/>
          <c:tx>
            <c:strRef>
              <c:f>Throughput_1!$Q$40:$Q$40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Throughput_1!$R$40:$R$40</c:f>
              <c:numCache>
                <c:formatCode>General</c:formatCode>
                <c:ptCount val="1"/>
                <c:pt idx="0">
                  <c:v>0.0783201237511992</c:v>
                </c:pt>
              </c:numCache>
            </c:numRef>
          </c:val>
        </c:ser>
        <c:ser>
          <c:idx val="5"/>
          <c:order val="5"/>
          <c:tx>
            <c:strRef>
              <c:f>Throughput_1!$Q$41:$Q$41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Throughput_1!$R$41:$R$41</c:f>
              <c:numCache>
                <c:formatCode>General</c:formatCode>
                <c:ptCount val="1"/>
                <c:pt idx="0">
                  <c:v>0.227603023723033</c:v>
                </c:pt>
              </c:numCache>
            </c:numRef>
          </c:val>
        </c:ser>
        <c:ser>
          <c:idx val="6"/>
          <c:order val="6"/>
          <c:tx>
            <c:strRef>
              <c:f>Throughput_1!$Q$42:$Q$42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Throughput_1!$R$42:$R$42</c:f>
              <c:numCache>
                <c:formatCode>General</c:formatCode>
                <c:ptCount val="1"/>
                <c:pt idx="0">
                  <c:v>0.0777204839600415</c:v>
                </c:pt>
              </c:numCache>
            </c:numRef>
          </c:val>
        </c:ser>
        <c:gapWidth val="150"/>
        <c:shape val="box"/>
        <c:axId val="6439601"/>
        <c:axId val="24954111"/>
        <c:axId val="0"/>
      </c:bar3DChart>
      <c:catAx>
        <c:axId val="64396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954111"/>
        <c:crosses val="autoZero"/>
        <c:auto val="1"/>
        <c:lblAlgn val="ctr"/>
        <c:lblOffset val="100"/>
        <c:noMultiLvlLbl val="0"/>
      </c:catAx>
      <c:valAx>
        <c:axId val="249541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3960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 u="sng">
                <a:solidFill>
                  <a:srgbClr val="595959"/>
                </a:solidFill>
                <a:uFillTx/>
                <a:latin typeface="Calibri"/>
              </a:defRPr>
            </a:pPr>
            <a:r>
              <a:rPr b="0" lang="it-IT" sz="1400" spc="-1" strike="noStrike" u="sng">
                <a:solidFill>
                  <a:srgbClr val="595959"/>
                </a:solidFill>
                <a:uFillTx/>
                <a:latin typeface="Calibri"/>
              </a:rPr>
              <a:t>QQ PLOT</a:t>
            </a:r>
          </a:p>
        </c:rich>
      </c:tx>
      <c:layout>
        <c:manualLayout>
          <c:xMode val="edge"/>
          <c:yMode val="edge"/>
          <c:x val="0.412626002501655"/>
          <c:y val="0.0325416611993177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 u="sng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Throughput_1!$V$23:$V$32</c:f>
              <c:numCache>
                <c:formatCode>General</c:formatCode>
                <c:ptCount val="10"/>
                <c:pt idx="0">
                  <c:v>-0.188749999999995</c:v>
                </c:pt>
                <c:pt idx="1">
                  <c:v>-0.0759722222222567</c:v>
                </c:pt>
                <c:pt idx="2">
                  <c:v>-0.0284722222222555</c:v>
                </c:pt>
                <c:pt idx="3">
                  <c:v>-0.025138888888856</c:v>
                </c:pt>
                <c:pt idx="4">
                  <c:v>0.0176388888888432</c:v>
                </c:pt>
                <c:pt idx="5">
                  <c:v>0.0259722222222436</c:v>
                </c:pt>
                <c:pt idx="6">
                  <c:v>0.0270833333333442</c:v>
                </c:pt>
                <c:pt idx="7">
                  <c:v>0.0362500000000434</c:v>
                </c:pt>
                <c:pt idx="8">
                  <c:v>0.0762500000000443</c:v>
                </c:pt>
                <c:pt idx="9">
                  <c:v>0.135138888888845</c:v>
                </c:pt>
              </c:numCache>
            </c:numRef>
          </c:xVal>
          <c:yVal>
            <c:numRef>
              <c:f>Throughput_1!$Y$23:$Y$32</c:f>
              <c:numCache>
                <c:formatCode>General</c:formatCode>
                <c:ptCount val="10"/>
                <c:pt idx="0">
                  <c:v>-1.64485362695147</c:v>
                </c:pt>
                <c:pt idx="1">
                  <c:v>-1.03643338949379</c:v>
                </c:pt>
                <c:pt idx="2">
                  <c:v>-0.674489750196082</c:v>
                </c:pt>
                <c:pt idx="3">
                  <c:v>-0.385320466407568</c:v>
                </c:pt>
                <c:pt idx="4">
                  <c:v>-0.125661346855074</c:v>
                </c:pt>
                <c:pt idx="5">
                  <c:v>0.125661346855074</c:v>
                </c:pt>
                <c:pt idx="6">
                  <c:v>0.385320466407568</c:v>
                </c:pt>
                <c:pt idx="7">
                  <c:v>0.674489750196082</c:v>
                </c:pt>
                <c:pt idx="8">
                  <c:v>1.03643338949379</c:v>
                </c:pt>
                <c:pt idx="9">
                  <c:v>1.64485362695147</c:v>
                </c:pt>
              </c:numCache>
            </c:numRef>
          </c:yVal>
          <c:smooth val="0"/>
        </c:ser>
        <c:axId val="75632224"/>
        <c:axId val="58916936"/>
      </c:scatterChart>
      <c:valAx>
        <c:axId val="7563222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 u="sng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58916936"/>
        <c:crosses val="autoZero"/>
        <c:crossBetween val="midCat"/>
      </c:valAx>
      <c:valAx>
        <c:axId val="589169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 u="sng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7563222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Mean throughput vs Repetition number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Throughput_1!$M$57:$M$57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Throughput_1!$M$58:$M$67</c:f>
              <c:numCache>
                <c:formatCode>General</c:formatCode>
                <c:ptCount val="10"/>
                <c:pt idx="0">
                  <c:v>10.0158333333333</c:v>
                </c:pt>
                <c:pt idx="1">
                  <c:v>10.0666666666667</c:v>
                </c:pt>
                <c:pt idx="2">
                  <c:v>10.1188888888889</c:v>
                </c:pt>
                <c:pt idx="3">
                  <c:v>10.0633333333333</c:v>
                </c:pt>
                <c:pt idx="4">
                  <c:v>10.2269444444444</c:v>
                </c:pt>
                <c:pt idx="5">
                  <c:v>10.1280555555556</c:v>
                </c:pt>
                <c:pt idx="6">
                  <c:v>9.90305555555556</c:v>
                </c:pt>
                <c:pt idx="7">
                  <c:v>10.1177777777778</c:v>
                </c:pt>
                <c:pt idx="8">
                  <c:v>10.1680555555556</c:v>
                </c:pt>
                <c:pt idx="9">
                  <c:v>10.1094444444444</c:v>
                </c:pt>
              </c:numCache>
            </c:numRef>
          </c:yVal>
          <c:smooth val="0"/>
        </c:ser>
        <c:axId val="23407765"/>
        <c:axId val="86703862"/>
      </c:scatterChart>
      <c:valAx>
        <c:axId val="2340776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703862"/>
        <c:crosses val="autoZero"/>
        <c:crossBetween val="midCat"/>
      </c:valAx>
      <c:valAx>
        <c:axId val="867038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40776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Lag 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yVal>
            <c:numRef>
              <c:f>0</c:f>
              <c:numCache>
                <c:formatCode>General</c:formatCode>
                <c:ptCount val="9"/>
                <c:pt idx="0">
                  <c:v>10.0666666666667</c:v>
                </c:pt>
                <c:pt idx="1">
                  <c:v>10.1188888888889</c:v>
                </c:pt>
                <c:pt idx="2">
                  <c:v>10.0633333333333</c:v>
                </c:pt>
                <c:pt idx="3">
                  <c:v>10.2269444444444</c:v>
                </c:pt>
                <c:pt idx="4">
                  <c:v>10.1280555555556</c:v>
                </c:pt>
                <c:pt idx="5">
                  <c:v>9.90305555555556</c:v>
                </c:pt>
                <c:pt idx="6">
                  <c:v>10.1177777777778</c:v>
                </c:pt>
                <c:pt idx="7">
                  <c:v>10.1680555555556</c:v>
                </c:pt>
                <c:pt idx="8">
                  <c:v>10.1094444444444</c:v>
                </c:pt>
              </c:numCache>
            </c:numRef>
          </c:yVal>
          <c:smooth val="0"/>
        </c:ser>
        <c:axId val="10907829"/>
        <c:axId val="24870135"/>
      </c:scatterChart>
      <c:valAx>
        <c:axId val="1090782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870135"/>
        <c:crosses val="autoZero"/>
        <c:crossBetween val="midCat"/>
      </c:valAx>
      <c:valAx>
        <c:axId val="248701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90782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Titolo del grafico</a:t>
            </a:r>
          </a:p>
        </c:rich>
      </c:tx>
      <c:layout>
        <c:manualLayout>
          <c:xMode val="edge"/>
          <c:yMode val="edge"/>
          <c:x val="0.321388744331276"/>
          <c:y val="0.0479002624671916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yVal>
            <c:numRef>
              <c:f>Throughput_1!$D$80:$J$80</c:f>
              <c:numCache>
                <c:formatCode>General</c:formatCode>
                <c:ptCount val="7"/>
                <c:pt idx="0">
                  <c:v>-0.101669198183385</c:v>
                </c:pt>
                <c:pt idx="1">
                  <c:v>-0.152056972213311</c:v>
                </c:pt>
                <c:pt idx="2">
                  <c:v>-0.145196966163834</c:v>
                </c:pt>
                <c:pt idx="3">
                  <c:v>-0.136341966362939</c:v>
                </c:pt>
                <c:pt idx="4">
                  <c:v>-0.0579240292032515</c:v>
                </c:pt>
                <c:pt idx="5">
                  <c:v>-0.221011413998091</c:v>
                </c:pt>
                <c:pt idx="6">
                  <c:v>0.210648451135966</c:v>
                </c:pt>
              </c:numCache>
            </c:numRef>
          </c:yVal>
          <c:smooth val="0"/>
        </c:ser>
        <c:axId val="2098920"/>
        <c:axId val="33463084"/>
      </c:scatterChart>
      <c:valAx>
        <c:axId val="209892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463084"/>
        <c:crosses val="autoZero"/>
        <c:crossBetween val="midCat"/>
      </c:valAx>
      <c:valAx>
        <c:axId val="334630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989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Residuals vs Repetition Number</a:t>
            </a:r>
          </a:p>
        </c:rich>
      </c:tx>
      <c:layout>
        <c:manualLayout>
          <c:xMode val="edge"/>
          <c:yMode val="edge"/>
          <c:x val="0.27928793027035"/>
          <c:y val="0.0464505970345099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Throughput_1!$N$58:$N$67</c:f>
              <c:numCache>
                <c:formatCode>General</c:formatCode>
                <c:ptCount val="10"/>
                <c:pt idx="0">
                  <c:v>-0.0759722222222567</c:v>
                </c:pt>
                <c:pt idx="1">
                  <c:v>-0.025138888888856</c:v>
                </c:pt>
                <c:pt idx="2">
                  <c:v>0.0270833333333442</c:v>
                </c:pt>
                <c:pt idx="3">
                  <c:v>-0.0284722222222555</c:v>
                </c:pt>
                <c:pt idx="4">
                  <c:v>0.135138888888845</c:v>
                </c:pt>
                <c:pt idx="5">
                  <c:v>0.0362500000000434</c:v>
                </c:pt>
                <c:pt idx="6">
                  <c:v>-0.188749999999995</c:v>
                </c:pt>
                <c:pt idx="7">
                  <c:v>0.0259722222222436</c:v>
                </c:pt>
                <c:pt idx="8">
                  <c:v>0.0762500000000443</c:v>
                </c:pt>
                <c:pt idx="9">
                  <c:v>0.0176388888888432</c:v>
                </c:pt>
              </c:numCache>
            </c:numRef>
          </c:yVal>
          <c:smooth val="0"/>
        </c:ser>
        <c:axId val="97908561"/>
        <c:axId val="11023522"/>
      </c:scatterChart>
      <c:valAx>
        <c:axId val="9790856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023522"/>
        <c:crosses val="autoZero"/>
        <c:crossBetween val="midCat"/>
      </c:valAx>
      <c:valAx>
        <c:axId val="110235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90856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Throughput_1!$AH$1:$AH$114</c:f>
              <c:numCache>
                <c:formatCode>General</c:formatCode>
                <c:ptCount val="114"/>
                <c:pt idx="0">
                  <c:v>-0.188749999999995</c:v>
                </c:pt>
                <c:pt idx="1">
                  <c:v>-0.0759722222222567</c:v>
                </c:pt>
                <c:pt idx="2">
                  <c:v>-0.0459166666666675</c:v>
                </c:pt>
                <c:pt idx="3">
                  <c:v>-0.0459166666666675</c:v>
                </c:pt>
                <c:pt idx="4">
                  <c:v>-0.0309999999999992</c:v>
                </c:pt>
                <c:pt idx="5">
                  <c:v>-0.0284722222222555</c:v>
                </c:pt>
                <c:pt idx="6">
                  <c:v>-0.0275833333333304</c:v>
                </c:pt>
                <c:pt idx="7">
                  <c:v>-0.0275833333333304</c:v>
                </c:pt>
                <c:pt idx="8">
                  <c:v>-0.0273888888888884</c:v>
                </c:pt>
                <c:pt idx="9">
                  <c:v>-0.025138888888856</c:v>
                </c:pt>
                <c:pt idx="10">
                  <c:v>-0.0161944444444404</c:v>
                </c:pt>
                <c:pt idx="11">
                  <c:v>-0.0161944444444404</c:v>
                </c:pt>
                <c:pt idx="12">
                  <c:v>-0.0120277777777804</c:v>
                </c:pt>
                <c:pt idx="13">
                  <c:v>-0.0120277777777804</c:v>
                </c:pt>
                <c:pt idx="14">
                  <c:v>-0.00925000000000042</c:v>
                </c:pt>
                <c:pt idx="15">
                  <c:v>-0.00925000000000042</c:v>
                </c:pt>
                <c:pt idx="16">
                  <c:v>-0.0015555555555502</c:v>
                </c:pt>
                <c:pt idx="17">
                  <c:v>-0.000166666666670201</c:v>
                </c:pt>
                <c:pt idx="18">
                  <c:v>0.000749999999999584</c:v>
                </c:pt>
                <c:pt idx="19">
                  <c:v>0.000749999999999584</c:v>
                </c:pt>
                <c:pt idx="20">
                  <c:v>0.00122222222221979</c:v>
                </c:pt>
                <c:pt idx="21">
                  <c:v>0.00149999999999961</c:v>
                </c:pt>
                <c:pt idx="22">
                  <c:v>0.00288888888888961</c:v>
                </c:pt>
                <c:pt idx="23">
                  <c:v>0.00686111111110965</c:v>
                </c:pt>
                <c:pt idx="24">
                  <c:v>0.00686111111110965</c:v>
                </c:pt>
                <c:pt idx="25">
                  <c:v>0.0112222222222198</c:v>
                </c:pt>
                <c:pt idx="26">
                  <c:v>0.0128888888888896</c:v>
                </c:pt>
                <c:pt idx="27">
                  <c:v>0.0176388888888432</c:v>
                </c:pt>
                <c:pt idx="28">
                  <c:v>0.0188055555555595</c:v>
                </c:pt>
                <c:pt idx="29">
                  <c:v>0.0188055555555595</c:v>
                </c:pt>
                <c:pt idx="30">
                  <c:v>0.0259722222222436</c:v>
                </c:pt>
                <c:pt idx="31">
                  <c:v>0.0270833333333442</c:v>
                </c:pt>
                <c:pt idx="32">
                  <c:v>0.0303888888888897</c:v>
                </c:pt>
                <c:pt idx="33">
                  <c:v>0.0315833333333295</c:v>
                </c:pt>
                <c:pt idx="34">
                  <c:v>0.0315833333333295</c:v>
                </c:pt>
                <c:pt idx="35">
                  <c:v>0.0362500000000434</c:v>
                </c:pt>
                <c:pt idx="36">
                  <c:v>0.0529722222222195</c:v>
                </c:pt>
                <c:pt idx="37">
                  <c:v>0.0529722222222195</c:v>
                </c:pt>
                <c:pt idx="38">
                  <c:v>0.0762500000000443</c:v>
                </c:pt>
                <c:pt idx="39">
                  <c:v>0.135138888888845</c:v>
                </c:pt>
              </c:numCache>
            </c:numRef>
          </c:xVal>
          <c:yVal>
            <c:numRef>
              <c:f>Throughput_1!$AK$1:$AK$114</c:f>
              <c:numCache>
                <c:formatCode>General</c:formatCode>
                <c:ptCount val="114"/>
                <c:pt idx="0">
                  <c:v>-2.24140272760494</c:v>
                </c:pt>
                <c:pt idx="1">
                  <c:v>-1.78046434169203</c:v>
                </c:pt>
                <c:pt idx="2">
                  <c:v>-1.53412054435255</c:v>
                </c:pt>
                <c:pt idx="3">
                  <c:v>-1.35631174533525</c:v>
                </c:pt>
                <c:pt idx="4">
                  <c:v>-1.21333962248852</c:v>
                </c:pt>
                <c:pt idx="5">
                  <c:v>-1.09162036743417</c:v>
                </c:pt>
                <c:pt idx="6">
                  <c:v>-0.984234960446325</c:v>
                </c:pt>
                <c:pt idx="7">
                  <c:v>-0.887146559018876</c:v>
                </c:pt>
                <c:pt idx="8">
                  <c:v>-0.797776846125238</c:v>
                </c:pt>
                <c:pt idx="9">
                  <c:v>-0.714367440280187</c:v>
                </c:pt>
                <c:pt idx="10">
                  <c:v>-0.635657013697583</c:v>
                </c:pt>
                <c:pt idx="11">
                  <c:v>-0.560703031875083</c:v>
                </c:pt>
                <c:pt idx="12">
                  <c:v>-0.488776411114669</c:v>
                </c:pt>
                <c:pt idx="13">
                  <c:v>-0.419295753041396</c:v>
                </c:pt>
                <c:pt idx="14">
                  <c:v>-0.351784344935156</c:v>
                </c:pt>
                <c:pt idx="15">
                  <c:v>-0.285840874881166</c:v>
                </c:pt>
                <c:pt idx="16">
                  <c:v>-0.221118712997571</c:v>
                </c:pt>
                <c:pt idx="17">
                  <c:v>-0.157310684610171</c:v>
                </c:pt>
                <c:pt idx="18">
                  <c:v>-0.0941374143235364</c:v>
                </c:pt>
                <c:pt idx="19">
                  <c:v>-0.0313379820214266</c:v>
                </c:pt>
                <c:pt idx="20">
                  <c:v>0.0313379820214265</c:v>
                </c:pt>
                <c:pt idx="21">
                  <c:v>0.0941374143235364</c:v>
                </c:pt>
                <c:pt idx="22">
                  <c:v>0.157310684610171</c:v>
                </c:pt>
                <c:pt idx="23">
                  <c:v>0.221118712997571</c:v>
                </c:pt>
                <c:pt idx="24">
                  <c:v>0.285840874881166</c:v>
                </c:pt>
                <c:pt idx="25">
                  <c:v>0.351784344935156</c:v>
                </c:pt>
                <c:pt idx="26">
                  <c:v>0.419295753041396</c:v>
                </c:pt>
                <c:pt idx="27">
                  <c:v>0.488776411114669</c:v>
                </c:pt>
                <c:pt idx="28">
                  <c:v>0.560703031875083</c:v>
                </c:pt>
                <c:pt idx="29">
                  <c:v>0.635657013697583</c:v>
                </c:pt>
                <c:pt idx="30">
                  <c:v>0.714367440280187</c:v>
                </c:pt>
                <c:pt idx="31">
                  <c:v>0.797776846125238</c:v>
                </c:pt>
                <c:pt idx="32">
                  <c:v>0.887146559018876</c:v>
                </c:pt>
                <c:pt idx="33">
                  <c:v>0.984234960446325</c:v>
                </c:pt>
                <c:pt idx="34">
                  <c:v>1.09162036743417</c:v>
                </c:pt>
                <c:pt idx="35">
                  <c:v>1.21333962248852</c:v>
                </c:pt>
                <c:pt idx="36">
                  <c:v>1.35631174533525</c:v>
                </c:pt>
                <c:pt idx="37">
                  <c:v>1.53412054435255</c:v>
                </c:pt>
                <c:pt idx="38">
                  <c:v>1.78046434169203</c:v>
                </c:pt>
                <c:pt idx="39">
                  <c:v>2.24140272760495</c:v>
                </c:pt>
              </c:numCache>
            </c:numRef>
          </c:yVal>
          <c:smooth val="0"/>
        </c:ser>
        <c:axId val="36786469"/>
        <c:axId val="24360884"/>
      </c:scatterChart>
      <c:valAx>
        <c:axId val="3678646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360884"/>
        <c:crosses val="autoZero"/>
        <c:crossBetween val="midCat"/>
      </c:valAx>
      <c:valAx>
        <c:axId val="243608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78646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Throughput_2!$O$37:$O$37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Throughput_2!$P$37:$P$37</c:f>
              <c:numCache>
                <c:formatCode>General</c:formatCode>
                <c:ptCount val="1"/>
                <c:pt idx="0">
                  <c:v>0.105272015042596</c:v>
                </c:pt>
              </c:numCache>
            </c:numRef>
          </c:val>
        </c:ser>
        <c:ser>
          <c:idx val="1"/>
          <c:order val="1"/>
          <c:tx>
            <c:strRef>
              <c:f>Throughput_2!$O$38:$O$38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Throughput_2!$P$38:$P$38</c:f>
              <c:numCache>
                <c:formatCode>General</c:formatCode>
                <c:ptCount val="1"/>
                <c:pt idx="0">
                  <c:v>0.264018371919399</c:v>
                </c:pt>
              </c:numCache>
            </c:numRef>
          </c:val>
        </c:ser>
        <c:ser>
          <c:idx val="2"/>
          <c:order val="2"/>
          <c:tx>
            <c:strRef>
              <c:f>Throughput_2!$O$39:$O$39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Throughput_2!$P$39:$P$39</c:f>
              <c:numCache>
                <c:formatCode>General</c:formatCode>
                <c:ptCount val="1"/>
                <c:pt idx="0">
                  <c:v>0.157051332784129</c:v>
                </c:pt>
              </c:numCache>
            </c:numRef>
          </c:val>
        </c:ser>
        <c:ser>
          <c:idx val="3"/>
          <c:order val="3"/>
          <c:tx>
            <c:strRef>
              <c:f>Throughput_2!$O$40:$O$40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Throughput_2!$P$40:$P$40</c:f>
              <c:numCache>
                <c:formatCode>General</c:formatCode>
                <c:ptCount val="1"/>
                <c:pt idx="0">
                  <c:v>0.105172450582392</c:v>
                </c:pt>
              </c:numCache>
            </c:numRef>
          </c:val>
        </c:ser>
        <c:ser>
          <c:idx val="4"/>
          <c:order val="4"/>
          <c:tx>
            <c:strRef>
              <c:f>Throughput_2!$O$41:$O$41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Throughput_2!$P$41:$P$41</c:f>
              <c:numCache>
                <c:formatCode>General</c:formatCode>
                <c:ptCount val="1"/>
                <c:pt idx="0">
                  <c:v>0.105208236305123</c:v>
                </c:pt>
              </c:numCache>
            </c:numRef>
          </c:val>
        </c:ser>
        <c:ser>
          <c:idx val="5"/>
          <c:order val="5"/>
          <c:tx>
            <c:strRef>
              <c:f>Throughput_2!$O$42:$O$42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Throughput_2!$P$42:$P$42</c:f>
              <c:numCache>
                <c:formatCode>General</c:formatCode>
                <c:ptCount val="1"/>
                <c:pt idx="0">
                  <c:v>0.157825843218598</c:v>
                </c:pt>
              </c:numCache>
            </c:numRef>
          </c:val>
        </c:ser>
        <c:ser>
          <c:idx val="6"/>
          <c:order val="6"/>
          <c:tx>
            <c:strRef>
              <c:f>Throughput_2!$O$43:$O$43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Throughput_2!$P$43:$P$43</c:f>
              <c:numCache>
                <c:formatCode>General</c:formatCode>
                <c:ptCount val="1"/>
                <c:pt idx="0">
                  <c:v>0.105337766412805</c:v>
                </c:pt>
              </c:numCache>
            </c:numRef>
          </c:val>
        </c:ser>
        <c:gapWidth val="150"/>
        <c:shape val="box"/>
        <c:axId val="36704858"/>
        <c:axId val="84772151"/>
        <c:axId val="0"/>
      </c:bar3DChart>
      <c:catAx>
        <c:axId val="3670485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772151"/>
        <c:crosses val="autoZero"/>
        <c:auto val="1"/>
        <c:lblAlgn val="ctr"/>
        <c:lblOffset val="100"/>
        <c:noMultiLvlLbl val="0"/>
      </c:catAx>
      <c:valAx>
        <c:axId val="847721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70485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Titolo del grafico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Throughput_2!$P$74:$P$81</c:f>
              <c:numCache>
                <c:formatCode>General</c:formatCode>
                <c:ptCount val="8"/>
                <c:pt idx="0">
                  <c:v>-0.198722222222205</c:v>
                </c:pt>
                <c:pt idx="2">
                  <c:v>0.109583333333335</c:v>
                </c:pt>
                <c:pt idx="4">
                  <c:v>0.0203055555555558</c:v>
                </c:pt>
                <c:pt idx="7">
                  <c:v>0.100833333333337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Throughput_2!$Q$74:$Q$81</c:f>
              <c:numCache>
                <c:formatCode>General</c:formatCode>
                <c:ptCount val="8"/>
                <c:pt idx="0">
                  <c:v>0.0112777777777922</c:v>
                </c:pt>
                <c:pt idx="2">
                  <c:v>-0.0629166666666654</c:v>
                </c:pt>
                <c:pt idx="4">
                  <c:v>-0.0516388888888848</c:v>
                </c:pt>
                <c:pt idx="7">
                  <c:v>-0.0497222222222233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Throughput_2!$R$74:$R$81</c:f>
              <c:numCache>
                <c:formatCode>General</c:formatCode>
                <c:ptCount val="8"/>
                <c:pt idx="0">
                  <c:v>0.00961111111109148</c:v>
                </c:pt>
                <c:pt idx="2">
                  <c:v>0.140138888888885</c:v>
                </c:pt>
                <c:pt idx="4">
                  <c:v>0.0178055555555554</c:v>
                </c:pt>
                <c:pt idx="7">
                  <c:v>0.0330555555555563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Throughput_2!$S$74:$S$81</c:f>
              <c:numCache>
                <c:formatCode>General</c:formatCode>
                <c:ptCount val="8"/>
                <c:pt idx="0">
                  <c:v>-0.0651111111111078</c:v>
                </c:pt>
                <c:pt idx="2">
                  <c:v>-0.0498611111111154</c:v>
                </c:pt>
                <c:pt idx="4">
                  <c:v>-0.0121944444444448</c:v>
                </c:pt>
                <c:pt idx="7">
                  <c:v>0.0644444444444465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Throughput_2!$T$74:$T$81</c:f>
              <c:numCache>
                <c:formatCode>General</c:formatCode>
                <c:ptCount val="8"/>
                <c:pt idx="0">
                  <c:v>0.0273888888888933</c:v>
                </c:pt>
                <c:pt idx="2">
                  <c:v>-0.165694444444446</c:v>
                </c:pt>
                <c:pt idx="4">
                  <c:v>0.0664166666666652</c:v>
                </c:pt>
                <c:pt idx="7">
                  <c:v>0.0327777777777767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70ad47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Throughput_2!$U$74:$U$81</c:f>
              <c:numCache>
                <c:formatCode>General</c:formatCode>
                <c:ptCount val="8"/>
                <c:pt idx="0">
                  <c:v>-0.00566666666670557</c:v>
                </c:pt>
                <c:pt idx="2">
                  <c:v>0.119027777777775</c:v>
                </c:pt>
                <c:pt idx="4">
                  <c:v>-0.051361111111115</c:v>
                </c:pt>
                <c:pt idx="7">
                  <c:v>-0.0413888888888936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264478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Throughput_2!$V$74:$V$81</c:f>
              <c:numCache>
                <c:formatCode>General</c:formatCode>
                <c:ptCount val="8"/>
                <c:pt idx="0">
                  <c:v>0.0646111111110947</c:v>
                </c:pt>
                <c:pt idx="2">
                  <c:v>0.0609722222222242</c:v>
                </c:pt>
                <c:pt idx="4">
                  <c:v>0.00502777777777563</c:v>
                </c:pt>
                <c:pt idx="7">
                  <c:v>-0.00333333333333341</c:v>
                </c:pt>
              </c:numCache>
            </c:numRef>
          </c:yVal>
          <c:smooth val="0"/>
        </c:ser>
        <c:ser>
          <c:idx val="7"/>
          <c:order val="7"/>
          <c:spPr>
            <a:solidFill>
              <a:srgbClr val="9e480e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Throughput_2!$W$74:$W$81</c:f>
              <c:numCache>
                <c:formatCode>General</c:formatCode>
                <c:ptCount val="8"/>
                <c:pt idx="0">
                  <c:v>0.229055555555593</c:v>
                </c:pt>
                <c:pt idx="2">
                  <c:v>-0.0551388888888855</c:v>
                </c:pt>
                <c:pt idx="4">
                  <c:v>-0.00413888888888447</c:v>
                </c:pt>
                <c:pt idx="7">
                  <c:v>-0.0488888888888934</c:v>
                </c:pt>
              </c:numCache>
            </c:numRef>
          </c:yVal>
          <c:smooth val="0"/>
        </c:ser>
        <c:ser>
          <c:idx val="8"/>
          <c:order val="8"/>
          <c:spPr>
            <a:solidFill>
              <a:srgbClr val="636363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63636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Throughput_2!$X$74:$X$81</c:f>
              <c:numCache>
                <c:formatCode>General</c:formatCode>
                <c:ptCount val="8"/>
                <c:pt idx="0">
                  <c:v>-0.115111111111109</c:v>
                </c:pt>
                <c:pt idx="2">
                  <c:v>-0.0240277777777753</c:v>
                </c:pt>
                <c:pt idx="4">
                  <c:v>0.0219722222222254</c:v>
                </c:pt>
                <c:pt idx="7">
                  <c:v>-0.0416666666666634</c:v>
                </c:pt>
              </c:numCache>
            </c:numRef>
          </c:yVal>
          <c:smooth val="0"/>
        </c:ser>
        <c:ser>
          <c:idx val="9"/>
          <c:order val="9"/>
          <c:spPr>
            <a:solidFill>
              <a:srgbClr val="9973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Throughput_2!$Y$74:$Y$81</c:f>
              <c:numCache>
                <c:formatCode>General</c:formatCode>
                <c:ptCount val="8"/>
                <c:pt idx="0">
                  <c:v>0.0426666666666939</c:v>
                </c:pt>
                <c:pt idx="2">
                  <c:v>-0.0720833333333353</c:v>
                </c:pt>
                <c:pt idx="4">
                  <c:v>-0.0121944444444448</c:v>
                </c:pt>
                <c:pt idx="7">
                  <c:v>-0.0461111111111134</c:v>
                </c:pt>
              </c:numCache>
            </c:numRef>
          </c:yVal>
          <c:smooth val="0"/>
        </c:ser>
        <c:axId val="45129084"/>
        <c:axId val="24048854"/>
      </c:scatterChart>
      <c:valAx>
        <c:axId val="4512908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048854"/>
        <c:crosses val="autoZero"/>
        <c:crossBetween val="midCat"/>
      </c:valAx>
      <c:valAx>
        <c:axId val="240488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12908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Throughput_3!$O$40:$O$40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Throughput_3!$P$40:$P$40</c:f>
              <c:numCache>
                <c:formatCode>General</c:formatCode>
                <c:ptCount val="1"/>
                <c:pt idx="0">
                  <c:v>0.0271484830716315</c:v>
                </c:pt>
              </c:numCache>
            </c:numRef>
          </c:val>
        </c:ser>
        <c:ser>
          <c:idx val="1"/>
          <c:order val="1"/>
          <c:tx>
            <c:strRef>
              <c:f>Throughput_3!$O$41:$O$41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Throughput_3!$P$41:$P$41</c:f>
              <c:numCache>
                <c:formatCode>General</c:formatCode>
                <c:ptCount val="1"/>
                <c:pt idx="0">
                  <c:v>0.677920400163974</c:v>
                </c:pt>
              </c:numCache>
            </c:numRef>
          </c:val>
        </c:ser>
        <c:ser>
          <c:idx val="2"/>
          <c:order val="2"/>
          <c:tx>
            <c:strRef>
              <c:f>Throughput_3!$O$42:$O$42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Throughput_3!$P$42:$P$42</c:f>
              <c:numCache>
                <c:formatCode>General</c:formatCode>
                <c:ptCount val="1"/>
                <c:pt idx="0">
                  <c:v>0.105777761573652</c:v>
                </c:pt>
              </c:numCache>
            </c:numRef>
          </c:val>
        </c:ser>
        <c:ser>
          <c:idx val="3"/>
          <c:order val="3"/>
          <c:tx>
            <c:strRef>
              <c:f>Throughput_3!$O$43:$O$43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Throughput_3!$P$43:$P$43</c:f>
              <c:numCache>
                <c:formatCode>General</c:formatCode>
                <c:ptCount val="1"/>
                <c:pt idx="0">
                  <c:v>0.027047788372418</c:v>
                </c:pt>
              </c:numCache>
            </c:numRef>
          </c:val>
        </c:ser>
        <c:ser>
          <c:idx val="4"/>
          <c:order val="4"/>
          <c:tx>
            <c:strRef>
              <c:f>Throughput_3!$O$44:$O$44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Throughput_3!$P$44:$P$44</c:f>
              <c:numCache>
                <c:formatCode>General</c:formatCode>
                <c:ptCount val="1"/>
                <c:pt idx="0">
                  <c:v>0.0276347850487421</c:v>
                </c:pt>
              </c:numCache>
            </c:numRef>
          </c:val>
        </c:ser>
        <c:ser>
          <c:idx val="5"/>
          <c:order val="5"/>
          <c:tx>
            <c:strRef>
              <c:f>Throughput_3!$O$45:$O$45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Throughput_3!$P$45:$P$45</c:f>
              <c:numCache>
                <c:formatCode>General</c:formatCode>
                <c:ptCount val="1"/>
                <c:pt idx="0">
                  <c:v>0.106304199671291</c:v>
                </c:pt>
              </c:numCache>
            </c:numRef>
          </c:val>
        </c:ser>
        <c:ser>
          <c:idx val="6"/>
          <c:order val="6"/>
          <c:tx>
            <c:strRef>
              <c:f>Throughput_3!$O$46:$O$46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Throughput_3!$P$46:$P$46</c:f>
              <c:numCache>
                <c:formatCode>General</c:formatCode>
                <c:ptCount val="1"/>
                <c:pt idx="0">
                  <c:v>0.0276529464119578</c:v>
                </c:pt>
              </c:numCache>
            </c:numRef>
          </c:val>
        </c:ser>
        <c:gapWidth val="150"/>
        <c:shape val="box"/>
        <c:axId val="80730685"/>
        <c:axId val="98350826"/>
        <c:axId val="0"/>
      </c:bar3DChart>
      <c:catAx>
        <c:axId val="807306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350826"/>
        <c:crosses val="autoZero"/>
        <c:auto val="1"/>
        <c:lblAlgn val="ctr"/>
        <c:lblOffset val="100"/>
        <c:noMultiLvlLbl val="0"/>
      </c:catAx>
      <c:valAx>
        <c:axId val="983508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73068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Throughput_4!$O$40:$O$40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Throughput_4!$P$40:$P$40</c:f>
              <c:numCache>
                <c:formatCode>General</c:formatCode>
                <c:ptCount val="1"/>
                <c:pt idx="0">
                  <c:v>0.0257508163366413</c:v>
                </c:pt>
              </c:numCache>
            </c:numRef>
          </c:val>
        </c:ser>
        <c:ser>
          <c:idx val="1"/>
          <c:order val="1"/>
          <c:tx>
            <c:strRef>
              <c:f>Throughput_4!$O$41:$O$41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Throughput_4!$P$41:$P$41</c:f>
              <c:numCache>
                <c:formatCode>General</c:formatCode>
                <c:ptCount val="1"/>
                <c:pt idx="0">
                  <c:v>0.210098214761561</c:v>
                </c:pt>
              </c:numCache>
            </c:numRef>
          </c:val>
        </c:ser>
        <c:ser>
          <c:idx val="2"/>
          <c:order val="2"/>
          <c:tx>
            <c:strRef>
              <c:f>Throughput_4!$O$42:$O$42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Throughput_4!$P$42:$P$42</c:f>
              <c:numCache>
                <c:formatCode>General</c:formatCode>
                <c:ptCount val="1"/>
                <c:pt idx="0">
                  <c:v>0.471743227130159</c:v>
                </c:pt>
              </c:numCache>
            </c:numRef>
          </c:val>
        </c:ser>
        <c:ser>
          <c:idx val="3"/>
          <c:order val="3"/>
          <c:tx>
            <c:strRef>
              <c:f>Throughput_4!$O$43:$O$43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Throughput_4!$P$43:$P$43</c:f>
              <c:numCache>
                <c:formatCode>General</c:formatCode>
                <c:ptCount val="1"/>
                <c:pt idx="0">
                  <c:v>0.0280039572914502</c:v>
                </c:pt>
              </c:numCache>
            </c:numRef>
          </c:val>
        </c:ser>
        <c:ser>
          <c:idx val="4"/>
          <c:order val="4"/>
          <c:tx>
            <c:strRef>
              <c:f>Throughput_4!$O$44:$O$44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Throughput_4!$P$44:$P$44</c:f>
              <c:numCache>
                <c:formatCode>General</c:formatCode>
                <c:ptCount val="1"/>
                <c:pt idx="0">
                  <c:v>0.0256575295570698</c:v>
                </c:pt>
              </c:numCache>
            </c:numRef>
          </c:val>
        </c:ser>
        <c:ser>
          <c:idx val="5"/>
          <c:order val="5"/>
          <c:tx>
            <c:strRef>
              <c:f>Throughput_4!$O$45:$O$45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Throughput_4!$P$45:$P$45</c:f>
              <c:numCache>
                <c:formatCode>General</c:formatCode>
                <c:ptCount val="1"/>
                <c:pt idx="0">
                  <c:v>0.210281613815423</c:v>
                </c:pt>
              </c:numCache>
            </c:numRef>
          </c:val>
        </c:ser>
        <c:ser>
          <c:idx val="6"/>
          <c:order val="6"/>
          <c:tx>
            <c:strRef>
              <c:f>Throughput_4!$O$46:$O$46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f>Throughput_4!$P$46:$P$46</c:f>
              <c:numCache>
                <c:formatCode>General</c:formatCode>
                <c:ptCount val="1"/>
                <c:pt idx="0">
                  <c:v>0.0278823762023499</c:v>
                </c:pt>
              </c:numCache>
            </c:numRef>
          </c:val>
        </c:ser>
        <c:gapWidth val="150"/>
        <c:shape val="box"/>
        <c:axId val="6185167"/>
        <c:axId val="28895576"/>
        <c:axId val="0"/>
      </c:bar3DChart>
      <c:catAx>
        <c:axId val="618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895576"/>
        <c:crosses val="autoZero"/>
        <c:auto val="1"/>
        <c:lblAlgn val="ctr"/>
        <c:lblOffset val="100"/>
        <c:noMultiLvlLbl val="0"/>
      </c:catAx>
      <c:valAx>
        <c:axId val="288955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8516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707040</xdr:colOff>
      <xdr:row>21</xdr:row>
      <xdr:rowOff>21600</xdr:rowOff>
    </xdr:from>
    <xdr:to>
      <xdr:col>19</xdr:col>
      <xdr:colOff>647640</xdr:colOff>
      <xdr:row>44</xdr:row>
      <xdr:rowOff>67680</xdr:rowOff>
    </xdr:to>
    <xdr:graphicFrame>
      <xdr:nvGraphicFramePr>
        <xdr:cNvPr id="0" name="Grafico 2"/>
        <xdr:cNvGraphicFramePr/>
      </xdr:nvGraphicFramePr>
      <xdr:xfrm>
        <a:off x="8187120" y="3421800"/>
        <a:ext cx="8106840" cy="377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552600</xdr:colOff>
      <xdr:row>15</xdr:row>
      <xdr:rowOff>104760</xdr:rowOff>
    </xdr:from>
    <xdr:to>
      <xdr:col>31</xdr:col>
      <xdr:colOff>438120</xdr:colOff>
      <xdr:row>32</xdr:row>
      <xdr:rowOff>95040</xdr:rowOff>
    </xdr:to>
    <xdr:graphicFrame>
      <xdr:nvGraphicFramePr>
        <xdr:cNvPr id="1" name="Grafico 2"/>
        <xdr:cNvGraphicFramePr/>
      </xdr:nvGraphicFramePr>
      <xdr:xfrm>
        <a:off x="21177360" y="2533320"/>
        <a:ext cx="48924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561960</xdr:colOff>
      <xdr:row>54</xdr:row>
      <xdr:rowOff>108720</xdr:rowOff>
    </xdr:from>
    <xdr:to>
      <xdr:col>20</xdr:col>
      <xdr:colOff>504360</xdr:colOff>
      <xdr:row>71</xdr:row>
      <xdr:rowOff>99000</xdr:rowOff>
    </xdr:to>
    <xdr:graphicFrame>
      <xdr:nvGraphicFramePr>
        <xdr:cNvPr id="2" name="Grafico 3"/>
        <xdr:cNvGraphicFramePr/>
      </xdr:nvGraphicFramePr>
      <xdr:xfrm>
        <a:off x="12125160" y="8858160"/>
        <a:ext cx="484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81000</xdr:colOff>
      <xdr:row>73</xdr:row>
      <xdr:rowOff>137160</xdr:rowOff>
    </xdr:from>
    <xdr:to>
      <xdr:col>19</xdr:col>
      <xdr:colOff>23400</xdr:colOff>
      <xdr:row>90</xdr:row>
      <xdr:rowOff>127440</xdr:rowOff>
    </xdr:to>
    <xdr:graphicFrame>
      <xdr:nvGraphicFramePr>
        <xdr:cNvPr id="3" name="Grafico 5"/>
        <xdr:cNvGraphicFramePr/>
      </xdr:nvGraphicFramePr>
      <xdr:xfrm>
        <a:off x="10827720" y="11963160"/>
        <a:ext cx="484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694080</xdr:colOff>
      <xdr:row>66</xdr:row>
      <xdr:rowOff>96120</xdr:rowOff>
    </xdr:from>
    <xdr:to>
      <xdr:col>11</xdr:col>
      <xdr:colOff>636480</xdr:colOff>
      <xdr:row>83</xdr:row>
      <xdr:rowOff>86400</xdr:rowOff>
    </xdr:to>
    <xdr:graphicFrame>
      <xdr:nvGraphicFramePr>
        <xdr:cNvPr id="4" name="Grafico 7"/>
        <xdr:cNvGraphicFramePr/>
      </xdr:nvGraphicFramePr>
      <xdr:xfrm>
        <a:off x="4907880" y="10788840"/>
        <a:ext cx="48420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20</xdr:col>
      <xdr:colOff>695160</xdr:colOff>
      <xdr:row>54</xdr:row>
      <xdr:rowOff>89640</xdr:rowOff>
    </xdr:from>
    <xdr:to>
      <xdr:col>26</xdr:col>
      <xdr:colOff>580680</xdr:colOff>
      <xdr:row>71</xdr:row>
      <xdr:rowOff>79920</xdr:rowOff>
    </xdr:to>
    <xdr:graphicFrame>
      <xdr:nvGraphicFramePr>
        <xdr:cNvPr id="5" name="Grafico 8"/>
        <xdr:cNvGraphicFramePr/>
      </xdr:nvGraphicFramePr>
      <xdr:xfrm>
        <a:off x="17157960" y="8839080"/>
        <a:ext cx="48733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26</xdr:col>
      <xdr:colOff>38160</xdr:colOff>
      <xdr:row>35</xdr:row>
      <xdr:rowOff>113040</xdr:rowOff>
    </xdr:from>
    <xdr:to>
      <xdr:col>31</xdr:col>
      <xdr:colOff>695160</xdr:colOff>
      <xdr:row>52</xdr:row>
      <xdr:rowOff>99000</xdr:rowOff>
    </xdr:to>
    <xdr:sp>
      <xdr:nvSpPr>
        <xdr:cNvPr id="6" name="CustomShape 1"/>
        <xdr:cNvSpPr/>
      </xdr:nvSpPr>
      <xdr:spPr>
        <a:xfrm>
          <a:off x="21488760" y="5781600"/>
          <a:ext cx="4838040" cy="274320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r>
            <a:rPr b="0" lang="it-IT" sz="1100" spc="-1" strike="noStrike">
              <a:latin typeface="Times New Roman"/>
            </a:rPr>
            <a:t>Il grafico non è disponibile in questa versione di Excel.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latin typeface="Times New Roman"/>
            </a:rPr>
            <a:t>Se si modifica questa forma o si salva la cartella di lavoro in un formato di file diverso, il grafico verrà danneggiato in modo permanente.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33</xdr:col>
      <xdr:colOff>583560</xdr:colOff>
      <xdr:row>11</xdr:row>
      <xdr:rowOff>81000</xdr:rowOff>
    </xdr:from>
    <xdr:to>
      <xdr:col>39</xdr:col>
      <xdr:colOff>583200</xdr:colOff>
      <xdr:row>27</xdr:row>
      <xdr:rowOff>156960</xdr:rowOff>
    </xdr:to>
    <xdr:graphicFrame>
      <xdr:nvGraphicFramePr>
        <xdr:cNvPr id="7" name="Grafico 6"/>
        <xdr:cNvGraphicFramePr/>
      </xdr:nvGraphicFramePr>
      <xdr:xfrm>
        <a:off x="27937800" y="1861920"/>
        <a:ext cx="4899240" cy="266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813600</xdr:colOff>
      <xdr:row>29</xdr:row>
      <xdr:rowOff>108720</xdr:rowOff>
    </xdr:from>
    <xdr:to>
      <xdr:col>28</xdr:col>
      <xdr:colOff>650160</xdr:colOff>
      <xdr:row>56</xdr:row>
      <xdr:rowOff>53640</xdr:rowOff>
    </xdr:to>
    <xdr:graphicFrame>
      <xdr:nvGraphicFramePr>
        <xdr:cNvPr id="8" name="Grafico 3"/>
        <xdr:cNvGraphicFramePr/>
      </xdr:nvGraphicFramePr>
      <xdr:xfrm>
        <a:off x="14695920" y="4804200"/>
        <a:ext cx="8878680" cy="432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746280</xdr:colOff>
      <xdr:row>81</xdr:row>
      <xdr:rowOff>36360</xdr:rowOff>
    </xdr:from>
    <xdr:to>
      <xdr:col>28</xdr:col>
      <xdr:colOff>634680</xdr:colOff>
      <xdr:row>98</xdr:row>
      <xdr:rowOff>80280</xdr:rowOff>
    </xdr:to>
    <xdr:graphicFrame>
      <xdr:nvGraphicFramePr>
        <xdr:cNvPr id="9" name="Grafico 5"/>
        <xdr:cNvGraphicFramePr/>
      </xdr:nvGraphicFramePr>
      <xdr:xfrm>
        <a:off x="18741240" y="13157280"/>
        <a:ext cx="4817880" cy="279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270360</xdr:colOff>
      <xdr:row>7</xdr:row>
      <xdr:rowOff>76680</xdr:rowOff>
    </xdr:from>
    <xdr:to>
      <xdr:col>25</xdr:col>
      <xdr:colOff>610920</xdr:colOff>
      <xdr:row>34</xdr:row>
      <xdr:rowOff>149760</xdr:rowOff>
    </xdr:to>
    <xdr:graphicFrame>
      <xdr:nvGraphicFramePr>
        <xdr:cNvPr id="10" name="Grafico 2"/>
        <xdr:cNvGraphicFramePr/>
      </xdr:nvGraphicFramePr>
      <xdr:xfrm>
        <a:off x="13335840" y="1209960"/>
        <a:ext cx="7749720" cy="44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504000</xdr:colOff>
      <xdr:row>29</xdr:row>
      <xdr:rowOff>100800</xdr:rowOff>
    </xdr:from>
    <xdr:to>
      <xdr:col>28</xdr:col>
      <xdr:colOff>63000</xdr:colOff>
      <xdr:row>59</xdr:row>
      <xdr:rowOff>56160</xdr:rowOff>
    </xdr:to>
    <xdr:graphicFrame>
      <xdr:nvGraphicFramePr>
        <xdr:cNvPr id="11" name="Grafico 2"/>
        <xdr:cNvGraphicFramePr/>
      </xdr:nvGraphicFramePr>
      <xdr:xfrm>
        <a:off x="14386320" y="4796280"/>
        <a:ext cx="8601120" cy="481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4"/>
  <sheetViews>
    <sheetView showFormulas="false" showGridLines="true" showRowColHeaders="true" showZeros="true" rightToLeft="false" tabSelected="false" showOutlineSymbols="true" defaultGridColor="true" view="normal" topLeftCell="E16" colorId="64" zoomScale="65" zoomScaleNormal="65" zoomScalePageLayoutView="100" workbookViewId="0">
      <selection pane="topLeft" activeCell="S34" activeCellId="0" sqref="S34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13.43"/>
    <col collapsed="false" customWidth="true" hidden="false" outlineLevel="0" max="21" min="21" style="0" width="11.99"/>
    <col collapsed="false" customWidth="true" hidden="false" outlineLevel="0" max="23" min="23" style="0" width="11.99"/>
    <col collapsed="false" customWidth="true" hidden="false" outlineLevel="0" max="29" min="24" style="0" width="11.71"/>
    <col collapsed="false" customWidth="true" hidden="false" outlineLevel="0" max="30" min="30" style="0" width="12.42"/>
    <col collapsed="false" customWidth="true" hidden="false" outlineLevel="0" max="32" min="31" style="0" width="11.71"/>
    <col collapsed="false" customWidth="true" hidden="false" outlineLevel="0" max="33" min="33" style="0" width="12.71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s">
        <v>29</v>
      </c>
      <c r="AG1" s="2"/>
      <c r="AH1" s="0" t="n">
        <v>-0.188749999999995</v>
      </c>
      <c r="AI1" s="0" t="n">
        <v>1</v>
      </c>
      <c r="AJ1" s="0" t="n">
        <f aca="false">(AI1-0.5)/40</f>
        <v>0.0125</v>
      </c>
      <c r="AK1" s="0" t="n">
        <f aca="false">_xlfn.NORM.S.INV(AJ1)</f>
        <v>-2.24140272760494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10.0158333333333</v>
      </c>
      <c r="K2" s="1" t="n">
        <v>10.0666666666667</v>
      </c>
      <c r="L2" s="1" t="n">
        <v>10.1188888888889</v>
      </c>
      <c r="M2" s="1" t="n">
        <v>10.0633333333333</v>
      </c>
      <c r="N2" s="1" t="n">
        <v>10.2269444444444</v>
      </c>
      <c r="O2" s="1" t="n">
        <v>10.1280555555556</v>
      </c>
      <c r="P2" s="1" t="n">
        <v>9.90305555555556</v>
      </c>
      <c r="Q2" s="1" t="n">
        <v>10.1177777777778</v>
      </c>
      <c r="R2" s="1" t="n">
        <v>10.1680555555556</v>
      </c>
      <c r="S2" s="1" t="n">
        <v>10.1094444444444</v>
      </c>
      <c r="T2" s="0" t="n">
        <f aca="false">AVERAGE(J2:S2)</f>
        <v>10.0918055555556</v>
      </c>
      <c r="U2" s="0" t="n">
        <f aca="false">J2-$T2</f>
        <v>-0.0759722222222567</v>
      </c>
      <c r="V2" s="0" t="n">
        <f aca="false">K2-$T2</f>
        <v>-0.025138888888856</v>
      </c>
      <c r="W2" s="0" t="n">
        <f aca="false">L2-$T2</f>
        <v>0.0270833333333442</v>
      </c>
      <c r="X2" s="0" t="n">
        <f aca="false">M2-$T2</f>
        <v>-0.0284722222222555</v>
      </c>
      <c r="Y2" s="0" t="n">
        <f aca="false">N2-$T2</f>
        <v>0.135138888888845</v>
      </c>
      <c r="Z2" s="0" t="n">
        <f aca="false">O2-$T2</f>
        <v>0.0362500000000434</v>
      </c>
      <c r="AA2" s="0" t="n">
        <f aca="false">P2-$T2</f>
        <v>-0.188749999999995</v>
      </c>
      <c r="AB2" s="0" t="n">
        <f aca="false">Q2-$T2</f>
        <v>0.0259722222222436</v>
      </c>
      <c r="AC2" s="0" t="n">
        <f aca="false">R2-$T2</f>
        <v>0.0762500000000443</v>
      </c>
      <c r="AD2" s="0" t="n">
        <f aca="false">S2-$T2</f>
        <v>0.0176388888888432</v>
      </c>
      <c r="AF2" s="1" t="n">
        <f aca="false">_xlfn.VAR.S(J2:S2)</f>
        <v>0.00777231224279855</v>
      </c>
      <c r="AG2" s="1"/>
      <c r="AH2" s="1" t="n">
        <v>-0.0759722222222567</v>
      </c>
      <c r="AI2" s="0" t="n">
        <v>2</v>
      </c>
      <c r="AJ2" s="0" t="n">
        <f aca="false">(AI2-0.5)/40</f>
        <v>0.0375</v>
      </c>
      <c r="AK2" s="0" t="n">
        <f aca="false">_xlfn.NORM.S.INV(AJ2)</f>
        <v>-1.78046434169203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1.02888888888889</v>
      </c>
      <c r="K3" s="1" t="n">
        <v>1.00722222222222</v>
      </c>
      <c r="L3" s="1" t="n">
        <v>1.02916666666667</v>
      </c>
      <c r="M3" s="1" t="n">
        <v>0.995277777777778</v>
      </c>
      <c r="N3" s="1" t="n">
        <v>0.959444444444444</v>
      </c>
      <c r="O3" s="1" t="n">
        <v>1.005</v>
      </c>
      <c r="P3" s="1" t="n">
        <v>1.04</v>
      </c>
      <c r="Q3" s="1" t="n">
        <v>1.02666666666667</v>
      </c>
      <c r="R3" s="1" t="n">
        <v>1.00138888888889</v>
      </c>
      <c r="S3" s="1" t="n">
        <v>1.06388888888889</v>
      </c>
      <c r="T3" s="0" t="n">
        <f aca="false">AVERAGE(J3:S3)</f>
        <v>1.01569444444445</v>
      </c>
      <c r="U3" s="0" t="n">
        <f aca="false">J3-T3</f>
        <v>0.013194444444445</v>
      </c>
      <c r="V3" s="0" t="n">
        <f aca="false">K3-$T3</f>
        <v>-0.0084722222222251</v>
      </c>
      <c r="W3" s="0" t="n">
        <f aca="false">L3-$T3</f>
        <v>0.0134722222222248</v>
      </c>
      <c r="X3" s="0" t="n">
        <f aca="false">M3-$T3</f>
        <v>-0.0204166666666671</v>
      </c>
      <c r="Y3" s="0" t="n">
        <f aca="false">N3-$T3</f>
        <v>-0.0562500000000009</v>
      </c>
      <c r="Z3" s="0" t="n">
        <f aca="false">O3-$T3</f>
        <v>-0.0106944444444452</v>
      </c>
      <c r="AA3" s="0" t="n">
        <f aca="false">P3-$T3</f>
        <v>0.0243055555555549</v>
      </c>
      <c r="AB3" s="0" t="n">
        <f aca="false">Q3-$T3</f>
        <v>0.0109722222222248</v>
      </c>
      <c r="AC3" s="0" t="n">
        <f aca="false">R3-$T3</f>
        <v>-0.0143055555555551</v>
      </c>
      <c r="AD3" s="0" t="n">
        <f aca="false">S3-$T3</f>
        <v>0.0481944444444449</v>
      </c>
      <c r="AF3" s="1" t="n">
        <f aca="false">_xlfn.VAR.S(J3:S3)</f>
        <v>0.000817905521262039</v>
      </c>
      <c r="AG3" s="1"/>
      <c r="AH3" s="0" t="n">
        <v>-0.0459166666666675</v>
      </c>
      <c r="AI3" s="0" t="n">
        <v>3</v>
      </c>
      <c r="AJ3" s="0" t="n">
        <f aca="false">(AI3-0.5)/40</f>
        <v>0.0625</v>
      </c>
      <c r="AK3" s="0" t="n">
        <f aca="false">_xlfn.NORM.S.INV(AJ3)</f>
        <v>-1.53412054435255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1.09222222222222</v>
      </c>
      <c r="K4" s="1" t="n">
        <v>1.02305555555556</v>
      </c>
      <c r="L4" s="1" t="n">
        <v>1.07083333333333</v>
      </c>
      <c r="M4" s="1" t="n">
        <v>1.02722222222222</v>
      </c>
      <c r="N4" s="1" t="n">
        <v>0.993333333333333</v>
      </c>
      <c r="O4" s="1" t="n">
        <v>1.04</v>
      </c>
      <c r="P4" s="1" t="n">
        <v>1.04611111111111</v>
      </c>
      <c r="Q4" s="1" t="n">
        <v>1.05805555555556</v>
      </c>
      <c r="R4" s="1" t="n">
        <v>1.01166666666667</v>
      </c>
      <c r="S4" s="1" t="n">
        <v>1.03</v>
      </c>
      <c r="T4" s="0" t="n">
        <f aca="false">AVERAGE(J4:S4)</f>
        <v>1.03925</v>
      </c>
      <c r="U4" s="0" t="n">
        <f aca="false">J4-T4</f>
        <v>0.0529722222222195</v>
      </c>
      <c r="V4" s="0" t="n">
        <f aca="false">K4-$T4</f>
        <v>-0.0161944444444404</v>
      </c>
      <c r="W4" s="0" t="n">
        <f aca="false">L4-$T4</f>
        <v>0.0315833333333295</v>
      </c>
      <c r="X4" s="0" t="n">
        <f aca="false">M4-$T4</f>
        <v>-0.0120277777777804</v>
      </c>
      <c r="Y4" s="0" t="n">
        <f aca="false">N4-$T4</f>
        <v>-0.0459166666666676</v>
      </c>
      <c r="Z4" s="0" t="n">
        <f aca="false">O4-$T4</f>
        <v>0.000749999999999584</v>
      </c>
      <c r="AA4" s="0" t="n">
        <f aca="false">P4-$T4</f>
        <v>0.00686111111110965</v>
      </c>
      <c r="AB4" s="0" t="n">
        <f aca="false">Q4-$T4</f>
        <v>0.0188055555555595</v>
      </c>
      <c r="AC4" s="0" t="n">
        <f aca="false">R4-$T4</f>
        <v>-0.0275833333333304</v>
      </c>
      <c r="AD4" s="0" t="n">
        <f aca="false">S4-$T4</f>
        <v>-0.00925000000000042</v>
      </c>
      <c r="AF4" s="1" t="n">
        <f aca="false">_xlfn.VAR.S(J4:S4)</f>
        <v>0.000840724451303096</v>
      </c>
      <c r="AG4" s="1" t="n">
        <v>-0.0759722222222567</v>
      </c>
      <c r="AH4" s="0" t="n">
        <v>-0.0459166666666675</v>
      </c>
      <c r="AI4" s="0" t="n">
        <v>4</v>
      </c>
      <c r="AJ4" s="0" t="n">
        <f aca="false">(AI4-0.5)/40</f>
        <v>0.0875</v>
      </c>
      <c r="AK4" s="0" t="n">
        <f aca="false">_xlfn.NORM.S.INV(AJ4)</f>
        <v>-1.35631174533525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1.06833333333333</v>
      </c>
      <c r="K5" s="1" t="n">
        <v>1.03583333333333</v>
      </c>
      <c r="L5" s="1" t="n">
        <v>0.999444444444444</v>
      </c>
      <c r="M5" s="1" t="n">
        <v>1.08194444444444</v>
      </c>
      <c r="N5" s="1" t="n">
        <v>1.05166666666667</v>
      </c>
      <c r="O5" s="1" t="n">
        <v>1.0075</v>
      </c>
      <c r="P5" s="1" t="n">
        <v>1.02805555555556</v>
      </c>
      <c r="Q5" s="1" t="n">
        <v>1.01777777777778</v>
      </c>
      <c r="R5" s="1" t="n">
        <v>0.989722222222222</v>
      </c>
      <c r="S5" s="1" t="n">
        <v>1.03222222222222</v>
      </c>
      <c r="T5" s="0" t="n">
        <f aca="false">AVERAGE(J5:S5)</f>
        <v>1.03125</v>
      </c>
      <c r="U5" s="0" t="n">
        <f aca="false">J5-T5</f>
        <v>0.0370833333333305</v>
      </c>
      <c r="V5" s="0" t="n">
        <f aca="false">K5-$T5</f>
        <v>0.0045833333333305</v>
      </c>
      <c r="W5" s="0" t="n">
        <f aca="false">L5-$T5</f>
        <v>-0.0318055555555555</v>
      </c>
      <c r="X5" s="0" t="n">
        <f aca="false">M5-$T5</f>
        <v>0.0506944444444404</v>
      </c>
      <c r="Y5" s="0" t="n">
        <f aca="false">N5-$T5</f>
        <v>0.0204166666666705</v>
      </c>
      <c r="Z5" s="0" t="n">
        <f aca="false">O5-$T5</f>
        <v>-0.0237499999999995</v>
      </c>
      <c r="AA5" s="0" t="n">
        <f aca="false">P5-$T5</f>
        <v>-0.00319444444443961</v>
      </c>
      <c r="AB5" s="0" t="n">
        <f aca="false">Q5-$T5</f>
        <v>-0.0134722222222197</v>
      </c>
      <c r="AC5" s="0" t="n">
        <f aca="false">R5-$T5</f>
        <v>-0.0415277777777774</v>
      </c>
      <c r="AD5" s="0" t="n">
        <f aca="false">S5-$T5</f>
        <v>0.000972222222220376</v>
      </c>
      <c r="AF5" s="1" t="n">
        <f aca="false">_xlfn.VAR.S(J5:S5)</f>
        <v>0.000875090020576059</v>
      </c>
      <c r="AG5" s="0" t="n">
        <v>-0.025138888888856</v>
      </c>
      <c r="AH5" s="0" t="n">
        <v>-0.0309999999999992</v>
      </c>
      <c r="AI5" s="0" t="n">
        <v>5</v>
      </c>
      <c r="AJ5" s="0" t="n">
        <f aca="false">(AI5-0.5)/40</f>
        <v>0.1125</v>
      </c>
      <c r="AK5" s="0" t="n">
        <f aca="false">_xlfn.NORM.S.INV(AJ5)</f>
        <v>-1.21333962248852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3.41083333333333</v>
      </c>
      <c r="K6" s="1" t="n">
        <v>3.37138888888889</v>
      </c>
      <c r="L6" s="1" t="n">
        <v>3.43444444444444</v>
      </c>
      <c r="M6" s="1" t="n">
        <v>3.42111111111111</v>
      </c>
      <c r="N6" s="1" t="n">
        <v>3.45611111111111</v>
      </c>
      <c r="O6" s="1" t="n">
        <v>3.37111111111111</v>
      </c>
      <c r="P6" s="1" t="n">
        <v>3.40083333333333</v>
      </c>
      <c r="Q6" s="1" t="n">
        <v>3.41388888888889</v>
      </c>
      <c r="R6" s="1" t="n">
        <v>3.43333333333333</v>
      </c>
      <c r="S6" s="1" t="n">
        <v>3.4025</v>
      </c>
      <c r="T6" s="0" t="n">
        <f aca="false">AVERAGE(J6:S6)</f>
        <v>3.41155555555555</v>
      </c>
      <c r="U6" s="0" t="n">
        <f aca="false">J6-T6</f>
        <v>-0.000722222222224289</v>
      </c>
      <c r="V6" s="0" t="n">
        <f aca="false">K6-$T6</f>
        <v>-0.0401666666666642</v>
      </c>
      <c r="W6" s="0" t="n">
        <f aca="false">L6-$T6</f>
        <v>0.0228888888888856</v>
      </c>
      <c r="X6" s="0" t="n">
        <f aca="false">M6-$T6</f>
        <v>0.00955555555555554</v>
      </c>
      <c r="Y6" s="0" t="n">
        <f aca="false">N6-$T6</f>
        <v>0.0445555555555557</v>
      </c>
      <c r="Z6" s="0" t="n">
        <f aca="false">O6-$T6</f>
        <v>-0.0404444444444443</v>
      </c>
      <c r="AA6" s="0" t="n">
        <f aca="false">P6-$T6</f>
        <v>-0.0107222222222245</v>
      </c>
      <c r="AB6" s="0" t="n">
        <f aca="false">Q6-$T6</f>
        <v>0.00233333333333574</v>
      </c>
      <c r="AC6" s="0" t="n">
        <f aca="false">R6-$T6</f>
        <v>0.0217777777777757</v>
      </c>
      <c r="AD6" s="0" t="n">
        <f aca="false">S6-$T6</f>
        <v>-0.00905555555555448</v>
      </c>
      <c r="AF6" s="1" t="n">
        <f aca="false">_xlfn.VAR.S(J6:S6)</f>
        <v>0.000725192043895704</v>
      </c>
      <c r="AG6" s="0" t="n">
        <v>0.0270833333333442</v>
      </c>
      <c r="AH6" s="0" t="n">
        <v>-0.0284722222222555</v>
      </c>
      <c r="AI6" s="0" t="n">
        <v>6</v>
      </c>
      <c r="AJ6" s="0" t="n">
        <f aca="false">(AI6-0.5)/40</f>
        <v>0.1375</v>
      </c>
      <c r="AK6" s="0" t="n">
        <f aca="false">_xlfn.NORM.S.INV(AJ6)</f>
        <v>-1.09162036743417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1.04888888888889</v>
      </c>
      <c r="K7" s="1" t="n">
        <v>1.01833333333333</v>
      </c>
      <c r="L7" s="1" t="n">
        <v>1.025</v>
      </c>
      <c r="M7" s="1" t="n">
        <v>0.995</v>
      </c>
      <c r="N7" s="1" t="n">
        <v>1.00638888888889</v>
      </c>
      <c r="O7" s="1" t="n">
        <v>1.03722222222222</v>
      </c>
      <c r="P7" s="1" t="n">
        <v>1.02777777777778</v>
      </c>
      <c r="Q7" s="1" t="n">
        <v>1.00222222222222</v>
      </c>
      <c r="R7" s="1" t="n">
        <v>1.01222222222222</v>
      </c>
      <c r="S7" s="1" t="n">
        <v>1.02083333333333</v>
      </c>
      <c r="T7" s="0" t="n">
        <f aca="false">AVERAGE(J7:S7)</f>
        <v>1.01938888888889</v>
      </c>
      <c r="U7" s="0" t="n">
        <f aca="false">J7-T7</f>
        <v>0.0295000000000021</v>
      </c>
      <c r="V7" s="0" t="n">
        <f aca="false">K7-$T7</f>
        <v>-0.00105555555555803</v>
      </c>
      <c r="W7" s="0" t="n">
        <f aca="false">L7-$T7</f>
        <v>0.0056111111111119</v>
      </c>
      <c r="X7" s="0" t="n">
        <f aca="false">M7-$T7</f>
        <v>-0.024388888888888</v>
      </c>
      <c r="Y7" s="0" t="n">
        <f aca="false">N7-$T7</f>
        <v>-0.0129999999999979</v>
      </c>
      <c r="Z7" s="0" t="n">
        <f aca="false">O7-$T7</f>
        <v>0.017833333333332</v>
      </c>
      <c r="AA7" s="0" t="n">
        <f aca="false">P7-$T7</f>
        <v>0.00838888888889189</v>
      </c>
      <c r="AB7" s="0" t="n">
        <f aca="false">Q7-$T7</f>
        <v>-0.0171666666666681</v>
      </c>
      <c r="AC7" s="0" t="n">
        <f aca="false">R7-$T7</f>
        <v>-0.0071666666666681</v>
      </c>
      <c r="AD7" s="0" t="n">
        <f aca="false">S7-$T7</f>
        <v>0.00144444444444192</v>
      </c>
      <c r="AF7" s="1" t="n">
        <f aca="false">_xlfn.VAR.S(J7:S7)</f>
        <v>0.000267023319615924</v>
      </c>
      <c r="AG7" s="0" t="n">
        <v>-0.0284722222222555</v>
      </c>
      <c r="AH7" s="0" t="n">
        <v>-0.0275833333333304</v>
      </c>
      <c r="AI7" s="0" t="n">
        <v>7</v>
      </c>
      <c r="AJ7" s="0" t="n">
        <f aca="false">(AI7-0.5)/40</f>
        <v>0.1625</v>
      </c>
      <c r="AK7" s="0" t="n">
        <f aca="false">_xlfn.NORM.S.INV(AJ7)</f>
        <v>-0.984234960446325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1.08472222222222</v>
      </c>
      <c r="K8" s="1" t="n">
        <v>1.02944444444444</v>
      </c>
      <c r="L8" s="1" t="n">
        <v>1.06611111111111</v>
      </c>
      <c r="M8" s="1" t="n">
        <v>1.03555555555556</v>
      </c>
      <c r="N8" s="1" t="n">
        <v>0.998611111111111</v>
      </c>
      <c r="O8" s="1" t="n">
        <v>1.04305555555556</v>
      </c>
      <c r="P8" s="1" t="n">
        <v>1.04138888888889</v>
      </c>
      <c r="Q8" s="1" t="n">
        <v>1.05222222222222</v>
      </c>
      <c r="R8" s="1" t="n">
        <v>0.998055555555556</v>
      </c>
      <c r="S8" s="1" t="n">
        <v>1.03138888888889</v>
      </c>
      <c r="T8" s="0" t="n">
        <f aca="false">AVERAGE(J8:S8)</f>
        <v>1.03805555555556</v>
      </c>
      <c r="U8" s="0" t="n">
        <f aca="false">J8-T8</f>
        <v>0.0466666666666642</v>
      </c>
      <c r="V8" s="0" t="n">
        <f aca="false">K8-$T8</f>
        <v>-0.00861111111111579</v>
      </c>
      <c r="W8" s="0" t="n">
        <f aca="false">L8-$T8</f>
        <v>0.0280555555555542</v>
      </c>
      <c r="X8" s="0" t="n">
        <f aca="false">M8-$T8</f>
        <v>-0.00249999999999573</v>
      </c>
      <c r="Y8" s="0" t="n">
        <f aca="false">N8-$T8</f>
        <v>-0.0394444444444446</v>
      </c>
      <c r="Z8" s="0" t="n">
        <f aca="false">O8-$T8</f>
        <v>0.00500000000000433</v>
      </c>
      <c r="AA8" s="0" t="n">
        <f aca="false">P8-$T8</f>
        <v>0.0033333333333343</v>
      </c>
      <c r="AB8" s="0" t="n">
        <f aca="false">Q8-$T8</f>
        <v>0.0141666666666642</v>
      </c>
      <c r="AC8" s="0" t="n">
        <f aca="false">R8-$T8</f>
        <v>-0.0399999999999997</v>
      </c>
      <c r="AD8" s="0" t="n">
        <f aca="false">S8-$T8</f>
        <v>-0.00666666666666571</v>
      </c>
      <c r="AF8" s="1" t="n">
        <f aca="false">_xlfn.VAR.S(J8:S8)</f>
        <v>0.000720267489711902</v>
      </c>
      <c r="AG8" s="0" t="n">
        <v>0.135138888888845</v>
      </c>
      <c r="AH8" s="0" t="n">
        <v>-0.0275833333333304</v>
      </c>
      <c r="AI8" s="0" t="n">
        <v>8</v>
      </c>
      <c r="AJ8" s="0" t="n">
        <f aca="false">(AI8-0.5)/40</f>
        <v>0.1875</v>
      </c>
      <c r="AK8" s="0" t="n">
        <f aca="false">_xlfn.NORM.S.INV(AJ8)</f>
        <v>-0.887146559018876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1.02055555555556</v>
      </c>
      <c r="K9" s="1" t="n">
        <v>1.0525</v>
      </c>
      <c r="L9" s="1" t="n">
        <v>1.035</v>
      </c>
      <c r="M9" s="1" t="n">
        <v>1.02194444444444</v>
      </c>
      <c r="N9" s="1" t="n">
        <v>1.02333333333333</v>
      </c>
      <c r="O9" s="1" t="n">
        <v>0.991111111111111</v>
      </c>
      <c r="P9" s="1" t="n">
        <v>0.994722222222222</v>
      </c>
      <c r="Q9" s="1" t="n">
        <v>1.025</v>
      </c>
      <c r="R9" s="1" t="n">
        <v>1.02361111111111</v>
      </c>
      <c r="S9" s="1" t="n">
        <v>1.03333333333333</v>
      </c>
      <c r="T9" s="0" t="n">
        <f aca="false">AVERAGE(J9:S9)</f>
        <v>1.02211111111111</v>
      </c>
      <c r="U9" s="0" t="n">
        <f aca="false">J9-T9</f>
        <v>-0.00155555555555043</v>
      </c>
      <c r="V9" s="0" t="n">
        <f aca="false">K9-$T9</f>
        <v>0.0303888888888895</v>
      </c>
      <c r="W9" s="0" t="n">
        <f aca="false">L9-$T9</f>
        <v>0.0128888888888894</v>
      </c>
      <c r="X9" s="0" t="n">
        <f aca="false">M9-$T9</f>
        <v>-0.000166666666670423</v>
      </c>
      <c r="Y9" s="0" t="n">
        <f aca="false">N9-$T9</f>
        <v>0.00122222222221957</v>
      </c>
      <c r="Z9" s="0" t="n">
        <f aca="false">O9-$T9</f>
        <v>-0.0309999999999994</v>
      </c>
      <c r="AA9" s="0" t="n">
        <f aca="false">P9-$T9</f>
        <v>-0.0273888888888884</v>
      </c>
      <c r="AB9" s="0" t="n">
        <f aca="false">Q9-$T9</f>
        <v>0.00288888888888938</v>
      </c>
      <c r="AC9" s="0" t="n">
        <f aca="false">R9-$T9</f>
        <v>0.00149999999999939</v>
      </c>
      <c r="AD9" s="0" t="n">
        <f aca="false">S9-$T9</f>
        <v>0.0112222222222196</v>
      </c>
      <c r="AF9" s="1" t="n">
        <f aca="false">_xlfn.VAR.S(J9:S9)</f>
        <v>0.000326803840877904</v>
      </c>
      <c r="AG9" s="0" t="n">
        <v>0.0362500000000434</v>
      </c>
      <c r="AH9" s="0" t="n">
        <v>-0.0273888888888884</v>
      </c>
      <c r="AI9" s="0" t="n">
        <v>9</v>
      </c>
      <c r="AJ9" s="0" t="n">
        <f aca="false">(AI9-0.5)/40</f>
        <v>0.2125</v>
      </c>
      <c r="AK9" s="0" t="n">
        <f aca="false">_xlfn.NORM.S.INV(AJ9)</f>
        <v>-0.797776846125238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19.6691111111111</v>
      </c>
      <c r="C10" s="0" t="n">
        <f aca="false" t="array" ref="C10:C10">SUM(C$2:C$9 * $T$2:$T$9)</f>
        <v>6.68688888888889</v>
      </c>
      <c r="D10" s="0" t="n">
        <f aca="false" t="array" ref="D10:D10">SUM(D$2:D$9 * $T$2:$T$9)</f>
        <v>11.4922222222222</v>
      </c>
      <c r="E10" s="0" t="n">
        <f aca="false" t="array" ref="E10:E10">SUM(E$2:E$9 * $T$2:$T$9)</f>
        <v>11.4443333333333</v>
      </c>
      <c r="F10" s="0" t="n">
        <f aca="false" t="array" ref="F10:F10">SUM(F$2:F$9 * $T$2:$T$9)</f>
        <v>6.676</v>
      </c>
      <c r="G10" s="0" t="n">
        <f aca="false" t="array" ref="G10:G10">SUM(G$2:G$9 * $T$2:$T$9)</f>
        <v>6.69188888888889</v>
      </c>
      <c r="H10" s="0" t="n">
        <f aca="false" t="array" ref="H10:H10">SUM(H$2:H$9 * $T$2:$T$9)</f>
        <v>11.4077777777778</v>
      </c>
      <c r="I10" s="0" t="n">
        <f aca="false" t="array" ref="I10:I10">SUM(I$2:I$9 * $T$2:$T$9)</f>
        <v>6.66622222222223</v>
      </c>
      <c r="J10" s="3"/>
      <c r="K10" s="3"/>
      <c r="L10" s="3"/>
      <c r="M10" s="3"/>
      <c r="U10" s="0" t="n">
        <f aca="false">SUM(U$2:U$9)</f>
        <v>0.10116666666663</v>
      </c>
      <c r="V10" s="0" t="n">
        <f aca="false">SUM(V$2:V$9)</f>
        <v>-0.0646666666666396</v>
      </c>
      <c r="W10" s="0" t="n">
        <f aca="false">SUM(W$2:W$9)</f>
        <v>0.109777777777784</v>
      </c>
      <c r="X10" s="0" t="n">
        <f aca="false">SUM(X$2:X$9)</f>
        <v>-0.0277222222222613</v>
      </c>
      <c r="Y10" s="0" t="n">
        <f aca="false">SUM(Y$2:Y$9)</f>
        <v>0.0467222222221795</v>
      </c>
      <c r="Z10" s="0" t="n">
        <f aca="false">SUM(Z$2:Z$9)</f>
        <v>-0.046055555555509</v>
      </c>
      <c r="AA10" s="0" t="n">
        <f aca="false">SUM(AA$2:AA$9)</f>
        <v>-0.187166666666657</v>
      </c>
      <c r="AB10" s="0" t="n">
        <f aca="false">SUM(AB$2:AB$9)</f>
        <v>0.0445000000000295</v>
      </c>
      <c r="AC10" s="0" t="n">
        <f aca="false">SUM(AC$2:AC$9)</f>
        <v>-0.0310555555555113</v>
      </c>
      <c r="AD10" s="0" t="n">
        <f aca="false">SUM(AD$2:AD$9)</f>
        <v>0.0544999999999494</v>
      </c>
      <c r="AE10" s="0" t="s">
        <v>30</v>
      </c>
      <c r="AF10" s="1"/>
      <c r="AG10" s="0" t="n">
        <v>-0.188749999999995</v>
      </c>
      <c r="AH10" s="0" t="n">
        <v>-0.025138888888856</v>
      </c>
      <c r="AI10" s="0" t="n">
        <v>10</v>
      </c>
      <c r="AJ10" s="0" t="n">
        <f aca="false">(AI10-0.5)/40</f>
        <v>0.2375</v>
      </c>
      <c r="AK10" s="0" t="n">
        <f aca="false">_xlfn.NORM.S.INV(AJ10)</f>
        <v>-0.714367440280187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2.45863888888889</v>
      </c>
      <c r="C11" s="0" t="n">
        <f aca="false">C10/8</f>
        <v>0.835861111111112</v>
      </c>
      <c r="D11" s="0" t="n">
        <f aca="false">D10/8</f>
        <v>1.43652777777778</v>
      </c>
      <c r="E11" s="0" t="n">
        <f aca="false">E10/8</f>
        <v>1.43054166666667</v>
      </c>
      <c r="F11" s="0" t="n">
        <f aca="false">F10/8</f>
        <v>0.8345</v>
      </c>
      <c r="G11" s="0" t="n">
        <f aca="false">G10/8</f>
        <v>0.836486111111111</v>
      </c>
      <c r="H11" s="0" t="n">
        <f aca="false">H10/8</f>
        <v>1.42597222222222</v>
      </c>
      <c r="I11" s="0" t="n">
        <f aca="false">I10/8</f>
        <v>0.833277777777778</v>
      </c>
      <c r="J11" s="3"/>
      <c r="K11" s="3"/>
      <c r="L11" s="3"/>
      <c r="M11" s="3"/>
      <c r="U11" s="0" t="n">
        <f aca="false">U10/8</f>
        <v>0.0126458333333287</v>
      </c>
      <c r="V11" s="0" t="n">
        <f aca="false">V10/8</f>
        <v>-0.00808333333332994</v>
      </c>
      <c r="W11" s="0" t="n">
        <f aca="false">W10/8</f>
        <v>0.013722222222223</v>
      </c>
      <c r="X11" s="0" t="n">
        <f aca="false">X10/8</f>
        <v>-0.00346527777778266</v>
      </c>
      <c r="Y11" s="0" t="n">
        <f aca="false">Y10/8</f>
        <v>0.00584027777777243</v>
      </c>
      <c r="Z11" s="0" t="n">
        <f aca="false">Z10/8</f>
        <v>-0.00575694444443862</v>
      </c>
      <c r="AA11" s="0" t="n">
        <f aca="false">AA10/8</f>
        <v>-0.0233958333333321</v>
      </c>
      <c r="AB11" s="0" t="n">
        <f aca="false">AB10/8</f>
        <v>0.00556250000000369</v>
      </c>
      <c r="AC11" s="0" t="n">
        <f aca="false">AC10/8</f>
        <v>-0.00388194444443891</v>
      </c>
      <c r="AD11" s="0" t="n">
        <f aca="false">AD10/8</f>
        <v>0.00681249999999367</v>
      </c>
      <c r="AE11" s="0" t="s">
        <v>31</v>
      </c>
      <c r="AF11" s="1"/>
      <c r="AG11" s="0" t="n">
        <v>0.0259722222222436</v>
      </c>
      <c r="AH11" s="0" t="n">
        <v>-0.0161944444444404</v>
      </c>
      <c r="AI11" s="0" t="n">
        <v>11</v>
      </c>
      <c r="AJ11" s="0" t="n">
        <f aca="false">(AI11-0.5)/40</f>
        <v>0.2625</v>
      </c>
      <c r="AK11" s="0" t="n">
        <f aca="false">_xlfn.NORM.S.INV(AJ11)</f>
        <v>-0.635657013697583</v>
      </c>
    </row>
    <row r="12" customFormat="false" ht="12.75" hidden="false" customHeight="false" outlineLevel="0" collapsed="false">
      <c r="A12" s="0" t="s">
        <v>32</v>
      </c>
      <c r="C12" s="0" t="n">
        <f aca="false">80*POWER(C11,2)</f>
        <v>55.8931037654322</v>
      </c>
      <c r="D12" s="0" t="n">
        <f aca="false">80*POWER(D11,2)</f>
        <v>165.088964506173</v>
      </c>
      <c r="E12" s="0" t="n">
        <f aca="false">80*POWER(E11,2)</f>
        <v>163.715956805555</v>
      </c>
      <c r="F12" s="0" t="n">
        <f aca="false">80*POWER(F11,2)</f>
        <v>55.71122</v>
      </c>
      <c r="G12" s="0" t="n">
        <f aca="false">80*POWER(G11,2)</f>
        <v>55.9767211265432</v>
      </c>
      <c r="H12" s="0" t="n">
        <f aca="false">80*POWER(H11,2)</f>
        <v>162.671742283951</v>
      </c>
      <c r="I12" s="0" t="n">
        <f aca="false">80*POWER(I11,2)</f>
        <v>55.5481483950618</v>
      </c>
      <c r="J12" s="3"/>
      <c r="K12" s="3"/>
      <c r="L12" s="3"/>
      <c r="M12" s="3"/>
      <c r="U12" s="0" t="n">
        <f aca="false" t="array" ref="U12:U12">SUM(POWER(U2:U9, 2))</f>
        <v>0.013178070987659</v>
      </c>
      <c r="V12" s="0" t="n">
        <f aca="false" t="array" ref="V12:V12">SUM(POWER(V2:V9, 2))</f>
        <v>0.00359912037036853</v>
      </c>
      <c r="W12" s="0" t="n">
        <f aca="false" t="array" ref="W12:W12">SUM(POWER(W2:W9, 2))</f>
        <v>0.00443273148148169</v>
      </c>
      <c r="X12" s="0" t="n">
        <f aca="false" t="array" ref="X12:X12">SUM(POWER(X2:X9, 2))</f>
        <v>0.00463450617284101</v>
      </c>
      <c r="Y12" s="0" t="n">
        <f aca="false" t="array" ref="Y12:Y12">SUM(POWER(Y2:Y9, 2))</f>
        <v>0.0276633179012229</v>
      </c>
      <c r="Z12" s="0" t="n">
        <f aca="false" t="array" ref="Z12:Z12">SUM(POWER(Z2:Z9, 2))</f>
        <v>0.00493283950617592</v>
      </c>
      <c r="AA12" s="0" t="n">
        <f aca="false" t="array" ref="AA12:AA12">SUM(POWER(AA2:AA9, 2))</f>
        <v>0.0372212037037019</v>
      </c>
      <c r="AB12" s="0" t="n">
        <f aca="false" t="array" ref="AB12:AB12">SUM(POWER(AB2:AB9, 2))</f>
        <v>0.00183927469135927</v>
      </c>
      <c r="AC12" s="0" t="n">
        <f aca="false" t="array" ref="AC12:AC12">SUM(POWER(AC2:AC9, 2))</f>
        <v>0.0106319907407472</v>
      </c>
      <c r="AD12" s="0" t="n">
        <f aca="false" t="array" ref="AD12:AD12">SUM(POWER(AD2:AD9, 2))</f>
        <v>0.00297481481481315</v>
      </c>
      <c r="AE12" s="0" t="s">
        <v>33</v>
      </c>
      <c r="AF12" s="1"/>
      <c r="AG12" s="0" t="n">
        <v>0.0762500000000443</v>
      </c>
      <c r="AH12" s="0" t="n">
        <v>-0.0161944444444404</v>
      </c>
      <c r="AI12" s="0" t="n">
        <v>12</v>
      </c>
      <c r="AJ12" s="0" t="n">
        <f aca="false">(AI12-0.5)/40</f>
        <v>0.2875</v>
      </c>
      <c r="AK12" s="0" t="n">
        <f aca="false">_xlfn.NORM.S.INV(AJ12)</f>
        <v>-0.560703031875083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0.0782031300806489</v>
      </c>
      <c r="D13" s="0" t="n">
        <f aca="false">D12/$B$17</f>
        <v>0.230985092907661</v>
      </c>
      <c r="E13" s="0" t="n">
        <f aca="false">E12/$B$17</f>
        <v>0.229064041962561</v>
      </c>
      <c r="F13" s="0" t="n">
        <f aca="false">F12/$B$17</f>
        <v>0.0779486464537001</v>
      </c>
      <c r="G13" s="0" t="n">
        <f aca="false">G12/$B$17</f>
        <v>0.0783201237511992</v>
      </c>
      <c r="H13" s="0" t="n">
        <f aca="false">H12/$B$17</f>
        <v>0.227603023723033</v>
      </c>
      <c r="I13" s="0" t="n">
        <f aca="false">I12/$B$17</f>
        <v>0.0777204839600415</v>
      </c>
      <c r="J13" s="3"/>
      <c r="K13" s="3"/>
      <c r="L13" s="3"/>
      <c r="M13" s="3"/>
      <c r="U13" s="0" t="n">
        <f aca="false">U12/(8*9)</f>
        <v>0.000183028763717486</v>
      </c>
      <c r="V13" s="0" t="n">
        <f aca="false">V12/(8*9)</f>
        <v>4.99877829217852E-005</v>
      </c>
      <c r="W13" s="0" t="n">
        <f aca="false">W12/(8*9)</f>
        <v>6.15657150205791E-005</v>
      </c>
      <c r="X13" s="0" t="n">
        <f aca="false">X12/(8*9)</f>
        <v>6.43681412894584E-005</v>
      </c>
      <c r="Y13" s="0" t="n">
        <f aca="false">Y12/(8*9)</f>
        <v>0.000384212748628096</v>
      </c>
      <c r="Z13" s="0" t="n">
        <f aca="false">Z12/(8*9)</f>
        <v>6.85116598079989E-005</v>
      </c>
      <c r="AA13" s="0" t="n">
        <f aca="false">AA12/(8*9)</f>
        <v>0.000516961162551416</v>
      </c>
      <c r="AB13" s="0" t="n">
        <f aca="false">AB12/(8*9)</f>
        <v>2.55454818244343E-005</v>
      </c>
      <c r="AC13" s="0" t="n">
        <f aca="false">AC12/(8*9)</f>
        <v>0.000147666538065933</v>
      </c>
      <c r="AD13" s="0" t="n">
        <f aca="false">AD12/(8*9)</f>
        <v>4.13168724279604E-005</v>
      </c>
      <c r="AE13" s="0" t="s">
        <v>35</v>
      </c>
      <c r="AF13" s="1"/>
      <c r="AG13" s="0" t="n">
        <v>0.0176388888888432</v>
      </c>
      <c r="AH13" s="0" t="n">
        <v>-0.0120277777777804</v>
      </c>
      <c r="AI13" s="0" t="n">
        <v>13</v>
      </c>
      <c r="AJ13" s="0" t="n">
        <f aca="false">(AI13-0.5)/40</f>
        <v>0.3125</v>
      </c>
      <c r="AK13" s="0" t="n">
        <f aca="false">_xlfn.NORM.S.INV(AJ13)</f>
        <v>-0.488776411114669</v>
      </c>
    </row>
    <row r="14" customFormat="false" ht="12.75" hidden="false" customHeight="false" outlineLevel="0" collapsed="false">
      <c r="A14" s="0" t="s">
        <v>36</v>
      </c>
      <c r="C14" s="4" t="n">
        <f aca="false">_xlfn.CONFIDENCE.T(0.01,$B$19,80)</f>
        <v>0.000455396576310489</v>
      </c>
      <c r="J14" s="3"/>
      <c r="K14" s="3"/>
      <c r="L14" s="3"/>
      <c r="M14" s="3"/>
      <c r="AF14" s="1"/>
      <c r="AG14" s="0" t="n">
        <v>0.0529722222222195</v>
      </c>
      <c r="AH14" s="0" t="n">
        <v>-0.0120277777777804</v>
      </c>
      <c r="AI14" s="0" t="n">
        <v>14</v>
      </c>
      <c r="AJ14" s="0" t="n">
        <f aca="false">(AI14-0.5)/40</f>
        <v>0.3375</v>
      </c>
      <c r="AK14" s="0" t="n">
        <f aca="false">_xlfn.NORM.S.INV(AJ14)</f>
        <v>-0.419295753041396</v>
      </c>
    </row>
    <row r="15" customFormat="false" ht="12.75" hidden="false" customHeight="false" outlineLevel="0" collapsed="false">
      <c r="J15" s="3"/>
      <c r="K15" s="3"/>
      <c r="L15" s="3"/>
      <c r="M15" s="3"/>
      <c r="AF15" s="1"/>
      <c r="AG15" s="0" t="n">
        <v>-0.0161944444444404</v>
      </c>
      <c r="AH15" s="0" t="n">
        <v>-0.00925000000000042</v>
      </c>
      <c r="AI15" s="0" t="n">
        <v>15</v>
      </c>
      <c r="AJ15" s="0" t="n">
        <f aca="false">(AI15-0.5)/40</f>
        <v>0.3625</v>
      </c>
      <c r="AK15" s="0" t="n">
        <f aca="false">_xlfn.NORM.S.INV(AJ15)</f>
        <v>-0.351784344935156</v>
      </c>
    </row>
    <row r="16" customFormat="false" ht="12.75" hidden="false" customHeight="false" outlineLevel="0" collapsed="false">
      <c r="U16" s="0" t="n">
        <f aca="false">SUM(U12:AD12)/$B$17</f>
        <v>0.000155457161155752</v>
      </c>
      <c r="AF16" s="1"/>
      <c r="AG16" s="0" t="n">
        <v>0.0315833333333295</v>
      </c>
      <c r="AH16" s="0" t="n">
        <v>-0.00925000000000042</v>
      </c>
      <c r="AI16" s="0" t="n">
        <v>16</v>
      </c>
      <c r="AJ16" s="0" t="n">
        <f aca="false">(AI16-0.5)/40</f>
        <v>0.3875</v>
      </c>
      <c r="AK16" s="0" t="n">
        <f aca="false">_xlfn.NORM.S.INV(AJ16)</f>
        <v>-0.285840874881166</v>
      </c>
    </row>
    <row r="17" customFormat="false" ht="12.75" hidden="false" customHeight="false" outlineLevel="0" collapsed="false">
      <c r="A17" s="0" t="s">
        <v>37</v>
      </c>
      <c r="B17" s="0" t="n">
        <f aca="false">SUM(C12:I12) + SUM(U12:AD12)</f>
        <v>714.716964753086</v>
      </c>
      <c r="AF17" s="1"/>
      <c r="AG17" s="0" t="n">
        <v>-0.0120277777777804</v>
      </c>
      <c r="AH17" s="0" t="n">
        <v>-0.0015555555555502</v>
      </c>
      <c r="AI17" s="0" t="n">
        <v>17</v>
      </c>
      <c r="AJ17" s="0" t="n">
        <f aca="false">(AI17-0.5)/40</f>
        <v>0.4125</v>
      </c>
      <c r="AK17" s="0" t="n">
        <f aca="false">_xlfn.NORM.S.INV(AJ17)</f>
        <v>-0.221118712997571</v>
      </c>
      <c r="AN17" s="5"/>
    </row>
    <row r="18" customFormat="false" ht="12.75" hidden="false" customHeight="false" outlineLevel="0" collapsed="false">
      <c r="A18" s="0" t="s">
        <v>33</v>
      </c>
      <c r="B18" s="0" t="n">
        <f aca="false">SUM(U12:AD12)</f>
        <v>0.111107870370371</v>
      </c>
      <c r="AF18" s="1"/>
      <c r="AG18" s="0" t="n">
        <v>-0.0459166666666675</v>
      </c>
      <c r="AH18" s="0" t="n">
        <v>-0.000166666666670201</v>
      </c>
      <c r="AI18" s="0" t="n">
        <v>18</v>
      </c>
      <c r="AJ18" s="0" t="n">
        <f aca="false">(AI18-0.5)/40</f>
        <v>0.4375</v>
      </c>
      <c r="AK18" s="0" t="n">
        <f aca="false">_xlfn.NORM.S.INV(AJ18)</f>
        <v>-0.157310684610171</v>
      </c>
    </row>
    <row r="19" customFormat="false" ht="12.75" hidden="false" customHeight="false" outlineLevel="0" collapsed="false">
      <c r="A19" s="0" t="s">
        <v>38</v>
      </c>
      <c r="B19" s="0" t="n">
        <f aca="false">B18/72</f>
        <v>0.00154316486625515</v>
      </c>
      <c r="AF19" s="1"/>
      <c r="AG19" s="0" t="n">
        <v>0.000749999999999584</v>
      </c>
      <c r="AH19" s="0" t="n">
        <v>0.000749999999999584</v>
      </c>
      <c r="AI19" s="0" t="n">
        <v>19</v>
      </c>
      <c r="AJ19" s="0" t="n">
        <f aca="false">(AI19-0.5)/40</f>
        <v>0.4625</v>
      </c>
      <c r="AK19" s="0" t="n">
        <f aca="false">_xlfn.NORM.S.INV(AJ19)</f>
        <v>-0.0941374143235364</v>
      </c>
    </row>
    <row r="20" customFormat="false" ht="12.75" hidden="false" customHeight="false" outlineLevel="0" collapsed="false">
      <c r="E20" s="0" t="s">
        <v>39</v>
      </c>
      <c r="F20" s="0" t="n">
        <f aca="false">SUM(C13:I13) + U16</f>
        <v>1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1"/>
      <c r="AG20" s="0" t="n">
        <v>0.00686111111110965</v>
      </c>
      <c r="AH20" s="0" t="n">
        <v>0.000749999999999584</v>
      </c>
      <c r="AI20" s="0" t="n">
        <v>20</v>
      </c>
      <c r="AJ20" s="0" t="n">
        <f aca="false">(AI20-0.5)/40</f>
        <v>0.4875</v>
      </c>
      <c r="AK20" s="0" t="n">
        <f aca="false">_xlfn.NORM.S.INV(AJ20)</f>
        <v>-0.0313379820214266</v>
      </c>
    </row>
    <row r="21" customFormat="false" ht="12.75" hidden="false" customHeight="false" outlineLevel="0" collapsed="false">
      <c r="AF21" s="1"/>
      <c r="AG21" s="0" t="n">
        <v>0.0188055555555595</v>
      </c>
      <c r="AH21" s="0" t="n">
        <v>0.00122222222221979</v>
      </c>
      <c r="AI21" s="0" t="n">
        <v>21</v>
      </c>
      <c r="AJ21" s="0" t="n">
        <f aca="false">(AI21-0.5)/40</f>
        <v>0.5125</v>
      </c>
      <c r="AK21" s="0" t="n">
        <f aca="false">_xlfn.NORM.S.INV(AJ21)</f>
        <v>0.0313379820214265</v>
      </c>
    </row>
    <row r="22" customFormat="false" ht="12.75" hidden="false" customHeight="false" outlineLevel="0" collapsed="false">
      <c r="V22" s="0" t="s">
        <v>40</v>
      </c>
      <c r="W22" s="0" t="s">
        <v>41</v>
      </c>
      <c r="X22" s="0" t="s">
        <v>42</v>
      </c>
      <c r="Y22" s="0" t="s">
        <v>43</v>
      </c>
      <c r="AF22" s="1"/>
      <c r="AG22" s="0" t="n">
        <v>-0.0275833333333304</v>
      </c>
      <c r="AH22" s="0" t="n">
        <v>0.00149999999999961</v>
      </c>
      <c r="AI22" s="0" t="n">
        <v>22</v>
      </c>
      <c r="AJ22" s="0" t="n">
        <f aca="false">(AI22-0.5)/40</f>
        <v>0.5375</v>
      </c>
      <c r="AK22" s="0" t="n">
        <f aca="false">_xlfn.NORM.S.INV(AJ22)</f>
        <v>0.0941374143235364</v>
      </c>
    </row>
    <row r="23" customFormat="false" ht="12.75" hidden="false" customHeight="false" outlineLevel="0" collapsed="false">
      <c r="V23" s="4" t="n">
        <v>-0.188749999999995</v>
      </c>
      <c r="W23" s="0" t="n">
        <v>1</v>
      </c>
      <c r="X23" s="0" t="n">
        <f aca="false">(W23-0.5)/10</f>
        <v>0.05</v>
      </c>
      <c r="Y23" s="0" t="n">
        <f aca="false">NORMSINV(X23)</f>
        <v>-1.64485362695147</v>
      </c>
      <c r="AF23" s="1"/>
      <c r="AG23" s="0" t="n">
        <v>-0.00925000000000042</v>
      </c>
      <c r="AH23" s="0" t="n">
        <v>0.00288888888888961</v>
      </c>
      <c r="AI23" s="0" t="n">
        <v>23</v>
      </c>
      <c r="AJ23" s="0" t="n">
        <f aca="false">(AI23-0.5)/40</f>
        <v>0.5625</v>
      </c>
      <c r="AK23" s="0" t="n">
        <f aca="false">_xlfn.NORM.S.INV(AJ23)</f>
        <v>0.157310684610171</v>
      </c>
    </row>
    <row r="24" customFormat="false" ht="12.75" hidden="false" customHeight="false" outlineLevel="0" collapsed="false">
      <c r="V24" s="4" t="n">
        <v>-0.0759722222222567</v>
      </c>
      <c r="W24" s="0" t="n">
        <f aca="false">W23+1</f>
        <v>2</v>
      </c>
      <c r="X24" s="0" t="n">
        <f aca="false">(W24-0.5)/10</f>
        <v>0.15</v>
      </c>
      <c r="Y24" s="0" t="n">
        <f aca="false">NORMSINV(X24)</f>
        <v>-1.03643338949379</v>
      </c>
      <c r="AF24" s="1"/>
      <c r="AG24" s="0" t="n">
        <v>0.0529722222222195</v>
      </c>
      <c r="AH24" s="0" t="n">
        <v>0.00686111111110965</v>
      </c>
      <c r="AI24" s="0" t="n">
        <v>24</v>
      </c>
      <c r="AJ24" s="0" t="n">
        <f aca="false">(AI24-0.5)/40</f>
        <v>0.5875</v>
      </c>
      <c r="AK24" s="0" t="n">
        <f aca="false">_xlfn.NORM.S.INV(AJ24)</f>
        <v>0.221118712997571</v>
      </c>
    </row>
    <row r="25" customFormat="false" ht="12.75" hidden="false" customHeight="false" outlineLevel="0" collapsed="false">
      <c r="V25" s="4" t="n">
        <v>-0.0284722222222555</v>
      </c>
      <c r="W25" s="0" t="n">
        <f aca="false">W24+1</f>
        <v>3</v>
      </c>
      <c r="X25" s="0" t="n">
        <f aca="false">(W25-0.5)/10</f>
        <v>0.25</v>
      </c>
      <c r="Y25" s="0" t="n">
        <f aca="false">NORMSINV(X25)</f>
        <v>-0.674489750196082</v>
      </c>
      <c r="AF25" s="1"/>
      <c r="AG25" s="0" t="n">
        <v>-0.0161944444444404</v>
      </c>
      <c r="AH25" s="0" t="n">
        <v>0.00686111111110965</v>
      </c>
      <c r="AI25" s="0" t="n">
        <v>25</v>
      </c>
      <c r="AJ25" s="0" t="n">
        <f aca="false">(AI25-0.5)/40</f>
        <v>0.6125</v>
      </c>
      <c r="AK25" s="0" t="n">
        <f aca="false">_xlfn.NORM.S.INV(AJ25)</f>
        <v>0.285840874881166</v>
      </c>
    </row>
    <row r="26" customFormat="false" ht="12.75" hidden="false" customHeight="false" outlineLevel="0" collapsed="false">
      <c r="V26" s="4" t="n">
        <v>-0.025138888888856</v>
      </c>
      <c r="W26" s="0" t="n">
        <f aca="false">W25+1</f>
        <v>4</v>
      </c>
      <c r="X26" s="0" t="n">
        <f aca="false">(W26-0.5)/10</f>
        <v>0.35</v>
      </c>
      <c r="Y26" s="0" t="n">
        <f aca="false">NORMSINV(X26)</f>
        <v>-0.385320466407568</v>
      </c>
      <c r="AF26" s="1"/>
      <c r="AG26" s="0" t="n">
        <v>0.0315833333333295</v>
      </c>
      <c r="AH26" s="0" t="n">
        <v>0.0112222222222198</v>
      </c>
      <c r="AI26" s="0" t="n">
        <v>26</v>
      </c>
      <c r="AJ26" s="0" t="n">
        <f aca="false">(AI26-0.5)/40</f>
        <v>0.6375</v>
      </c>
      <c r="AK26" s="0" t="n">
        <f aca="false">_xlfn.NORM.S.INV(AJ26)</f>
        <v>0.351784344935156</v>
      </c>
    </row>
    <row r="27" customFormat="false" ht="12.75" hidden="false" customHeight="false" outlineLevel="0" collapsed="false">
      <c r="V27" s="4" t="n">
        <v>0.0176388888888432</v>
      </c>
      <c r="W27" s="0" t="n">
        <f aca="false">W26+1</f>
        <v>5</v>
      </c>
      <c r="X27" s="0" t="n">
        <f aca="false">(W27-0.5)/10</f>
        <v>0.45</v>
      </c>
      <c r="Y27" s="0" t="n">
        <f aca="false">NORMSINV(X27)</f>
        <v>-0.125661346855074</v>
      </c>
      <c r="AF27" s="1"/>
      <c r="AG27" s="0" t="n">
        <v>-0.0120277777777804</v>
      </c>
      <c r="AH27" s="0" t="n">
        <v>0.0128888888888896</v>
      </c>
      <c r="AI27" s="0" t="n">
        <v>27</v>
      </c>
      <c r="AJ27" s="0" t="n">
        <f aca="false">(AI27-0.5)/40</f>
        <v>0.6625</v>
      </c>
      <c r="AK27" s="0" t="n">
        <f aca="false">_xlfn.NORM.S.INV(AJ27)</f>
        <v>0.419295753041396</v>
      </c>
    </row>
    <row r="28" customFormat="false" ht="12.75" hidden="false" customHeight="false" outlineLevel="0" collapsed="false">
      <c r="V28" s="4" t="n">
        <v>0.0259722222222436</v>
      </c>
      <c r="W28" s="0" t="n">
        <f aca="false">W27+1</f>
        <v>6</v>
      </c>
      <c r="X28" s="0" t="n">
        <f aca="false">(W28-0.5)/10</f>
        <v>0.55</v>
      </c>
      <c r="Y28" s="0" t="n">
        <f aca="false">NORMSINV(X28)</f>
        <v>0.125661346855074</v>
      </c>
      <c r="AF28" s="1"/>
      <c r="AG28" s="0" t="n">
        <v>-0.0459166666666675</v>
      </c>
      <c r="AH28" s="0" t="n">
        <v>0.0176388888888432</v>
      </c>
      <c r="AI28" s="0" t="n">
        <v>28</v>
      </c>
      <c r="AJ28" s="0" t="n">
        <f aca="false">(AI28-0.5)/40</f>
        <v>0.6875</v>
      </c>
      <c r="AK28" s="0" t="n">
        <f aca="false">_xlfn.NORM.S.INV(AJ28)</f>
        <v>0.488776411114669</v>
      </c>
    </row>
    <row r="29" customFormat="false" ht="12.75" hidden="false" customHeight="false" outlineLevel="0" collapsed="false">
      <c r="V29" s="4" t="n">
        <v>0.0270833333333442</v>
      </c>
      <c r="W29" s="0" t="n">
        <f aca="false">W28+1</f>
        <v>7</v>
      </c>
      <c r="X29" s="0" t="n">
        <f aca="false">(W29-0.5)/10</f>
        <v>0.65</v>
      </c>
      <c r="Y29" s="0" t="n">
        <f aca="false">NORMSINV(X29)</f>
        <v>0.385320466407568</v>
      </c>
      <c r="AF29" s="1"/>
      <c r="AG29" s="0" t="n">
        <v>0.000749999999999584</v>
      </c>
      <c r="AH29" s="0" t="n">
        <v>0.0188055555555595</v>
      </c>
      <c r="AI29" s="0" t="n">
        <v>29</v>
      </c>
      <c r="AJ29" s="0" t="n">
        <f aca="false">(AI29-0.5)/40</f>
        <v>0.7125</v>
      </c>
      <c r="AK29" s="0" t="n">
        <f aca="false">_xlfn.NORM.S.INV(AJ29)</f>
        <v>0.560703031875083</v>
      </c>
    </row>
    <row r="30" customFormat="false" ht="12.75" hidden="false" customHeight="false" outlineLevel="0" collapsed="false">
      <c r="H30" s="1"/>
      <c r="I30" s="1"/>
      <c r="J30" s="1"/>
      <c r="K30" s="1"/>
      <c r="L30" s="1"/>
      <c r="M30" s="1"/>
      <c r="N30" s="1"/>
      <c r="O30" s="1"/>
      <c r="V30" s="4" t="n">
        <v>0.0362500000000434</v>
      </c>
      <c r="W30" s="0" t="n">
        <f aca="false">W29+1</f>
        <v>8</v>
      </c>
      <c r="X30" s="0" t="n">
        <f aca="false">(W30-0.5)/10</f>
        <v>0.75</v>
      </c>
      <c r="Y30" s="0" t="n">
        <f aca="false">NORMSINV(X30)</f>
        <v>0.674489750196082</v>
      </c>
      <c r="AF30" s="1"/>
      <c r="AG30" s="0" t="n">
        <v>0.00686111111110965</v>
      </c>
      <c r="AH30" s="0" t="n">
        <v>0.0188055555555595</v>
      </c>
      <c r="AI30" s="0" t="n">
        <v>30</v>
      </c>
      <c r="AJ30" s="0" t="n">
        <f aca="false">(AI30-0.5)/40</f>
        <v>0.7375</v>
      </c>
      <c r="AK30" s="0" t="n">
        <f aca="false">_xlfn.NORM.S.INV(AJ30)</f>
        <v>0.635657013697583</v>
      </c>
    </row>
    <row r="31" customFormat="false" ht="12.75" hidden="false" customHeight="false" outlineLevel="0" collapsed="false">
      <c r="H31" s="1"/>
      <c r="I31" s="1"/>
      <c r="J31" s="1"/>
      <c r="K31" s="1"/>
      <c r="L31" s="1"/>
      <c r="M31" s="1"/>
      <c r="N31" s="1"/>
      <c r="O31" s="1"/>
      <c r="V31" s="4" t="n">
        <v>0.0762500000000443</v>
      </c>
      <c r="W31" s="0" t="n">
        <f aca="false">W30+1</f>
        <v>9</v>
      </c>
      <c r="X31" s="0" t="n">
        <f aca="false">(W31-0.5)/10</f>
        <v>0.85</v>
      </c>
      <c r="Y31" s="0" t="n">
        <f aca="false">NORMSINV(X31)</f>
        <v>1.03643338949379</v>
      </c>
      <c r="AF31" s="1"/>
      <c r="AG31" s="0" t="n">
        <v>0.0188055555555595</v>
      </c>
      <c r="AH31" s="0" t="n">
        <v>0.0259722222222436</v>
      </c>
      <c r="AI31" s="0" t="n">
        <v>31</v>
      </c>
      <c r="AJ31" s="0" t="n">
        <f aca="false">(AI31-0.5)/40</f>
        <v>0.7625</v>
      </c>
      <c r="AK31" s="0" t="n">
        <f aca="false">_xlfn.NORM.S.INV(AJ31)</f>
        <v>0.714367440280187</v>
      </c>
    </row>
    <row r="32" customFormat="false" ht="12.75" hidden="false" customHeight="false" outlineLevel="0" collapsed="false">
      <c r="H32" s="1"/>
      <c r="I32" s="1"/>
      <c r="J32" s="1"/>
      <c r="K32" s="1"/>
      <c r="L32" s="1"/>
      <c r="M32" s="1"/>
      <c r="N32" s="1"/>
      <c r="O32" s="1"/>
      <c r="V32" s="4" t="n">
        <v>0.135138888888845</v>
      </c>
      <c r="W32" s="0" t="n">
        <f aca="false">W31+1</f>
        <v>10</v>
      </c>
      <c r="X32" s="0" t="n">
        <f aca="false">(W32-0.5)/10</f>
        <v>0.95</v>
      </c>
      <c r="Y32" s="0" t="n">
        <f aca="false">NORMSINV(X32)</f>
        <v>1.64485362695147</v>
      </c>
      <c r="AF32" s="1"/>
      <c r="AG32" s="0" t="n">
        <v>-0.0275833333333304</v>
      </c>
      <c r="AH32" s="0" t="n">
        <v>0.0270833333333442</v>
      </c>
      <c r="AI32" s="0" t="n">
        <v>32</v>
      </c>
      <c r="AJ32" s="0" t="n">
        <f aca="false">(AI32-0.5)/40</f>
        <v>0.7875</v>
      </c>
      <c r="AK32" s="0" t="n">
        <f aca="false">_xlfn.NORM.S.INV(AJ32)</f>
        <v>0.797776846125238</v>
      </c>
    </row>
    <row r="33" customFormat="false" ht="12.75" hidden="false" customHeight="false" outlineLevel="0" collapsed="false">
      <c r="H33" s="1"/>
      <c r="I33" s="1"/>
      <c r="J33" s="1"/>
      <c r="K33" s="1"/>
      <c r="L33" s="1"/>
      <c r="M33" s="1"/>
      <c r="N33" s="1"/>
      <c r="O33" s="1"/>
      <c r="AF33" s="1"/>
      <c r="AG33" s="0" t="n">
        <v>-0.00925000000000042</v>
      </c>
      <c r="AH33" s="0" t="n">
        <v>0.0303888888888897</v>
      </c>
      <c r="AI33" s="0" t="n">
        <v>33</v>
      </c>
      <c r="AJ33" s="0" t="n">
        <f aca="false">(AI33-0.5)/40</f>
        <v>0.8125</v>
      </c>
      <c r="AK33" s="0" t="n">
        <f aca="false">_xlfn.NORM.S.INV(AJ33)</f>
        <v>0.887146559018876</v>
      </c>
    </row>
    <row r="34" customFormat="false" ht="12.8" hidden="false" customHeight="false" outlineLevel="0" collapsed="false">
      <c r="B34" s="0" t="s">
        <v>1</v>
      </c>
      <c r="C34" s="0" t="s">
        <v>44</v>
      </c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W34" s="0" t="s">
        <v>36</v>
      </c>
      <c r="AF34" s="1"/>
      <c r="AG34" s="0" t="n">
        <v>-0.0015555555555502</v>
      </c>
      <c r="AH34" s="0" t="n">
        <v>0.0315833333333295</v>
      </c>
      <c r="AI34" s="0" t="n">
        <v>34</v>
      </c>
      <c r="AJ34" s="0" t="n">
        <f aca="false">(AI34-0.5)/40</f>
        <v>0.8375</v>
      </c>
      <c r="AK34" s="0" t="n">
        <f aca="false">_xlfn.NORM.S.INV(AJ34)</f>
        <v>0.984234960446325</v>
      </c>
    </row>
    <row r="35" customFormat="false" ht="12.8" hidden="false" customHeight="false" outlineLevel="0" collapsed="false">
      <c r="B35" s="0" t="s">
        <v>2</v>
      </c>
      <c r="C35" s="0" t="s">
        <v>45</v>
      </c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R35" s="0" t="s">
        <v>46</v>
      </c>
      <c r="W35" s="0" t="n">
        <f aca="false">_xlfn.CONFIDENCE.T(0.005,AF2,10)</f>
        <v>0.00906852947946785</v>
      </c>
      <c r="AF35" s="1"/>
      <c r="AG35" s="0" t="n">
        <v>0.0303888888888897</v>
      </c>
      <c r="AH35" s="0" t="n">
        <v>0.0315833333333295</v>
      </c>
      <c r="AI35" s="0" t="n">
        <v>35</v>
      </c>
      <c r="AJ35" s="0" t="n">
        <f aca="false">(AI35-0.5)/40</f>
        <v>0.8625</v>
      </c>
      <c r="AK35" s="0" t="n">
        <f aca="false">_xlfn.NORM.S.INV(AJ35)</f>
        <v>1.09162036743417</v>
      </c>
    </row>
    <row r="36" customFormat="false" ht="12.8" hidden="false" customHeight="false" outlineLevel="0" collapsed="false">
      <c r="B36" s="0" t="s">
        <v>3</v>
      </c>
      <c r="C36" s="0" t="s">
        <v>47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Q36" s="0" t="s">
        <v>44</v>
      </c>
      <c r="R36" s="0" t="n">
        <v>0.078203130080649</v>
      </c>
      <c r="W36" s="0" t="n">
        <f aca="false">_xlfn.CONFIDENCE.T(0.005,AF3,10)</f>
        <v>0.000954310647755658</v>
      </c>
      <c r="AF36" s="1"/>
      <c r="AG36" s="0" t="n">
        <v>0.0128888888888896</v>
      </c>
      <c r="AH36" s="0" t="n">
        <v>0.0362500000000434</v>
      </c>
      <c r="AI36" s="0" t="n">
        <v>36</v>
      </c>
      <c r="AJ36" s="0" t="n">
        <f aca="false">(AI36-0.5)/40</f>
        <v>0.8875</v>
      </c>
      <c r="AK36" s="0" t="n">
        <f aca="false">_xlfn.NORM.S.INV(AJ36)</f>
        <v>1.21333962248852</v>
      </c>
    </row>
    <row r="37" customFormat="false" ht="12.8" hidden="false" customHeight="false" outlineLevel="0" collapsed="false">
      <c r="B37" s="0" t="s">
        <v>48</v>
      </c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Q37" s="0" t="s">
        <v>45</v>
      </c>
      <c r="R37" s="0" t="n">
        <v>0.230985092907661</v>
      </c>
      <c r="W37" s="0" t="n">
        <f aca="false">_xlfn.CONFIDENCE.T(0.005,AF4,10)</f>
        <v>0.000980935175091005</v>
      </c>
      <c r="AF37" s="1"/>
      <c r="AG37" s="0" t="n">
        <v>-0.000166666666670201</v>
      </c>
      <c r="AH37" s="0" t="n">
        <v>0.0529722222222195</v>
      </c>
      <c r="AI37" s="0" t="n">
        <v>37</v>
      </c>
      <c r="AJ37" s="0" t="n">
        <f aca="false">(AI37-0.5)/40</f>
        <v>0.9125</v>
      </c>
      <c r="AK37" s="0" t="n">
        <f aca="false">_xlfn.NORM.S.INV(AJ37)</f>
        <v>1.35631174533525</v>
      </c>
    </row>
    <row r="38" customFormat="false" ht="12.8" hidden="false" customHeight="false" outlineLevel="0" collapsed="false">
      <c r="B38" s="0" t="s">
        <v>49</v>
      </c>
      <c r="C38" s="0" t="n">
        <v>-1</v>
      </c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Q38" s="0" t="s">
        <v>50</v>
      </c>
      <c r="R38" s="0" t="n">
        <v>0.229064041962561</v>
      </c>
      <c r="W38" s="0" t="n">
        <f aca="false">_xlfn.CONFIDENCE.T(0.005,AF5,10)</f>
        <v>0.00102103201735559</v>
      </c>
      <c r="AF38" s="1"/>
      <c r="AG38" s="0" t="n">
        <v>0.00122222222221979</v>
      </c>
      <c r="AH38" s="0" t="n">
        <v>0.0529722222222195</v>
      </c>
      <c r="AI38" s="0" t="n">
        <v>38</v>
      </c>
      <c r="AJ38" s="0" t="n">
        <f aca="false">(AI38-0.5)/40</f>
        <v>0.9375</v>
      </c>
      <c r="AK38" s="0" t="n">
        <f aca="false">_xlfn.NORM.S.INV(AJ38)</f>
        <v>1.53412054435255</v>
      </c>
    </row>
    <row r="39" customFormat="false" ht="12.8" hidden="false" customHeight="false" outlineLevel="0" collapsed="false">
      <c r="B39" s="0" t="s">
        <v>51</v>
      </c>
      <c r="C39" s="0" t="n">
        <v>1</v>
      </c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Q39" s="0" t="s">
        <v>52</v>
      </c>
      <c r="R39" s="0" t="n">
        <v>0.0779486464537001</v>
      </c>
      <c r="W39" s="0" t="n">
        <f aca="false">_xlfn.CONFIDENCE.T(0.005,AF6,10)</f>
        <v>0.000846135001130086</v>
      </c>
      <c r="AF39" s="1"/>
      <c r="AG39" s="0" t="n">
        <v>-0.0309999999999992</v>
      </c>
      <c r="AH39" s="0" t="n">
        <v>0.0762500000000443</v>
      </c>
      <c r="AI39" s="0" t="n">
        <v>39</v>
      </c>
      <c r="AJ39" s="0" t="n">
        <f aca="false">(AI39-0.5)/40</f>
        <v>0.9625</v>
      </c>
      <c r="AK39" s="0" t="n">
        <f aca="false">_xlfn.NORM.S.INV(AJ39)</f>
        <v>1.78046434169203</v>
      </c>
    </row>
    <row r="40" customFormat="false" ht="12.8" hidden="false" customHeight="false" outlineLevel="0" collapsed="false">
      <c r="E40" s="3"/>
      <c r="F40" s="3"/>
      <c r="G40" s="3"/>
      <c r="O40" s="1"/>
      <c r="Q40" s="0" t="s">
        <v>53</v>
      </c>
      <c r="R40" s="0" t="n">
        <v>0.0783201237511992</v>
      </c>
      <c r="W40" s="0" t="n">
        <f aca="false">_xlfn.CONFIDENCE.T(0.005,AF7,10)</f>
        <v>0.000311555785459601</v>
      </c>
      <c r="AF40" s="1"/>
      <c r="AG40" s="0" t="n">
        <v>-0.0273888888888884</v>
      </c>
      <c r="AH40" s="0" t="n">
        <v>0.135138888888845</v>
      </c>
      <c r="AI40" s="0" t="n">
        <v>40</v>
      </c>
      <c r="AJ40" s="0" t="n">
        <f aca="false">(AI40-0.5)/40</f>
        <v>0.9875</v>
      </c>
      <c r="AK40" s="0" t="n">
        <f aca="false">_xlfn.NORM.S.INV(AJ40)</f>
        <v>2.24140272760495</v>
      </c>
    </row>
    <row r="41" customFormat="false" ht="12.8" hidden="false" customHeight="false" outlineLevel="0" collapsed="false">
      <c r="E41" s="3"/>
      <c r="F41" s="3"/>
      <c r="G41" s="3"/>
      <c r="Q41" s="0" t="s">
        <v>54</v>
      </c>
      <c r="R41" s="0" t="n">
        <v>0.227603023723033</v>
      </c>
      <c r="W41" s="0" t="n">
        <f aca="false">_xlfn.CONFIDENCE.T(0.005,AF8,10)</f>
        <v>0.000840389160845501</v>
      </c>
      <c r="AF41" s="1"/>
      <c r="AG41" s="0" t="n">
        <v>0.00288888888888961</v>
      </c>
    </row>
    <row r="42" customFormat="false" ht="12.8" hidden="false" customHeight="false" outlineLevel="0" collapsed="false">
      <c r="E42" s="3"/>
      <c r="F42" s="3"/>
      <c r="G42" s="3"/>
      <c r="Q42" s="0" t="s">
        <v>55</v>
      </c>
      <c r="R42" s="0" t="n">
        <v>0.0777204839600415</v>
      </c>
      <c r="W42" s="0" t="n">
        <f aca="false">_xlfn.CONFIDENCE.T(0.005,AF9,10)</f>
        <v>0.000381306125181801</v>
      </c>
      <c r="AF42" s="1"/>
      <c r="AG42" s="0" t="n">
        <v>0.00149999999999961</v>
      </c>
    </row>
    <row r="43" customFormat="false" ht="12.75" hidden="false" customHeight="false" outlineLevel="0" collapsed="false">
      <c r="E43" s="3"/>
      <c r="F43" s="3"/>
      <c r="G43" s="3"/>
      <c r="AF43" s="1"/>
      <c r="AG43" s="0" t="n">
        <v>0.0112222222222198</v>
      </c>
    </row>
    <row r="44" customFormat="false" ht="12.75" hidden="false" customHeight="false" outlineLevel="0" collapsed="false">
      <c r="E44" s="3"/>
      <c r="F44" s="3"/>
      <c r="G44" s="3"/>
      <c r="AF44" s="1"/>
      <c r="AG44" s="1"/>
    </row>
    <row r="45" customFormat="false" ht="12.75" hidden="false" customHeight="false" outlineLevel="0" collapsed="false">
      <c r="E45" s="3"/>
      <c r="F45" s="3"/>
      <c r="G45" s="3"/>
      <c r="AF45" s="1"/>
      <c r="AG45" s="1"/>
    </row>
    <row r="46" customFormat="false" ht="12.75" hidden="false" customHeight="false" outlineLevel="0" collapsed="false">
      <c r="E46" s="3"/>
      <c r="F46" s="3"/>
      <c r="G46" s="3"/>
      <c r="AF46" s="1"/>
      <c r="AG46" s="1"/>
    </row>
    <row r="47" customFormat="false" ht="12.75" hidden="false" customHeight="false" outlineLevel="0" collapsed="false">
      <c r="E47" s="3"/>
      <c r="F47" s="3"/>
      <c r="G47" s="3"/>
      <c r="AF47" s="1"/>
      <c r="AG47" s="1"/>
    </row>
    <row r="48" customFormat="false" ht="12.75" hidden="false" customHeight="false" outlineLevel="0" collapsed="false">
      <c r="E48" s="3"/>
      <c r="F48" s="3"/>
      <c r="G48" s="3"/>
      <c r="AF48" s="1"/>
      <c r="AG48" s="1"/>
    </row>
    <row r="49" customFormat="false" ht="12.75" hidden="false" customHeight="false" outlineLevel="0" collapsed="false">
      <c r="E49" s="3"/>
      <c r="F49" s="3"/>
      <c r="G49" s="3"/>
      <c r="AF49" s="1"/>
      <c r="AG49" s="1"/>
    </row>
    <row r="50" customFormat="false" ht="12.75" hidden="false" customHeight="false" outlineLevel="0" collapsed="false">
      <c r="E50" s="3"/>
      <c r="F50" s="3"/>
      <c r="G50" s="3"/>
      <c r="AF50" s="1"/>
      <c r="AG50" s="1"/>
    </row>
    <row r="51" customFormat="false" ht="12.75" hidden="false" customHeight="false" outlineLevel="0" collapsed="false">
      <c r="E51" s="3"/>
      <c r="F51" s="3"/>
      <c r="G51" s="3"/>
      <c r="AF51" s="1"/>
      <c r="AG51" s="1"/>
    </row>
    <row r="52" customFormat="false" ht="12.75" hidden="false" customHeight="false" outlineLevel="0" collapsed="false">
      <c r="E52" s="3"/>
      <c r="F52" s="3"/>
      <c r="G52" s="3"/>
      <c r="AF52" s="1"/>
      <c r="AG52" s="1"/>
    </row>
    <row r="53" customFormat="false" ht="12.75" hidden="false" customHeight="false" outlineLevel="0" collapsed="false">
      <c r="E53" s="3"/>
      <c r="F53" s="3"/>
      <c r="G53" s="3"/>
      <c r="M53" s="0" t="n">
        <v>-0.0759722222222567</v>
      </c>
      <c r="N53" s="0" t="n">
        <v>-0.025138888888856</v>
      </c>
      <c r="O53" s="0" t="n">
        <v>0.0270833333333442</v>
      </c>
      <c r="P53" s="0" t="n">
        <v>-0.0284722222222555</v>
      </c>
      <c r="Q53" s="0" t="n">
        <v>0.135138888888845</v>
      </c>
      <c r="R53" s="0" t="n">
        <v>0.0362500000000434</v>
      </c>
      <c r="S53" s="0" t="n">
        <v>-0.188749999999995</v>
      </c>
      <c r="T53" s="0" t="n">
        <v>0.0259722222222436</v>
      </c>
      <c r="U53" s="0" t="n">
        <v>0.0762500000000443</v>
      </c>
      <c r="V53" s="0" t="n">
        <v>0.0176388888888432</v>
      </c>
      <c r="AF53" s="1"/>
      <c r="AG53" s="1"/>
    </row>
    <row r="54" customFormat="false" ht="12.75" hidden="false" customHeight="false" outlineLevel="0" collapsed="false">
      <c r="E54" s="3"/>
      <c r="F54" s="3"/>
      <c r="G54" s="3"/>
      <c r="M54" s="0" t="n">
        <v>10.0158333333333</v>
      </c>
      <c r="N54" s="0" t="n">
        <v>10.0666666666667</v>
      </c>
      <c r="O54" s="0" t="n">
        <v>10.1188888888889</v>
      </c>
      <c r="P54" s="0" t="n">
        <v>10.0633333333333</v>
      </c>
      <c r="Q54" s="0" t="n">
        <v>10.2269444444444</v>
      </c>
      <c r="R54" s="0" t="n">
        <v>10.1280555555556</v>
      </c>
      <c r="S54" s="0" t="n">
        <v>9.90305555555556</v>
      </c>
      <c r="T54" s="0" t="n">
        <v>10.1177777777778</v>
      </c>
      <c r="U54" s="0" t="n">
        <v>10.1680555555556</v>
      </c>
      <c r="V54" s="0" t="n">
        <v>10.1094444444444</v>
      </c>
      <c r="AF54" s="1"/>
      <c r="AG54" s="1"/>
    </row>
    <row r="55" customFormat="false" ht="12.75" hidden="false" customHeight="false" outlineLevel="0" collapsed="false">
      <c r="E55" s="3"/>
      <c r="F55" s="3"/>
      <c r="G55" s="3"/>
      <c r="AF55" s="1"/>
      <c r="AG55" s="1"/>
    </row>
    <row r="56" customFormat="false" ht="12.75" hidden="false" customHeight="false" outlineLevel="0" collapsed="false">
      <c r="E56" s="3"/>
      <c r="F56" s="3"/>
      <c r="G56" s="3"/>
      <c r="AF56" s="1"/>
      <c r="AG56" s="1"/>
    </row>
    <row r="57" customFormat="false" ht="12.75" hidden="false" customHeight="false" outlineLevel="0" collapsed="false">
      <c r="E57" s="3"/>
      <c r="F57" s="3"/>
      <c r="G57" s="3"/>
      <c r="L57" s="0" t="s">
        <v>56</v>
      </c>
      <c r="M57" s="0" t="s">
        <v>57</v>
      </c>
      <c r="N57" s="0" t="s">
        <v>58</v>
      </c>
      <c r="AF57" s="1"/>
      <c r="AG57" s="1"/>
    </row>
    <row r="58" customFormat="false" ht="12.75" hidden="false" customHeight="false" outlineLevel="0" collapsed="false">
      <c r="E58" s="3"/>
      <c r="F58" s="3"/>
      <c r="G58" s="3"/>
      <c r="L58" s="0" t="n">
        <v>1</v>
      </c>
      <c r="M58" s="0" t="n">
        <v>10.0158333333333</v>
      </c>
      <c r="N58" s="0" t="n">
        <v>-0.0759722222222567</v>
      </c>
      <c r="AF58" s="1"/>
      <c r="AG58" s="1"/>
    </row>
    <row r="59" customFormat="false" ht="12.75" hidden="false" customHeight="false" outlineLevel="0" collapsed="false">
      <c r="E59" s="3"/>
      <c r="F59" s="3"/>
      <c r="G59" s="3"/>
      <c r="L59" s="0" t="n">
        <f aca="false">L58+1</f>
        <v>2</v>
      </c>
      <c r="M59" s="0" t="n">
        <v>10.0666666666667</v>
      </c>
      <c r="N59" s="0" t="n">
        <v>-0.025138888888856</v>
      </c>
      <c r="AF59" s="1"/>
      <c r="AG59" s="1"/>
    </row>
    <row r="60" customFormat="false" ht="12.75" hidden="false" customHeight="false" outlineLevel="0" collapsed="false">
      <c r="E60" s="3"/>
      <c r="F60" s="3"/>
      <c r="G60" s="3"/>
      <c r="L60" s="0" t="n">
        <f aca="false">L59+1</f>
        <v>3</v>
      </c>
      <c r="M60" s="0" t="n">
        <v>10.1188888888889</v>
      </c>
      <c r="N60" s="0" t="n">
        <v>0.0270833333333442</v>
      </c>
      <c r="AF60" s="1"/>
      <c r="AG60" s="1"/>
    </row>
    <row r="61" customFormat="false" ht="12.75" hidden="false" customHeight="false" outlineLevel="0" collapsed="false">
      <c r="E61" s="3"/>
      <c r="F61" s="3"/>
      <c r="G61" s="3"/>
      <c r="L61" s="0" t="n">
        <f aca="false">L60+1</f>
        <v>4</v>
      </c>
      <c r="M61" s="0" t="n">
        <v>10.0633333333333</v>
      </c>
      <c r="N61" s="0" t="n">
        <v>-0.0284722222222555</v>
      </c>
      <c r="AF61" s="1"/>
      <c r="AG61" s="1"/>
    </row>
    <row r="62" customFormat="false" ht="12.75" hidden="false" customHeight="false" outlineLevel="0" collapsed="false">
      <c r="E62" s="3"/>
      <c r="F62" s="3"/>
      <c r="G62" s="3"/>
      <c r="L62" s="0" t="n">
        <f aca="false">L61+1</f>
        <v>5</v>
      </c>
      <c r="M62" s="0" t="n">
        <v>10.2269444444444</v>
      </c>
      <c r="N62" s="0" t="n">
        <v>0.135138888888845</v>
      </c>
      <c r="AF62" s="1"/>
      <c r="AG62" s="1"/>
    </row>
    <row r="63" customFormat="false" ht="12.75" hidden="false" customHeight="false" outlineLevel="0" collapsed="false">
      <c r="E63" s="3"/>
      <c r="F63" s="3"/>
      <c r="G63" s="3"/>
      <c r="L63" s="0" t="n">
        <f aca="false">L62+1</f>
        <v>6</v>
      </c>
      <c r="M63" s="0" t="n">
        <v>10.1280555555556</v>
      </c>
      <c r="N63" s="0" t="n">
        <v>0.0362500000000434</v>
      </c>
      <c r="AF63" s="1"/>
      <c r="AG63" s="1"/>
    </row>
    <row r="64" customFormat="false" ht="12.75" hidden="false" customHeight="false" outlineLevel="0" collapsed="false">
      <c r="E64" s="3"/>
      <c r="F64" s="3"/>
      <c r="G64" s="3"/>
      <c r="L64" s="0" t="n">
        <f aca="false">L63+1</f>
        <v>7</v>
      </c>
      <c r="M64" s="0" t="n">
        <v>9.90305555555556</v>
      </c>
      <c r="N64" s="0" t="n">
        <v>-0.188749999999995</v>
      </c>
      <c r="AF64" s="1"/>
      <c r="AG64" s="1"/>
    </row>
    <row r="65" customFormat="false" ht="12.75" hidden="false" customHeight="false" outlineLevel="0" collapsed="false">
      <c r="E65" s="3"/>
      <c r="F65" s="3"/>
      <c r="G65" s="3"/>
      <c r="L65" s="0" t="n">
        <f aca="false">L64+1</f>
        <v>8</v>
      </c>
      <c r="M65" s="0" t="n">
        <v>10.1177777777778</v>
      </c>
      <c r="N65" s="0" t="n">
        <v>0.0259722222222436</v>
      </c>
      <c r="AF65" s="1"/>
      <c r="AG65" s="1"/>
    </row>
    <row r="66" customFormat="false" ht="12.75" hidden="false" customHeight="false" outlineLevel="0" collapsed="false">
      <c r="E66" s="3"/>
      <c r="F66" s="3"/>
      <c r="G66" s="3"/>
      <c r="L66" s="0" t="n">
        <f aca="false">L65+1</f>
        <v>9</v>
      </c>
      <c r="M66" s="0" t="n">
        <v>10.1680555555556</v>
      </c>
      <c r="N66" s="0" t="n">
        <v>0.0762500000000443</v>
      </c>
      <c r="AF66" s="1"/>
      <c r="AG66" s="1"/>
    </row>
    <row r="67" customFormat="false" ht="12.75" hidden="false" customHeight="false" outlineLevel="0" collapsed="false">
      <c r="E67" s="3"/>
      <c r="F67" s="3"/>
      <c r="G67" s="3"/>
      <c r="L67" s="0" t="n">
        <f aca="false">L66+1</f>
        <v>10</v>
      </c>
      <c r="M67" s="0" t="n">
        <v>10.1094444444444</v>
      </c>
      <c r="N67" s="0" t="n">
        <v>0.0176388888888432</v>
      </c>
      <c r="AF67" s="1"/>
      <c r="AG67" s="1"/>
    </row>
    <row r="68" customFormat="false" ht="12.75" hidden="false" customHeight="false" outlineLevel="0" collapsed="false">
      <c r="E68" s="3"/>
      <c r="F68" s="3"/>
      <c r="G68" s="3"/>
      <c r="AF68" s="1"/>
      <c r="AG68" s="1"/>
    </row>
    <row r="69" customFormat="false" ht="12.75" hidden="false" customHeight="false" outlineLevel="0" collapsed="false">
      <c r="C69" s="0" t="s">
        <v>59</v>
      </c>
      <c r="E69" s="3"/>
      <c r="F69" s="3"/>
      <c r="G69" s="3"/>
      <c r="AF69" s="1"/>
      <c r="AG69" s="1"/>
    </row>
    <row r="70" customFormat="false" ht="12.75" hidden="false" customHeight="false" outlineLevel="0" collapsed="false">
      <c r="C70" s="0" t="n">
        <v>10.0158333333333</v>
      </c>
      <c r="D70" s="0" t="n">
        <v>10.0666666666667</v>
      </c>
      <c r="E70" s="0" t="n">
        <v>10.1188888888889</v>
      </c>
      <c r="F70" s="0" t="n">
        <v>10.0633333333333</v>
      </c>
      <c r="G70" s="0" t="n">
        <v>10.2269444444444</v>
      </c>
      <c r="H70" s="0" t="n">
        <v>10.1280555555556</v>
      </c>
      <c r="I70" s="0" t="n">
        <v>9.90305555555556</v>
      </c>
      <c r="J70" s="0" t="n">
        <v>10.1177777777778</v>
      </c>
      <c r="AF70" s="1"/>
      <c r="AG70" s="1"/>
    </row>
    <row r="71" customFormat="false" ht="12.75" hidden="false" customHeight="false" outlineLevel="0" collapsed="false">
      <c r="C71" s="0" t="n">
        <v>10.0666666666667</v>
      </c>
      <c r="D71" s="0" t="n">
        <v>10.1188888888889</v>
      </c>
      <c r="E71" s="0" t="n">
        <v>10.0633333333333</v>
      </c>
      <c r="F71" s="0" t="n">
        <v>10.2269444444444</v>
      </c>
      <c r="G71" s="0" t="n">
        <v>10.1280555555556</v>
      </c>
      <c r="H71" s="0" t="n">
        <v>9.90305555555556</v>
      </c>
      <c r="I71" s="0" t="n">
        <v>10.1177777777778</v>
      </c>
      <c r="J71" s="0" t="n">
        <v>10.1680555555556</v>
      </c>
      <c r="AF71" s="1"/>
      <c r="AG71" s="1"/>
    </row>
    <row r="72" customFormat="false" ht="12.75" hidden="false" customHeight="false" outlineLevel="0" collapsed="false">
      <c r="C72" s="0" t="n">
        <v>10.1188888888889</v>
      </c>
      <c r="D72" s="0" t="n">
        <v>10.0633333333333</v>
      </c>
      <c r="E72" s="0" t="n">
        <v>10.2269444444444</v>
      </c>
      <c r="F72" s="0" t="n">
        <v>10.1280555555556</v>
      </c>
      <c r="G72" s="0" t="n">
        <v>9.90305555555556</v>
      </c>
      <c r="H72" s="0" t="n">
        <v>10.1177777777778</v>
      </c>
      <c r="I72" s="0" t="n">
        <v>10.1680555555556</v>
      </c>
      <c r="J72" s="0" t="n">
        <v>10.1094444444444</v>
      </c>
      <c r="AF72" s="1"/>
      <c r="AG72" s="1"/>
    </row>
    <row r="73" customFormat="false" ht="12.75" hidden="false" customHeight="false" outlineLevel="0" collapsed="false">
      <c r="C73" s="0" t="n">
        <v>10.0633333333333</v>
      </c>
      <c r="D73" s="0" t="n">
        <v>10.2269444444444</v>
      </c>
      <c r="E73" s="0" t="n">
        <v>10.1280555555556</v>
      </c>
      <c r="F73" s="0" t="n">
        <v>9.90305555555556</v>
      </c>
      <c r="G73" s="0" t="n">
        <v>10.1177777777778</v>
      </c>
      <c r="H73" s="0" t="n">
        <v>10.1680555555556</v>
      </c>
      <c r="I73" s="0" t="n">
        <v>10.1094444444444</v>
      </c>
      <c r="AF73" s="1"/>
      <c r="AG73" s="1"/>
    </row>
    <row r="74" customFormat="false" ht="12.75" hidden="false" customHeight="false" outlineLevel="0" collapsed="false">
      <c r="C74" s="0" t="n">
        <v>10.2269444444444</v>
      </c>
      <c r="D74" s="0" t="n">
        <v>10.1280555555556</v>
      </c>
      <c r="E74" s="0" t="n">
        <v>9.90305555555556</v>
      </c>
      <c r="F74" s="0" t="n">
        <v>10.1177777777778</v>
      </c>
      <c r="G74" s="0" t="n">
        <v>10.1680555555556</v>
      </c>
      <c r="H74" s="0" t="n">
        <v>10.1094444444444</v>
      </c>
      <c r="AF74" s="1"/>
      <c r="AG74" s="1"/>
    </row>
    <row r="75" customFormat="false" ht="12.75" hidden="false" customHeight="false" outlineLevel="0" collapsed="false">
      <c r="C75" s="0" t="n">
        <v>10.1280555555556</v>
      </c>
      <c r="D75" s="0" t="n">
        <v>9.90305555555556</v>
      </c>
      <c r="E75" s="0" t="n">
        <v>10.1177777777778</v>
      </c>
      <c r="F75" s="0" t="n">
        <v>10.1680555555556</v>
      </c>
      <c r="G75" s="0" t="n">
        <v>10.1094444444444</v>
      </c>
      <c r="AF75" s="1"/>
      <c r="AG75" s="1"/>
    </row>
    <row r="76" customFormat="false" ht="12.75" hidden="false" customHeight="false" outlineLevel="0" collapsed="false">
      <c r="C76" s="0" t="n">
        <v>9.90305555555556</v>
      </c>
      <c r="D76" s="0" t="n">
        <v>10.1177777777778</v>
      </c>
      <c r="E76" s="0" t="n">
        <v>10.1680555555556</v>
      </c>
      <c r="F76" s="0" t="n">
        <v>10.1094444444444</v>
      </c>
      <c r="G76" s="3"/>
      <c r="AF76" s="1"/>
      <c r="AG76" s="1"/>
    </row>
    <row r="77" customFormat="false" ht="12.75" hidden="false" customHeight="false" outlineLevel="0" collapsed="false">
      <c r="C77" s="0" t="n">
        <v>10.1177777777778</v>
      </c>
      <c r="D77" s="0" t="n">
        <v>10.1680555555556</v>
      </c>
      <c r="E77" s="0" t="n">
        <v>10.1094444444444</v>
      </c>
      <c r="F77" s="3"/>
      <c r="G77" s="3"/>
      <c r="AF77" s="1"/>
      <c r="AG77" s="1"/>
    </row>
    <row r="78" customFormat="false" ht="12.75" hidden="false" customHeight="false" outlineLevel="0" collapsed="false">
      <c r="C78" s="0" t="n">
        <v>10.1680555555556</v>
      </c>
      <c r="D78" s="0" t="n">
        <v>10.1094444444444</v>
      </c>
      <c r="E78" s="3"/>
      <c r="F78" s="3"/>
      <c r="G78" s="3"/>
      <c r="AF78" s="1"/>
      <c r="AG78" s="1"/>
    </row>
    <row r="79" customFormat="false" ht="12.75" hidden="false" customHeight="false" outlineLevel="0" collapsed="false">
      <c r="C79" s="0" t="n">
        <v>10.1094444444444</v>
      </c>
      <c r="E79" s="3"/>
      <c r="F79" s="3"/>
      <c r="G79" s="3"/>
      <c r="AF79" s="1"/>
      <c r="AG79" s="1"/>
    </row>
    <row r="80" customFormat="false" ht="12.75" hidden="false" customHeight="false" outlineLevel="0" collapsed="false">
      <c r="D80" s="0" t="n">
        <f aca="false">CORREL(C70:C79,D70:D79)</f>
        <v>-0.101669198183385</v>
      </c>
      <c r="E80" s="0" t="n">
        <f aca="false">CORREL(D70:D79,E70:E79)</f>
        <v>-0.152056972213311</v>
      </c>
      <c r="F80" s="0" t="n">
        <f aca="false">CORREL(E70:E79,F70:F79)</f>
        <v>-0.145196966163834</v>
      </c>
      <c r="G80" s="0" t="n">
        <f aca="false">CORREL(F70:F79,G70:G79)</f>
        <v>-0.136341966362939</v>
      </c>
      <c r="H80" s="0" t="n">
        <f aca="false">CORREL(G70:G79,H70:H79)</f>
        <v>-0.0579240292032515</v>
      </c>
      <c r="I80" s="0" t="n">
        <f aca="false">CORREL(H70:H79,I70:I79)</f>
        <v>-0.221011413998091</v>
      </c>
      <c r="J80" s="0" t="n">
        <f aca="false">CORREL(I70:I79,J70:J79)</f>
        <v>0.210648451135966</v>
      </c>
      <c r="AF80" s="1"/>
    </row>
    <row r="81" customFormat="false" ht="12.75" hidden="false" customHeight="false" outlineLevel="0" collapsed="false">
      <c r="E81" s="3"/>
      <c r="F81" s="3"/>
      <c r="G81" s="3"/>
      <c r="AF81" s="1"/>
    </row>
    <row r="82" customFormat="false" ht="12.75" hidden="false" customHeight="false" outlineLevel="0" collapsed="false">
      <c r="E82" s="3"/>
      <c r="F82" s="3"/>
      <c r="G82" s="3"/>
    </row>
    <row r="83" customFormat="false" ht="12.75" hidden="false" customHeight="false" outlineLevel="0" collapsed="false">
      <c r="E83" s="3"/>
      <c r="F83" s="3"/>
      <c r="G83" s="3"/>
    </row>
    <row r="84" customFormat="false" ht="12.75" hidden="false" customHeight="false" outlineLevel="0" collapsed="false">
      <c r="E84" s="3"/>
      <c r="F84" s="3"/>
      <c r="G84" s="3"/>
    </row>
    <row r="85" customFormat="false" ht="12.75" hidden="false" customHeight="false" outlineLevel="0" collapsed="false">
      <c r="E85" s="3"/>
      <c r="F85" s="3"/>
      <c r="G85" s="3"/>
    </row>
    <row r="86" customFormat="false" ht="12.75" hidden="false" customHeight="false" outlineLevel="0" collapsed="false">
      <c r="E86" s="3"/>
      <c r="F86" s="3"/>
      <c r="G86" s="3"/>
    </row>
    <row r="87" customFormat="false" ht="12.75" hidden="false" customHeight="false" outlineLevel="0" collapsed="false">
      <c r="C87" s="0" t="s">
        <v>60</v>
      </c>
      <c r="E87" s="3"/>
      <c r="F87" s="3"/>
      <c r="G87" s="3"/>
    </row>
    <row r="88" customFormat="false" ht="12.75" hidden="false" customHeight="false" outlineLevel="0" collapsed="false">
      <c r="C88" s="0" t="n">
        <v>0.025</v>
      </c>
      <c r="D88" s="0" t="n">
        <f aca="false">_xlfn.T.INV.2T(C88,9)</f>
        <v>2.68501084681645</v>
      </c>
      <c r="E88" s="3" t="n">
        <f aca="false">D88/SQRT(10)</f>
        <v>0.849074981819746</v>
      </c>
      <c r="F88" s="3"/>
      <c r="G88" s="3"/>
    </row>
    <row r="89" customFormat="false" ht="12.75" hidden="false" customHeight="false" outlineLevel="0" collapsed="false">
      <c r="E89" s="3"/>
      <c r="F89" s="3"/>
      <c r="G89" s="3"/>
    </row>
    <row r="90" customFormat="false" ht="12.75" hidden="false" customHeight="false" outlineLevel="0" collapsed="false">
      <c r="E90" s="3"/>
      <c r="F90" s="3"/>
      <c r="G90" s="3"/>
    </row>
    <row r="91" customFormat="false" ht="12.75" hidden="false" customHeight="false" outlineLevel="0" collapsed="false">
      <c r="E91" s="3"/>
      <c r="F91" s="3"/>
      <c r="G91" s="3"/>
    </row>
    <row r="92" customFormat="false" ht="12.75" hidden="false" customHeight="false" outlineLevel="0" collapsed="false">
      <c r="E92" s="3"/>
      <c r="F92" s="3"/>
      <c r="G92" s="3"/>
    </row>
    <row r="93" customFormat="false" ht="12.75" hidden="false" customHeight="false" outlineLevel="0" collapsed="false">
      <c r="E93" s="3"/>
      <c r="F93" s="3"/>
      <c r="G93" s="3"/>
    </row>
    <row r="94" customFormat="false" ht="12.75" hidden="false" customHeight="false" outlineLevel="0" collapsed="false">
      <c r="E94" s="3"/>
      <c r="F94" s="3"/>
      <c r="G94" s="3"/>
    </row>
    <row r="95" customFormat="false" ht="12.75" hidden="false" customHeight="false" outlineLevel="0" collapsed="false">
      <c r="E95" s="3"/>
      <c r="F95" s="3"/>
      <c r="G95" s="3"/>
    </row>
    <row r="96" customFormat="false" ht="12.75" hidden="false" customHeight="false" outlineLevel="0" collapsed="false">
      <c r="E96" s="3"/>
      <c r="F96" s="3"/>
      <c r="G96" s="3"/>
    </row>
    <row r="97" customFormat="false" ht="12.75" hidden="false" customHeight="false" outlineLevel="0" collapsed="false">
      <c r="E97" s="3"/>
      <c r="F97" s="3"/>
      <c r="G97" s="3"/>
    </row>
    <row r="98" customFormat="false" ht="12.75" hidden="false" customHeight="false" outlineLevel="0" collapsed="false">
      <c r="E98" s="3"/>
      <c r="F98" s="3"/>
      <c r="G98" s="3"/>
    </row>
    <row r="99" customFormat="false" ht="12.75" hidden="false" customHeight="false" outlineLevel="0" collapsed="false">
      <c r="E99" s="3"/>
      <c r="F99" s="3"/>
      <c r="G99" s="3"/>
    </row>
    <row r="100" customFormat="false" ht="12.75" hidden="false" customHeight="false" outlineLevel="0" collapsed="false">
      <c r="E100" s="3"/>
      <c r="F100" s="3"/>
      <c r="G100" s="3"/>
    </row>
    <row r="101" customFormat="false" ht="12.75" hidden="false" customHeight="false" outlineLevel="0" collapsed="false">
      <c r="E101" s="3"/>
      <c r="F101" s="3"/>
      <c r="G101" s="3"/>
    </row>
    <row r="102" customFormat="false" ht="12.75" hidden="false" customHeight="false" outlineLevel="0" collapsed="false">
      <c r="E102" s="3"/>
      <c r="F102" s="3"/>
      <c r="G102" s="3"/>
    </row>
    <row r="103" customFormat="false" ht="12.75" hidden="false" customHeight="false" outlineLevel="0" collapsed="false">
      <c r="E103" s="3"/>
      <c r="F103" s="3"/>
      <c r="G103" s="3"/>
    </row>
    <row r="104" customFormat="false" ht="12.75" hidden="false" customHeight="false" outlineLevel="0" collapsed="false">
      <c r="E104" s="3"/>
      <c r="F104" s="3"/>
      <c r="G104" s="3"/>
    </row>
    <row r="105" customFormat="false" ht="12.75" hidden="false" customHeight="false" outlineLevel="0" collapsed="false">
      <c r="E105" s="3"/>
      <c r="F105" s="3"/>
      <c r="G105" s="3"/>
    </row>
    <row r="106" customFormat="false" ht="12.75" hidden="false" customHeight="false" outlineLevel="0" collapsed="false">
      <c r="E106" s="3"/>
      <c r="F106" s="3"/>
      <c r="G106" s="3"/>
    </row>
    <row r="107" customFormat="false" ht="12.75" hidden="false" customHeight="false" outlineLevel="0" collapsed="false">
      <c r="E107" s="3"/>
      <c r="F107" s="3"/>
      <c r="G107" s="3"/>
    </row>
    <row r="108" customFormat="false" ht="12.75" hidden="false" customHeight="false" outlineLevel="0" collapsed="false">
      <c r="E108" s="3"/>
      <c r="F108" s="3"/>
      <c r="G108" s="3"/>
    </row>
    <row r="109" customFormat="false" ht="12.75" hidden="false" customHeight="false" outlineLevel="0" collapsed="false">
      <c r="E109" s="3"/>
      <c r="F109" s="3"/>
      <c r="G109" s="3"/>
    </row>
    <row r="110" customFormat="false" ht="12.75" hidden="false" customHeight="false" outlineLevel="0" collapsed="false">
      <c r="E110" s="3"/>
      <c r="F110" s="3"/>
      <c r="G110" s="3"/>
    </row>
    <row r="111" customFormat="false" ht="12.75" hidden="false" customHeight="false" outlineLevel="0" collapsed="false">
      <c r="E111" s="3"/>
      <c r="F111" s="3"/>
      <c r="G111" s="3"/>
    </row>
    <row r="112" customFormat="false" ht="12.75" hidden="false" customHeight="false" outlineLevel="0" collapsed="false">
      <c r="E112" s="3"/>
      <c r="F112" s="3"/>
      <c r="G112" s="3"/>
    </row>
    <row r="113" customFormat="false" ht="12.75" hidden="false" customHeight="false" outlineLevel="0" collapsed="false">
      <c r="E113" s="3"/>
      <c r="F113" s="3"/>
      <c r="G113" s="3"/>
    </row>
    <row r="114" customFormat="false" ht="12.75" hidden="false" customHeight="false" outlineLevel="0" collapsed="false">
      <c r="E114" s="3"/>
      <c r="F114" s="3"/>
      <c r="G1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Q36" activeCellId="0" sqref="Q36"/>
    </sheetView>
  </sheetViews>
  <sheetFormatPr defaultColWidth="11.589843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2" t="s">
        <v>57</v>
      </c>
      <c r="AG1" s="1"/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23.7952777777778</v>
      </c>
      <c r="K2" s="1" t="n">
        <v>24.0052777777778</v>
      </c>
      <c r="L2" s="1" t="n">
        <v>24.0036111111111</v>
      </c>
      <c r="M2" s="1" t="n">
        <v>23.9288888888889</v>
      </c>
      <c r="N2" s="1" t="n">
        <v>24.0213888888889</v>
      </c>
      <c r="O2" s="1" t="n">
        <v>23.9883333333333</v>
      </c>
      <c r="P2" s="1" t="n">
        <v>24.0586111111111</v>
      </c>
      <c r="Q2" s="1" t="n">
        <v>24.2230555555556</v>
      </c>
      <c r="R2" s="1" t="n">
        <v>23.8788888888889</v>
      </c>
      <c r="S2" s="1" t="n">
        <v>24.0366666666667</v>
      </c>
      <c r="T2" s="0" t="n">
        <f aca="false">AVERAGE(J2:S2)</f>
        <v>23.994</v>
      </c>
      <c r="U2" s="0" t="n">
        <f aca="false">J2-$T2</f>
        <v>-0.198722222222205</v>
      </c>
      <c r="V2" s="0" t="n">
        <f aca="false">K2-$T2</f>
        <v>0.0112777777777922</v>
      </c>
      <c r="W2" s="0" t="n">
        <f aca="false">L2-$T2</f>
        <v>0.00961111111109148</v>
      </c>
      <c r="X2" s="0" t="n">
        <f aca="false">M2-$T2</f>
        <v>-0.0651111111111078</v>
      </c>
      <c r="Y2" s="0" t="n">
        <f aca="false">N2-$T2</f>
        <v>0.0273888888888933</v>
      </c>
      <c r="Z2" s="0" t="n">
        <f aca="false">O2-$T2</f>
        <v>-0.00566666666670557</v>
      </c>
      <c r="AA2" s="0" t="n">
        <f aca="false">P2-$T2</f>
        <v>0.0646111111110947</v>
      </c>
      <c r="AB2" s="0" t="n">
        <f aca="false">Q2-$T2</f>
        <v>0.229055555555593</v>
      </c>
      <c r="AC2" s="0" t="n">
        <f aca="false">R2-$T2</f>
        <v>-0.115111111111109</v>
      </c>
      <c r="AD2" s="0" t="n">
        <f aca="false">S2-$T2</f>
        <v>0.0426666666666939</v>
      </c>
      <c r="AF2" s="1" t="n">
        <v>23.7952777777778</v>
      </c>
      <c r="AG2" s="1" t="n">
        <v>1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2.54027777777778</v>
      </c>
      <c r="K3" s="1" t="n">
        <v>2.35388888888889</v>
      </c>
      <c r="L3" s="1" t="n">
        <v>2.36</v>
      </c>
      <c r="M3" s="1" t="n">
        <v>2.42527777777778</v>
      </c>
      <c r="N3" s="1" t="n">
        <v>2.395</v>
      </c>
      <c r="O3" s="1" t="n">
        <v>2.42111111111111</v>
      </c>
      <c r="P3" s="1" t="n">
        <v>2.4175</v>
      </c>
      <c r="Q3" s="1" t="n">
        <v>2.37722222222222</v>
      </c>
      <c r="R3" s="1" t="n">
        <v>2.37111111111111</v>
      </c>
      <c r="S3" s="1" t="n">
        <v>2.44222222222222</v>
      </c>
      <c r="T3" s="0" t="n">
        <f aca="false">AVERAGE(J3:S3)</f>
        <v>2.41036111111111</v>
      </c>
      <c r="U3" s="0" t="n">
        <f aca="false">J3-T3</f>
        <v>0.129916666666669</v>
      </c>
      <c r="V3" s="0" t="n">
        <f aca="false">K3-$T3</f>
        <v>-0.0564722222222209</v>
      </c>
      <c r="W3" s="0" t="n">
        <f aca="false">L3-$T3</f>
        <v>-0.0503611111111111</v>
      </c>
      <c r="X3" s="0" t="n">
        <f aca="false">M3-$T3</f>
        <v>0.0149166666666689</v>
      </c>
      <c r="Y3" s="0" t="n">
        <f aca="false">N3-$T3</f>
        <v>-0.0153611111111109</v>
      </c>
      <c r="Z3" s="0" t="n">
        <f aca="false">O3-$T3</f>
        <v>0.0107499999999989</v>
      </c>
      <c r="AA3" s="0" t="n">
        <f aca="false">P3-$T3</f>
        <v>0.00713888888888903</v>
      </c>
      <c r="AB3" s="0" t="n">
        <f aca="false">Q3-$T3</f>
        <v>-0.033138888888891</v>
      </c>
      <c r="AC3" s="0" t="n">
        <f aca="false">R3-$T3</f>
        <v>-0.0392500000000009</v>
      </c>
      <c r="AD3" s="0" t="n">
        <f aca="false">S3-$T3</f>
        <v>0.0318611111111089</v>
      </c>
      <c r="AF3" s="1" t="n">
        <v>24.0052777777778</v>
      </c>
      <c r="AG3" s="1" t="n">
        <f aca="false">AG2+1</f>
        <v>2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4.13027777777778</v>
      </c>
      <c r="K4" s="1" t="n">
        <v>3.95777777777778</v>
      </c>
      <c r="L4" s="1" t="n">
        <v>4.16083333333333</v>
      </c>
      <c r="M4" s="1" t="n">
        <v>3.97083333333333</v>
      </c>
      <c r="N4" s="1" t="n">
        <v>3.855</v>
      </c>
      <c r="O4" s="1" t="n">
        <v>4.13972222222222</v>
      </c>
      <c r="P4" s="1" t="n">
        <v>4.08166666666667</v>
      </c>
      <c r="Q4" s="1" t="n">
        <v>3.96555555555556</v>
      </c>
      <c r="R4" s="1" t="n">
        <v>3.99666666666667</v>
      </c>
      <c r="S4" s="1" t="n">
        <v>3.94861111111111</v>
      </c>
      <c r="T4" s="0" t="n">
        <f aca="false">AVERAGE(J4:S4)</f>
        <v>4.02069444444445</v>
      </c>
      <c r="U4" s="0" t="n">
        <f aca="false">J4-T4</f>
        <v>0.109583333333335</v>
      </c>
      <c r="V4" s="0" t="n">
        <f aca="false">K4-$T4</f>
        <v>-0.0629166666666654</v>
      </c>
      <c r="W4" s="0" t="n">
        <f aca="false">L4-$T4</f>
        <v>0.140138888888885</v>
      </c>
      <c r="X4" s="0" t="n">
        <f aca="false">M4-$T4</f>
        <v>-0.0498611111111154</v>
      </c>
      <c r="Y4" s="0" t="n">
        <f aca="false">N4-$T4</f>
        <v>-0.165694444444445</v>
      </c>
      <c r="Z4" s="0" t="n">
        <f aca="false">O4-$T4</f>
        <v>0.119027777777775</v>
      </c>
      <c r="AA4" s="0" t="n">
        <f aca="false">P4-$T4</f>
        <v>0.0609722222222242</v>
      </c>
      <c r="AB4" s="0" t="n">
        <f aca="false">Q4-$T4</f>
        <v>-0.0551388888888855</v>
      </c>
      <c r="AC4" s="0" t="n">
        <f aca="false">R4-$T4</f>
        <v>-0.0240277777777753</v>
      </c>
      <c r="AD4" s="0" t="n">
        <f aca="false">S4-$T4</f>
        <v>-0.0720833333333353</v>
      </c>
      <c r="AF4" s="1" t="n">
        <v>24.0036111111111</v>
      </c>
      <c r="AG4" s="1" t="n">
        <f aca="false">AG3+1</f>
        <v>3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2.51222222222222</v>
      </c>
      <c r="K5" s="1" t="n">
        <v>2.39138888888889</v>
      </c>
      <c r="L5" s="1" t="n">
        <v>2.38777777777778</v>
      </c>
      <c r="M5" s="1" t="n">
        <v>2.36861111111111</v>
      </c>
      <c r="N5" s="1" t="n">
        <v>2.38166666666667</v>
      </c>
      <c r="O5" s="1" t="n">
        <v>2.43861111111111</v>
      </c>
      <c r="P5" s="1" t="n">
        <v>2.34388888888889</v>
      </c>
      <c r="Q5" s="1" t="n">
        <v>2.34722222222222</v>
      </c>
      <c r="R5" s="1" t="n">
        <v>2.33555555555556</v>
      </c>
      <c r="S5" s="1" t="n">
        <v>2.43388888888889</v>
      </c>
      <c r="T5" s="0" t="n">
        <f aca="false">AVERAGE(J5:S5)</f>
        <v>2.39408333333333</v>
      </c>
      <c r="U5" s="0" t="n">
        <f aca="false">J5-T5</f>
        <v>0.118138888888886</v>
      </c>
      <c r="V5" s="0" t="n">
        <f aca="false">K5-$T5</f>
        <v>-0.00269444444444389</v>
      </c>
      <c r="W5" s="0" t="n">
        <f aca="false">L5-$T5</f>
        <v>-0.00630555555555379</v>
      </c>
      <c r="X5" s="0" t="n">
        <f aca="false">M5-$T5</f>
        <v>-0.0254722222222239</v>
      </c>
      <c r="Y5" s="0" t="n">
        <f aca="false">N5-$T5</f>
        <v>-0.0124166666666641</v>
      </c>
      <c r="Z5" s="0" t="n">
        <f aca="false">O5-$T5</f>
        <v>0.0445277777777759</v>
      </c>
      <c r="AA5" s="0" t="n">
        <f aca="false">P5-$T5</f>
        <v>-0.0501944444444442</v>
      </c>
      <c r="AB5" s="0" t="n">
        <f aca="false">Q5-$T5</f>
        <v>-0.0468611111111139</v>
      </c>
      <c r="AC5" s="0" t="n">
        <f aca="false">R5-$T5</f>
        <v>-0.058527777777774</v>
      </c>
      <c r="AD5" s="0" t="n">
        <f aca="false">S5-$T5</f>
        <v>0.0398055555555561</v>
      </c>
      <c r="AF5" s="1" t="n">
        <v>23.9288888888889</v>
      </c>
      <c r="AG5" s="1" t="n">
        <f aca="false">AG4+1</f>
        <v>4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6.04611111111111</v>
      </c>
      <c r="K6" s="1" t="n">
        <v>5.97416666666667</v>
      </c>
      <c r="L6" s="1" t="n">
        <v>6.04361111111111</v>
      </c>
      <c r="M6" s="1" t="n">
        <v>6.01361111111111</v>
      </c>
      <c r="N6" s="1" t="n">
        <v>6.09222222222222</v>
      </c>
      <c r="O6" s="1" t="n">
        <v>5.97444444444444</v>
      </c>
      <c r="P6" s="1" t="n">
        <v>6.03083333333333</v>
      </c>
      <c r="Q6" s="1" t="n">
        <v>6.02166666666667</v>
      </c>
      <c r="R6" s="1" t="n">
        <v>6.04777777777778</v>
      </c>
      <c r="S6" s="1" t="n">
        <v>6.01361111111111</v>
      </c>
      <c r="T6" s="0" t="n">
        <f aca="false">AVERAGE(J6:S6)</f>
        <v>6.02580555555556</v>
      </c>
      <c r="U6" s="0" t="n">
        <f aca="false">J6-T6</f>
        <v>0.0203055555555549</v>
      </c>
      <c r="V6" s="0" t="n">
        <f aca="false">K6-$T6</f>
        <v>-0.0516388888888857</v>
      </c>
      <c r="W6" s="0" t="n">
        <f aca="false">L6-$T6</f>
        <v>0.0178055555555545</v>
      </c>
      <c r="X6" s="0" t="n">
        <f aca="false">M6-$T6</f>
        <v>-0.0121944444444457</v>
      </c>
      <c r="Y6" s="0" t="n">
        <f aca="false">N6-$T6</f>
        <v>0.0664166666666644</v>
      </c>
      <c r="Z6" s="0" t="n">
        <f aca="false">O6-$T6</f>
        <v>-0.0513611111111159</v>
      </c>
      <c r="AA6" s="0" t="n">
        <f aca="false">P6-$T6</f>
        <v>0.00502777777777474</v>
      </c>
      <c r="AB6" s="0" t="n">
        <f aca="false">Q6-$T6</f>
        <v>-0.00413888888888536</v>
      </c>
      <c r="AC6" s="0" t="n">
        <f aca="false">R6-$T6</f>
        <v>0.0219722222222245</v>
      </c>
      <c r="AD6" s="0" t="n">
        <f aca="false">S6-$T6</f>
        <v>-0.0121944444444457</v>
      </c>
      <c r="AF6" s="1" t="n">
        <v>24.0213888888889</v>
      </c>
      <c r="AG6" s="1" t="n">
        <f aca="false">AG5+1</f>
        <v>5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2.53638888888889</v>
      </c>
      <c r="K7" s="1" t="n">
        <v>2.41166666666667</v>
      </c>
      <c r="L7" s="1" t="n">
        <v>2.39638888888889</v>
      </c>
      <c r="M7" s="1" t="n">
        <v>2.47055555555556</v>
      </c>
      <c r="N7" s="1" t="n">
        <v>2.4075</v>
      </c>
      <c r="O7" s="1" t="n">
        <v>2.41083333333333</v>
      </c>
      <c r="P7" s="1" t="n">
        <v>2.35472222222222</v>
      </c>
      <c r="Q7" s="1" t="n">
        <v>2.26138888888889</v>
      </c>
      <c r="R7" s="1" t="n">
        <v>2.41138888888889</v>
      </c>
      <c r="S7" s="1" t="n">
        <v>2.39388888888889</v>
      </c>
      <c r="T7" s="0" t="n">
        <f aca="false">AVERAGE(J7:S7)</f>
        <v>2.40547222222222</v>
      </c>
      <c r="U7" s="0" t="n">
        <f aca="false">J7-T7</f>
        <v>0.130916666666667</v>
      </c>
      <c r="V7" s="0" t="n">
        <f aca="false">K7-$T7</f>
        <v>0.00619444444444728</v>
      </c>
      <c r="W7" s="0" t="n">
        <f aca="false">L7-$T7</f>
        <v>-0.00908333333333289</v>
      </c>
      <c r="X7" s="0" t="n">
        <f aca="false">M7-$T7</f>
        <v>0.0650833333333369</v>
      </c>
      <c r="Y7" s="0" t="n">
        <f aca="false">N7-$T7</f>
        <v>0.0020277777777773</v>
      </c>
      <c r="Z7" s="0" t="n">
        <f aca="false">O7-$T7</f>
        <v>0.00536111111110715</v>
      </c>
      <c r="AA7" s="0" t="n">
        <f aca="false">P7-$T7</f>
        <v>-0.050750000000003</v>
      </c>
      <c r="AB7" s="0" t="n">
        <f aca="false">Q7-$T7</f>
        <v>-0.144083333333333</v>
      </c>
      <c r="AC7" s="0" t="n">
        <f aca="false">R7-$T7</f>
        <v>0.00591666666666724</v>
      </c>
      <c r="AD7" s="0" t="n">
        <f aca="false">S7-$T7</f>
        <v>-0.0115833333333328</v>
      </c>
      <c r="AF7" s="1" t="n">
        <v>23.9883333333333</v>
      </c>
      <c r="AG7" s="1" t="n">
        <f aca="false">AG6+1</f>
        <v>6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4.18888888888889</v>
      </c>
      <c r="K8" s="1" t="n">
        <v>4.01555555555556</v>
      </c>
      <c r="L8" s="1" t="n">
        <v>4.14833333333333</v>
      </c>
      <c r="M8" s="1" t="n">
        <v>3.98805555555556</v>
      </c>
      <c r="N8" s="1" t="n">
        <v>3.84416666666667</v>
      </c>
      <c r="O8" s="1" t="n">
        <v>4.05888888888889</v>
      </c>
      <c r="P8" s="1" t="n">
        <v>4.07833333333333</v>
      </c>
      <c r="Q8" s="1" t="n">
        <v>3.93916666666667</v>
      </c>
      <c r="R8" s="1" t="n">
        <v>4.00333333333333</v>
      </c>
      <c r="S8" s="1" t="n">
        <v>3.96388888888889</v>
      </c>
      <c r="T8" s="0" t="n">
        <f aca="false">AVERAGE(J8:S8)</f>
        <v>4.02286111111111</v>
      </c>
      <c r="U8" s="0" t="n">
        <f aca="false">J8-T8</f>
        <v>0.166027777777779</v>
      </c>
      <c r="V8" s="0" t="n">
        <f aca="false">K8-$T8</f>
        <v>-0.00730555555555146</v>
      </c>
      <c r="W8" s="0" t="n">
        <f aca="false">L8-$T8</f>
        <v>0.125472222222219</v>
      </c>
      <c r="X8" s="0" t="n">
        <f aca="false">M8-$T8</f>
        <v>-0.0348055555555513</v>
      </c>
      <c r="Y8" s="0" t="n">
        <f aca="false">N8-$T8</f>
        <v>-0.178694444444441</v>
      </c>
      <c r="Z8" s="0" t="n">
        <f aca="false">O8-$T8</f>
        <v>0.0360277777777789</v>
      </c>
      <c r="AA8" s="0" t="n">
        <f aca="false">P8-$T8</f>
        <v>0.0554722222222184</v>
      </c>
      <c r="AB8" s="0" t="n">
        <f aca="false">Q8-$T8</f>
        <v>-0.0836944444444412</v>
      </c>
      <c r="AC8" s="0" t="n">
        <f aca="false">R8-$T8</f>
        <v>-0.0195277777777809</v>
      </c>
      <c r="AD8" s="0" t="n">
        <f aca="false">S8-$T8</f>
        <v>-0.0589722222222213</v>
      </c>
      <c r="AF8" s="1" t="n">
        <v>24.0586111111111</v>
      </c>
      <c r="AG8" s="1" t="n">
        <f aca="false">AG7+1</f>
        <v>7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2.49555555555556</v>
      </c>
      <c r="K9" s="1" t="n">
        <v>2.345</v>
      </c>
      <c r="L9" s="1" t="n">
        <v>2.42777777777778</v>
      </c>
      <c r="M9" s="1" t="n">
        <v>2.45916666666667</v>
      </c>
      <c r="N9" s="1" t="n">
        <v>2.4275</v>
      </c>
      <c r="O9" s="1" t="n">
        <v>2.35333333333333</v>
      </c>
      <c r="P9" s="1" t="n">
        <v>2.39138888888889</v>
      </c>
      <c r="Q9" s="1" t="n">
        <v>2.34583333333333</v>
      </c>
      <c r="R9" s="1" t="n">
        <v>2.35305555555556</v>
      </c>
      <c r="S9" s="1" t="n">
        <v>2.34861111111111</v>
      </c>
      <c r="T9" s="0" t="n">
        <f aca="false">AVERAGE(J9:S9)</f>
        <v>2.39472222222222</v>
      </c>
      <c r="U9" s="0" t="n">
        <f aca="false">J9-T9</f>
        <v>0.100833333333337</v>
      </c>
      <c r="V9" s="0" t="n">
        <f aca="false">K9-$T9</f>
        <v>-0.0497222222222229</v>
      </c>
      <c r="W9" s="0" t="n">
        <f aca="false">L9-$T9</f>
        <v>0.0330555555555567</v>
      </c>
      <c r="X9" s="0" t="n">
        <f aca="false">M9-$T9</f>
        <v>0.064444444444447</v>
      </c>
      <c r="Y9" s="0" t="n">
        <f aca="false">N9-$T9</f>
        <v>0.0327777777777771</v>
      </c>
      <c r="Z9" s="0" t="n">
        <f aca="false">O9-$T9</f>
        <v>-0.0413888888888931</v>
      </c>
      <c r="AA9" s="0" t="n">
        <f aca="false">P9-$T9</f>
        <v>-0.00333333333333297</v>
      </c>
      <c r="AB9" s="0" t="n">
        <f aca="false">Q9-$T9</f>
        <v>-0.048888888888893</v>
      </c>
      <c r="AC9" s="0" t="n">
        <f aca="false">R9-$T9</f>
        <v>-0.041666666666663</v>
      </c>
      <c r="AD9" s="0" t="n">
        <f aca="false">S9-$T9</f>
        <v>-0.046111111111113</v>
      </c>
      <c r="AF9" s="1" t="n">
        <v>24.2230555555556</v>
      </c>
      <c r="AG9" s="1" t="n">
        <f aca="false">AG8+1</f>
        <v>8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47.668</v>
      </c>
      <c r="C10" s="0" t="n">
        <f aca="false" t="array" ref="C10:C10">SUM(C$2:C$9 * $T$2:$T$9)</f>
        <v>17.9702777777778</v>
      </c>
      <c r="D10" s="0" t="n">
        <f aca="false" t="array" ref="D10:D10">SUM(D$2:D$9 * $T$2:$T$9)</f>
        <v>28.4587222222222</v>
      </c>
      <c r="E10" s="0" t="n">
        <f aca="false" t="array" ref="E10:E10">SUM(E$2:E$9 * $T$2:$T$9)</f>
        <v>21.9492222222222</v>
      </c>
      <c r="F10" s="0" t="n">
        <f aca="false" t="array" ref="F10:F10">SUM(F$2:F$9 * $T$2:$T$9)</f>
        <v>17.9617777777778</v>
      </c>
      <c r="G10" s="0" t="n">
        <f aca="false" t="array" ref="G10:G10">SUM(G$2:G$9 * $T$2:$T$9)</f>
        <v>17.9648333333333</v>
      </c>
      <c r="H10" s="0" t="n">
        <f aca="false" t="array" ref="H10:H10">SUM(H$2:H$9 * $T$2:$T$9)</f>
        <v>22.0032777777778</v>
      </c>
      <c r="I10" s="0" t="n">
        <f aca="false" t="array" ref="I10:I10">SUM(I$2:I$9 * $T$2:$T$9)</f>
        <v>17.9758888888889</v>
      </c>
      <c r="J10" s="3"/>
      <c r="K10" s="3"/>
      <c r="L10" s="3"/>
      <c r="M10" s="3"/>
      <c r="U10" s="0" t="n">
        <f aca="false">SUM(U$2:U$9)</f>
        <v>0.577000000000023</v>
      </c>
      <c r="V10" s="0" t="n">
        <f aca="false">SUM(V$2:V$9)</f>
        <v>-0.213277777777751</v>
      </c>
      <c r="W10" s="0" t="n">
        <f aca="false">SUM(W$2:W$9)</f>
        <v>0.260333333333308</v>
      </c>
      <c r="X10" s="0" t="n">
        <f aca="false">SUM(X$2:X$9)</f>
        <v>-0.0429999999999913</v>
      </c>
      <c r="Y10" s="0" t="n">
        <f aca="false">SUM(Y$2:Y$9)</f>
        <v>-0.24355555555555</v>
      </c>
      <c r="Z10" s="0" t="n">
        <f aca="false">SUM(Z$2:Z$9)</f>
        <v>0.117277777777721</v>
      </c>
      <c r="AA10" s="0" t="n">
        <f aca="false">SUM(AA$2:AA$9)</f>
        <v>0.088944444444421</v>
      </c>
      <c r="AB10" s="0" t="n">
        <f aca="false">SUM(AB$2:AB$9)</f>
        <v>-0.18688888888885</v>
      </c>
      <c r="AC10" s="0" t="n">
        <f aca="false">SUM(AC$2:AC$9)</f>
        <v>-0.270222222222211</v>
      </c>
      <c r="AD10" s="0" t="n">
        <f aca="false">SUM(AD$2:AD$9)</f>
        <v>-0.0866111111110892</v>
      </c>
      <c r="AE10" s="0" t="s">
        <v>30</v>
      </c>
      <c r="AF10" s="1" t="n">
        <v>23.8788888888889</v>
      </c>
      <c r="AG10" s="1" t="n">
        <f aca="false">AG9+1</f>
        <v>9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5.9585</v>
      </c>
      <c r="C11" s="0" t="n">
        <f aca="false">C10/8</f>
        <v>2.24628472222222</v>
      </c>
      <c r="D11" s="0" t="n">
        <f aca="false">D10/8</f>
        <v>3.55734027777778</v>
      </c>
      <c r="E11" s="0" t="n">
        <f aca="false">E10/8</f>
        <v>2.74365277777778</v>
      </c>
      <c r="F11" s="0" t="n">
        <f aca="false">F10/8</f>
        <v>2.24522222222222</v>
      </c>
      <c r="G11" s="0" t="n">
        <f aca="false">G10/8</f>
        <v>2.24560416666667</v>
      </c>
      <c r="H11" s="0" t="n">
        <f aca="false">H10/8</f>
        <v>2.75040972222222</v>
      </c>
      <c r="I11" s="0" t="n">
        <f aca="false">I10/8</f>
        <v>2.24698611111111</v>
      </c>
      <c r="J11" s="3"/>
      <c r="K11" s="3"/>
      <c r="L11" s="3"/>
      <c r="M11" s="3"/>
      <c r="U11" s="0" t="n">
        <f aca="false">U10/8</f>
        <v>0.0721250000000029</v>
      </c>
      <c r="V11" s="0" t="n">
        <f aca="false">V10/8</f>
        <v>-0.0266597222222188</v>
      </c>
      <c r="W11" s="0" t="n">
        <f aca="false">W10/8</f>
        <v>0.0325416666666635</v>
      </c>
      <c r="X11" s="0" t="n">
        <f aca="false">X10/8</f>
        <v>-0.00537499999999891</v>
      </c>
      <c r="Y11" s="0" t="n">
        <f aca="false">Y10/8</f>
        <v>-0.0304444444444437</v>
      </c>
      <c r="Z11" s="0" t="n">
        <f aca="false">Z10/8</f>
        <v>0.0146597222222151</v>
      </c>
      <c r="AA11" s="0" t="n">
        <f aca="false">AA10/8</f>
        <v>0.0111180555555526</v>
      </c>
      <c r="AB11" s="0" t="n">
        <f aca="false">AB10/8</f>
        <v>-0.0233611111111062</v>
      </c>
      <c r="AC11" s="0" t="n">
        <f aca="false">AC10/8</f>
        <v>-0.0337777777777764</v>
      </c>
      <c r="AD11" s="0" t="n">
        <f aca="false">AD10/8</f>
        <v>-0.0108263888888862</v>
      </c>
      <c r="AE11" s="0" t="s">
        <v>31</v>
      </c>
      <c r="AF11" s="1" t="n">
        <v>24.0366666666667</v>
      </c>
      <c r="AG11" s="1" t="n">
        <f aca="false">AG10+1</f>
        <v>10</v>
      </c>
    </row>
    <row r="12" customFormat="false" ht="12.75" hidden="false" customHeight="false" outlineLevel="0" collapsed="false">
      <c r="A12" s="0" t="s">
        <v>61</v>
      </c>
      <c r="C12" s="0" t="n">
        <f aca="false">80*POWER(C11,2)</f>
        <v>403.663604263118</v>
      </c>
      <c r="D12" s="0" t="n">
        <f aca="false">80*POWER(D11,2)</f>
        <v>1012.37358815201</v>
      </c>
      <c r="E12" s="0" t="n">
        <f aca="false">80*POWER(E11,2)</f>
        <v>602.210445200618</v>
      </c>
      <c r="F12" s="0" t="n">
        <f aca="false">80*POWER(F11,2)</f>
        <v>403.28182617284</v>
      </c>
      <c r="G12" s="0" t="n">
        <f aca="false">80*POWER(G11,2)</f>
        <v>403.419045868056</v>
      </c>
      <c r="H12" s="0" t="n">
        <f aca="false">80*POWER(H11,2)</f>
        <v>605.180291207562</v>
      </c>
      <c r="I12" s="0" t="n">
        <f aca="false">80*POWER(I11,2)</f>
        <v>403.915726682099</v>
      </c>
      <c r="J12" s="3"/>
      <c r="K12" s="3"/>
      <c r="L12" s="3"/>
      <c r="M12" s="3"/>
      <c r="U12" s="0" t="n">
        <f aca="false" t="array" ref="U12:U12">SUM(POWER(U2:U9, 2))</f>
        <v>0.137618239197526</v>
      </c>
      <c r="V12" s="0" t="n">
        <f aca="false" t="array" ref="V12:V12">SUM(POWER(V2:V9, 2))</f>
        <v>0.012512683641975</v>
      </c>
      <c r="W12" s="0" t="n">
        <f aca="false" t="array" ref="W12:W12">SUM(POWER(W2:W9, 2))</f>
        <v>0.0395427762345654</v>
      </c>
      <c r="X12" s="0" t="n">
        <f aca="false" t="array" ref="X12:X12">SUM(POWER(X2:X9, 2))</f>
        <v>0.0173459861111118</v>
      </c>
      <c r="Y12" s="0" t="n">
        <f aca="false" t="array" ref="Y12:Y12">SUM(POWER(Y2:Y9, 2))</f>
        <v>0.0660163101851843</v>
      </c>
      <c r="Z12" s="0" t="n">
        <f aca="false" t="array" ref="Z12:Z12">SUM(POWER(Z2:Z9, 2))</f>
        <v>0.02197575462963</v>
      </c>
      <c r="AA12" s="0" t="n">
        <f aca="false" t="array" ref="AA12:AA12">SUM(POWER(AA2:AA9, 2))</f>
        <v>0.0161517731481461</v>
      </c>
      <c r="AB12" s="0" t="n">
        <f aca="false" t="array" ref="AB12:AB12">SUM(POWER(AB2:AB9, 2))</f>
        <v>0.0889729151234739</v>
      </c>
      <c r="AC12" s="0" t="n">
        <f aca="false" t="array" ref="AC12:AC12">SUM(POWER(AC2:AC9, 2))</f>
        <v>0.0214291959876531</v>
      </c>
      <c r="AD12" s="0" t="n">
        <f aca="false" t="array" ref="AD12:AD12">SUM(POWER(AD2:AD9, 2))</f>
        <v>0.0155028996913606</v>
      </c>
      <c r="AE12" s="0" t="s">
        <v>33</v>
      </c>
      <c r="AF12" s="1" t="n">
        <v>2.54027777777778</v>
      </c>
      <c r="AG12" s="1" t="n">
        <f aca="false">AG11+1</f>
        <v>11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0.105272015042596</v>
      </c>
      <c r="D13" s="0" t="n">
        <f aca="false">D12/$B$17</f>
        <v>0.264018371919399</v>
      </c>
      <c r="E13" s="0" t="n">
        <f aca="false">E12/$B$17</f>
        <v>0.157051332784129</v>
      </c>
      <c r="F13" s="0" t="n">
        <f aca="false">F12/$B$17</f>
        <v>0.105172450582392</v>
      </c>
      <c r="G13" s="0" t="n">
        <f aca="false">G12/$B$17</f>
        <v>0.105208236305123</v>
      </c>
      <c r="H13" s="0" t="n">
        <f aca="false">H12/$B$17</f>
        <v>0.157825843218598</v>
      </c>
      <c r="I13" s="0" t="n">
        <f aca="false">I12/$B$17</f>
        <v>0.105337766412805</v>
      </c>
      <c r="J13" s="3"/>
      <c r="K13" s="3"/>
      <c r="L13" s="3"/>
      <c r="M13" s="3"/>
      <c r="AF13" s="1" t="n">
        <v>2.35388888888889</v>
      </c>
      <c r="AG13" s="1" t="n">
        <f aca="false">AG12+1</f>
        <v>12</v>
      </c>
    </row>
    <row r="14" customFormat="false" ht="12.75" hidden="false" customHeight="false" outlineLevel="0" collapsed="false">
      <c r="A14" s="0" t="s">
        <v>36</v>
      </c>
      <c r="C14" s="0" t="n">
        <f aca="false">_xlfn.CONFIDENCE.T(0.01,$B$19,80)</f>
        <v>0.00179140787516379</v>
      </c>
      <c r="J14" s="3"/>
      <c r="K14" s="3"/>
      <c r="L14" s="3"/>
      <c r="M14" s="3"/>
      <c r="AF14" s="1" t="n">
        <v>2.36</v>
      </c>
      <c r="AG14" s="1" t="n">
        <f aca="false">AG13+1</f>
        <v>13</v>
      </c>
    </row>
    <row r="15" customFormat="false" ht="12.75" hidden="false" customHeight="false" outlineLevel="0" collapsed="false">
      <c r="J15" s="3"/>
      <c r="K15" s="3"/>
      <c r="L15" s="3"/>
      <c r="M15" s="3"/>
      <c r="AF15" s="1" t="n">
        <v>2.42527777777778</v>
      </c>
      <c r="AG15" s="1" t="n">
        <f aca="false">AG14+1</f>
        <v>14</v>
      </c>
    </row>
    <row r="16" customFormat="false" ht="12.75" hidden="false" customHeight="false" outlineLevel="0" collapsed="false">
      <c r="U16" s="0" t="n">
        <f aca="false">SUM(U12:AD12)/$B$17</f>
        <v>0.00011398373495844</v>
      </c>
      <c r="AF16" s="1" t="n">
        <v>2.395</v>
      </c>
      <c r="AG16" s="1" t="n">
        <f aca="false">AG15+1</f>
        <v>15</v>
      </c>
    </row>
    <row r="17" customFormat="false" ht="12.75" hidden="false" customHeight="false" outlineLevel="0" collapsed="false">
      <c r="A17" s="0" t="s">
        <v>37</v>
      </c>
      <c r="B17" s="0" t="n">
        <f aca="false">SUM(C12:I12) + SUM(U12:AD12)</f>
        <v>3834.48159608025</v>
      </c>
      <c r="AF17" s="1" t="n">
        <v>2.42111111111111</v>
      </c>
      <c r="AG17" s="1" t="n">
        <f aca="false">AG16+1</f>
        <v>16</v>
      </c>
    </row>
    <row r="18" customFormat="false" ht="12.75" hidden="false" customHeight="false" outlineLevel="0" collapsed="false">
      <c r="A18" s="0" t="s">
        <v>33</v>
      </c>
      <c r="B18" s="0" t="n">
        <f aca="false">SUM(U12:AD12)</f>
        <v>0.437068533950626</v>
      </c>
      <c r="AA18" s="0" t="s">
        <v>29</v>
      </c>
      <c r="AF18" s="1" t="n">
        <v>2.4175</v>
      </c>
      <c r="AG18" s="1" t="n">
        <f aca="false">AG17+1</f>
        <v>17</v>
      </c>
    </row>
    <row r="19" customFormat="false" ht="12.75" hidden="false" customHeight="false" outlineLevel="0" collapsed="false">
      <c r="A19" s="0" t="s">
        <v>38</v>
      </c>
      <c r="B19" s="0" t="n">
        <f aca="false">B18/72</f>
        <v>0.0060703963048698</v>
      </c>
      <c r="AA19" s="0" t="n">
        <f aca="false">_xlfn.VAR.S(U2:AD2)</f>
        <v>0.0129382064471891</v>
      </c>
      <c r="AF19" s="1" t="n">
        <v>2.37722222222222</v>
      </c>
      <c r="AG19" s="1" t="n">
        <f aca="false">AG18+1</f>
        <v>18</v>
      </c>
    </row>
    <row r="20" customFormat="false" ht="12.75" hidden="false" customHeight="false" outlineLevel="0" collapsed="false">
      <c r="E20" s="0" t="s">
        <v>39</v>
      </c>
      <c r="F20" s="0" t="n">
        <f aca="false">SUM(C13:I13) + U16</f>
        <v>1</v>
      </c>
      <c r="AA20" s="0" t="n">
        <f aca="false">_xlfn.VAR.S(U3:AD3)</f>
        <v>0.00298695216049389</v>
      </c>
      <c r="AF20" s="1" t="n">
        <v>2.37111111111111</v>
      </c>
      <c r="AG20" s="1" t="n">
        <f aca="false">AG19+1</f>
        <v>19</v>
      </c>
    </row>
    <row r="21" customFormat="false" ht="12.75" hidden="false" customHeight="false" outlineLevel="0" collapsed="false">
      <c r="AA21" s="0" t="n">
        <f aca="false">_xlfn.VAR.S(U4:AD4)</f>
        <v>0.0102495070301782</v>
      </c>
      <c r="AF21" s="1" t="n">
        <v>2.44222222222222</v>
      </c>
      <c r="AG21" s="1" t="n">
        <f aca="false">AG20+1</f>
        <v>20</v>
      </c>
    </row>
    <row r="22" customFormat="false" ht="12.75" hidden="false" customHeight="false" outlineLevel="0" collapsed="false">
      <c r="AA22" s="0" t="n">
        <f aca="false">_xlfn.VAR.S(U5:AD5)</f>
        <v>0.00294610853909454</v>
      </c>
      <c r="AF22" s="1" t="n">
        <v>4.13027777777778</v>
      </c>
      <c r="AG22" s="1" t="n">
        <f aca="false">AG21+1</f>
        <v>21</v>
      </c>
    </row>
    <row r="23" customFormat="false" ht="12.75" hidden="false" customHeight="false" outlineLevel="0" collapsed="false">
      <c r="AA23" s="0" t="n">
        <f aca="false">_xlfn.VAR.S(U6:AD6)</f>
        <v>0.00125196244855966</v>
      </c>
      <c r="AF23" s="1" t="n">
        <v>3.95777777777778</v>
      </c>
      <c r="AG23" s="1" t="n">
        <f aca="false">AG22+1</f>
        <v>22</v>
      </c>
    </row>
    <row r="24" customFormat="false" ht="12.75" hidden="false" customHeight="false" outlineLevel="0" collapsed="false">
      <c r="AA24" s="0" t="n">
        <f aca="false">_xlfn.VAR.S(U7:AD7)</f>
        <v>0.00500372170781902</v>
      </c>
      <c r="AF24" s="1" t="n">
        <v>4.16083333333333</v>
      </c>
      <c r="AG24" s="1" t="n">
        <f aca="false">AG23+1</f>
        <v>23</v>
      </c>
    </row>
    <row r="25" customFormat="false" ht="12.75" hidden="false" customHeight="false" outlineLevel="0" collapsed="false">
      <c r="AA25" s="0" t="n">
        <f aca="false">_xlfn.VAR.S(U8:AD8)</f>
        <v>0.0101937765775031</v>
      </c>
      <c r="AF25" s="1" t="n">
        <v>3.97083333333333</v>
      </c>
      <c r="AG25" s="1" t="n">
        <f aca="false">AG24+1</f>
        <v>24</v>
      </c>
    </row>
    <row r="26" customFormat="false" ht="12.75" hidden="false" customHeight="false" outlineLevel="0" collapsed="false">
      <c r="AA26" s="0" t="n">
        <f aca="false">_xlfn.VAR.S(U9:AD9)</f>
        <v>0.00299293552812091</v>
      </c>
      <c r="AF26" s="1" t="n">
        <v>3.855</v>
      </c>
      <c r="AG26" s="1" t="n">
        <f aca="false">AG25+1</f>
        <v>25</v>
      </c>
    </row>
    <row r="27" customFormat="false" ht="12.75" hidden="false" customHeight="false" outlineLevel="0" collapsed="false">
      <c r="AF27" s="1" t="n">
        <v>4.13972222222222</v>
      </c>
      <c r="AG27" s="1" t="n">
        <f aca="false">AG26+1</f>
        <v>26</v>
      </c>
    </row>
    <row r="28" customFormat="false" ht="12.75" hidden="false" customHeight="false" outlineLevel="0" collapsed="false">
      <c r="M28" s="0" t="n">
        <v>0.105272015042596</v>
      </c>
      <c r="N28" s="0" t="n">
        <v>0.264018371919399</v>
      </c>
      <c r="O28" s="0" t="n">
        <v>0.157051332784129</v>
      </c>
      <c r="P28" s="0" t="n">
        <v>0.105172450582392</v>
      </c>
      <c r="Q28" s="0" t="n">
        <v>0.105208236305123</v>
      </c>
      <c r="R28" s="0" t="n">
        <v>0.157825843218598</v>
      </c>
      <c r="S28" s="0" t="n">
        <v>0.105337766412805</v>
      </c>
      <c r="AF28" s="1" t="n">
        <v>4.08166666666667</v>
      </c>
      <c r="AG28" s="1" t="n">
        <f aca="false">AG27+1</f>
        <v>27</v>
      </c>
    </row>
    <row r="29" customFormat="false" ht="12.75" hidden="false" customHeight="false" outlineLevel="0" collapsed="false">
      <c r="M29" s="0" t="n">
        <v>0.0135393529625304</v>
      </c>
      <c r="N29" s="0" t="n">
        <v>0.797831330084001</v>
      </c>
      <c r="O29" s="0" t="n">
        <v>0.0708167753088903</v>
      </c>
      <c r="P29" s="0" t="n">
        <v>0.0131161055232525</v>
      </c>
      <c r="Q29" s="0" t="n">
        <v>0.0132968755124433</v>
      </c>
      <c r="R29" s="0" t="n">
        <v>0.0747633761800609</v>
      </c>
      <c r="S29" s="0" t="n">
        <v>0.0135510742496755</v>
      </c>
      <c r="AF29" s="1" t="n">
        <v>3.96555555555556</v>
      </c>
      <c r="AG29" s="1" t="n">
        <f aca="false">AG28+1</f>
        <v>28</v>
      </c>
    </row>
    <row r="30" customFormat="false" ht="12.75" hidden="false" customHeight="false" outlineLevel="0" collapsed="false">
      <c r="AF30" s="1" t="n">
        <v>3.99666666666667</v>
      </c>
      <c r="AG30" s="1" t="n">
        <f aca="false">AG29+1</f>
        <v>29</v>
      </c>
    </row>
    <row r="31" customFormat="false" ht="12.75" hidden="false" customHeight="false" outlineLevel="0" collapsed="false">
      <c r="AF31" s="1" t="n">
        <v>3.94861111111111</v>
      </c>
      <c r="AG31" s="1" t="n">
        <f aca="false">AG30+1</f>
        <v>30</v>
      </c>
    </row>
    <row r="32" customFormat="false" ht="12.75" hidden="false" customHeight="false" outlineLevel="0" collapsed="false">
      <c r="AF32" s="1" t="n">
        <v>2.51222222222222</v>
      </c>
      <c r="AG32" s="1" t="n">
        <f aca="false">AG31+1</f>
        <v>31</v>
      </c>
    </row>
    <row r="33" customFormat="false" ht="12.75" hidden="false" customHeight="false" outlineLevel="0" collapsed="false">
      <c r="AF33" s="1" t="n">
        <v>2.39138888888889</v>
      </c>
      <c r="AG33" s="1" t="n">
        <f aca="false">AG32+1</f>
        <v>32</v>
      </c>
    </row>
    <row r="34" customFormat="false" ht="12.75" hidden="false" customHeight="false" outlineLevel="0" collapsed="false">
      <c r="AF34" s="1" t="n">
        <v>2.38777777777778</v>
      </c>
      <c r="AG34" s="1" t="n">
        <f aca="false">AG33+1</f>
        <v>33</v>
      </c>
    </row>
    <row r="35" customFormat="false" ht="12.75" hidden="false" customHeight="false" outlineLevel="0" collapsed="false">
      <c r="AF35" s="1" t="n">
        <v>2.36861111111111</v>
      </c>
      <c r="AG35" s="1" t="n">
        <f aca="false">AG34+1</f>
        <v>34</v>
      </c>
    </row>
    <row r="36" customFormat="false" ht="12.8" hidden="false" customHeight="false" outlineLevel="0" collapsed="false">
      <c r="B36" s="0" t="s">
        <v>1</v>
      </c>
      <c r="C36" s="0" t="s">
        <v>44</v>
      </c>
      <c r="E36" s="6" t="s">
        <v>62</v>
      </c>
      <c r="F36" s="6" t="s">
        <v>63</v>
      </c>
      <c r="G36" s="6" t="s">
        <v>57</v>
      </c>
      <c r="P36" s="0" t="s">
        <v>46</v>
      </c>
      <c r="AF36" s="1" t="n">
        <v>2.38166666666667</v>
      </c>
      <c r="AG36" s="1" t="n">
        <f aca="false">AG35+1</f>
        <v>35</v>
      </c>
    </row>
    <row r="37" customFormat="false" ht="12.8" hidden="false" customHeight="false" outlineLevel="0" collapsed="false">
      <c r="B37" s="0" t="s">
        <v>2</v>
      </c>
      <c r="C37" s="0" t="s">
        <v>45</v>
      </c>
      <c r="E37" s="3" t="s">
        <v>64</v>
      </c>
      <c r="F37" s="3" t="s">
        <v>65</v>
      </c>
      <c r="G37" s="1" t="n">
        <v>23.7952777777778</v>
      </c>
      <c r="O37" s="0" t="s">
        <v>44</v>
      </c>
      <c r="P37" s="0" t="n">
        <v>0.105272015042596</v>
      </c>
      <c r="AF37" s="1" t="n">
        <v>2.43861111111111</v>
      </c>
      <c r="AG37" s="1" t="n">
        <f aca="false">AG36+1</f>
        <v>36</v>
      </c>
    </row>
    <row r="38" customFormat="false" ht="12.8" hidden="false" customHeight="false" outlineLevel="0" collapsed="false">
      <c r="B38" s="0" t="s">
        <v>3</v>
      </c>
      <c r="C38" s="0" t="s">
        <v>47</v>
      </c>
      <c r="E38" s="3" t="s">
        <v>64</v>
      </c>
      <c r="F38" s="3" t="s">
        <v>65</v>
      </c>
      <c r="G38" s="1" t="n">
        <v>24.0052777777778</v>
      </c>
      <c r="O38" s="0" t="s">
        <v>45</v>
      </c>
      <c r="P38" s="0" t="n">
        <v>0.264018371919399</v>
      </c>
      <c r="AF38" s="1" t="n">
        <v>2.34388888888889</v>
      </c>
      <c r="AG38" s="1" t="n">
        <f aca="false">AG37+1</f>
        <v>37</v>
      </c>
    </row>
    <row r="39" customFormat="false" ht="12.8" hidden="false" customHeight="false" outlineLevel="0" collapsed="false">
      <c r="B39" s="0" t="s">
        <v>48</v>
      </c>
      <c r="E39" s="3" t="s">
        <v>64</v>
      </c>
      <c r="F39" s="3" t="s">
        <v>65</v>
      </c>
      <c r="G39" s="1" t="n">
        <v>24.0036111111111</v>
      </c>
      <c r="O39" s="0" t="s">
        <v>50</v>
      </c>
      <c r="P39" s="0" t="n">
        <v>0.157051332784129</v>
      </c>
      <c r="AF39" s="1" t="n">
        <v>2.34722222222222</v>
      </c>
      <c r="AG39" s="1" t="n">
        <f aca="false">AG38+1</f>
        <v>38</v>
      </c>
    </row>
    <row r="40" customFormat="false" ht="12.8" hidden="false" customHeight="false" outlineLevel="0" collapsed="false">
      <c r="B40" s="0" t="s">
        <v>49</v>
      </c>
      <c r="C40" s="0" t="n">
        <v>-1</v>
      </c>
      <c r="E40" s="3" t="s">
        <v>64</v>
      </c>
      <c r="F40" s="3" t="s">
        <v>65</v>
      </c>
      <c r="G40" s="1" t="n">
        <v>23.9288888888889</v>
      </c>
      <c r="O40" s="0" t="s">
        <v>52</v>
      </c>
      <c r="P40" s="0" t="n">
        <v>0.105172450582392</v>
      </c>
      <c r="AF40" s="1" t="n">
        <v>2.33555555555556</v>
      </c>
      <c r="AG40" s="1" t="n">
        <f aca="false">AG39+1</f>
        <v>39</v>
      </c>
    </row>
    <row r="41" customFormat="false" ht="12.8" hidden="false" customHeight="false" outlineLevel="0" collapsed="false">
      <c r="B41" s="0" t="s">
        <v>51</v>
      </c>
      <c r="C41" s="0" t="n">
        <v>1</v>
      </c>
      <c r="E41" s="3" t="s">
        <v>64</v>
      </c>
      <c r="F41" s="3" t="s">
        <v>65</v>
      </c>
      <c r="G41" s="1" t="n">
        <v>24.0213888888889</v>
      </c>
      <c r="O41" s="0" t="s">
        <v>53</v>
      </c>
      <c r="P41" s="0" t="n">
        <v>0.105208236305123</v>
      </c>
      <c r="AF41" s="1" t="n">
        <v>2.43388888888889</v>
      </c>
      <c r="AG41" s="1" t="n">
        <f aca="false">AG40+1</f>
        <v>40</v>
      </c>
    </row>
    <row r="42" customFormat="false" ht="12.8" hidden="false" customHeight="false" outlineLevel="0" collapsed="false">
      <c r="E42" s="3" t="s">
        <v>64</v>
      </c>
      <c r="F42" s="3" t="s">
        <v>65</v>
      </c>
      <c r="G42" s="1" t="n">
        <v>23.9883333333333</v>
      </c>
      <c r="O42" s="0" t="s">
        <v>54</v>
      </c>
      <c r="P42" s="0" t="n">
        <v>0.157825843218598</v>
      </c>
      <c r="AF42" s="1" t="n">
        <v>6.04611111111111</v>
      </c>
      <c r="AG42" s="1" t="n">
        <f aca="false">AG41+1</f>
        <v>41</v>
      </c>
    </row>
    <row r="43" customFormat="false" ht="12.8" hidden="false" customHeight="false" outlineLevel="0" collapsed="false">
      <c r="E43" s="3" t="s">
        <v>64</v>
      </c>
      <c r="F43" s="3" t="s">
        <v>65</v>
      </c>
      <c r="G43" s="1" t="n">
        <v>24.0586111111111</v>
      </c>
      <c r="O43" s="0" t="s">
        <v>55</v>
      </c>
      <c r="P43" s="0" t="n">
        <v>0.105337766412805</v>
      </c>
      <c r="AF43" s="1" t="n">
        <v>5.97416666666667</v>
      </c>
      <c r="AG43" s="1" t="n">
        <f aca="false">AG42+1</f>
        <v>42</v>
      </c>
    </row>
    <row r="44" customFormat="false" ht="12.75" hidden="false" customHeight="false" outlineLevel="0" collapsed="false">
      <c r="E44" s="3" t="s">
        <v>64</v>
      </c>
      <c r="F44" s="3" t="s">
        <v>65</v>
      </c>
      <c r="G44" s="1" t="n">
        <v>24.2230555555556</v>
      </c>
      <c r="AF44" s="1" t="n">
        <v>6.04361111111111</v>
      </c>
      <c r="AG44" s="1" t="n">
        <f aca="false">AG43+1</f>
        <v>43</v>
      </c>
    </row>
    <row r="45" customFormat="false" ht="12.75" hidden="false" customHeight="false" outlineLevel="0" collapsed="false">
      <c r="E45" s="3" t="s">
        <v>64</v>
      </c>
      <c r="F45" s="3" t="s">
        <v>65</v>
      </c>
      <c r="G45" s="1" t="n">
        <v>23.8788888888889</v>
      </c>
      <c r="AF45" s="1" t="n">
        <v>6.01361111111111</v>
      </c>
      <c r="AG45" s="1" t="n">
        <f aca="false">AG44+1</f>
        <v>44</v>
      </c>
    </row>
    <row r="46" customFormat="false" ht="12.75" hidden="false" customHeight="false" outlineLevel="0" collapsed="false">
      <c r="E46" s="3" t="s">
        <v>64</v>
      </c>
      <c r="F46" s="3" t="s">
        <v>65</v>
      </c>
      <c r="G46" s="1" t="n">
        <v>24.0366666666667</v>
      </c>
      <c r="AF46" s="1" t="n">
        <v>6.09222222222222</v>
      </c>
      <c r="AG46" s="1" t="n">
        <f aca="false">AG45+1</f>
        <v>45</v>
      </c>
    </row>
    <row r="47" customFormat="false" ht="12.75" hidden="false" customHeight="false" outlineLevel="0" collapsed="false">
      <c r="E47" s="3" t="s">
        <v>64</v>
      </c>
      <c r="F47" s="3" t="s">
        <v>66</v>
      </c>
      <c r="G47" s="1" t="n">
        <v>2.54027777777778</v>
      </c>
      <c r="AF47" s="1" t="n">
        <v>5.97444444444444</v>
      </c>
      <c r="AG47" s="1" t="n">
        <f aca="false">AG46+1</f>
        <v>46</v>
      </c>
    </row>
    <row r="48" customFormat="false" ht="12.75" hidden="false" customHeight="false" outlineLevel="0" collapsed="false">
      <c r="E48" s="3" t="s">
        <v>64</v>
      </c>
      <c r="F48" s="3" t="s">
        <v>66</v>
      </c>
      <c r="G48" s="1" t="n">
        <v>2.35388888888889</v>
      </c>
      <c r="AF48" s="1" t="n">
        <v>6.03083333333333</v>
      </c>
      <c r="AG48" s="1" t="n">
        <f aca="false">AG47+1</f>
        <v>47</v>
      </c>
    </row>
    <row r="49" customFormat="false" ht="12.75" hidden="false" customHeight="false" outlineLevel="0" collapsed="false">
      <c r="E49" s="3" t="s">
        <v>64</v>
      </c>
      <c r="F49" s="3" t="s">
        <v>66</v>
      </c>
      <c r="G49" s="1" t="n">
        <v>2.36</v>
      </c>
      <c r="AF49" s="1" t="n">
        <v>6.02166666666667</v>
      </c>
      <c r="AG49" s="1" t="n">
        <f aca="false">AG48+1</f>
        <v>48</v>
      </c>
    </row>
    <row r="50" customFormat="false" ht="12.75" hidden="false" customHeight="false" outlineLevel="0" collapsed="false">
      <c r="E50" s="3" t="s">
        <v>64</v>
      </c>
      <c r="F50" s="3" t="s">
        <v>66</v>
      </c>
      <c r="G50" s="1" t="n">
        <v>2.42527777777778</v>
      </c>
      <c r="AF50" s="1" t="n">
        <v>6.04777777777778</v>
      </c>
      <c r="AG50" s="1" t="n">
        <f aca="false">AG49+1</f>
        <v>49</v>
      </c>
    </row>
    <row r="51" customFormat="false" ht="12.75" hidden="false" customHeight="false" outlineLevel="0" collapsed="false">
      <c r="E51" s="3" t="s">
        <v>64</v>
      </c>
      <c r="F51" s="3" t="s">
        <v>66</v>
      </c>
      <c r="G51" s="1" t="n">
        <v>2.395</v>
      </c>
      <c r="AF51" s="1" t="n">
        <v>6.01361111111111</v>
      </c>
      <c r="AG51" s="1" t="n">
        <f aca="false">AG50+1</f>
        <v>50</v>
      </c>
    </row>
    <row r="52" customFormat="false" ht="12.75" hidden="false" customHeight="false" outlineLevel="0" collapsed="false">
      <c r="E52" s="3" t="s">
        <v>64</v>
      </c>
      <c r="F52" s="3" t="s">
        <v>66</v>
      </c>
      <c r="G52" s="1" t="n">
        <v>2.42111111111111</v>
      </c>
      <c r="AF52" s="1" t="n">
        <v>2.53638888888889</v>
      </c>
      <c r="AG52" s="1" t="n">
        <f aca="false">AG51+1</f>
        <v>51</v>
      </c>
    </row>
    <row r="53" customFormat="false" ht="12.75" hidden="false" customHeight="false" outlineLevel="0" collapsed="false">
      <c r="E53" s="3" t="s">
        <v>64</v>
      </c>
      <c r="F53" s="3" t="s">
        <v>66</v>
      </c>
      <c r="G53" s="1" t="n">
        <v>2.4175</v>
      </c>
      <c r="AF53" s="1" t="n">
        <v>2.41166666666667</v>
      </c>
      <c r="AG53" s="1" t="n">
        <f aca="false">AG52+1</f>
        <v>52</v>
      </c>
    </row>
    <row r="54" customFormat="false" ht="12.75" hidden="false" customHeight="false" outlineLevel="0" collapsed="false">
      <c r="E54" s="3" t="s">
        <v>64</v>
      </c>
      <c r="F54" s="3" t="s">
        <v>66</v>
      </c>
      <c r="G54" s="1" t="n">
        <v>2.37722222222222</v>
      </c>
      <c r="AF54" s="1" t="n">
        <v>2.39638888888889</v>
      </c>
      <c r="AG54" s="1" t="n">
        <f aca="false">AG53+1</f>
        <v>53</v>
      </c>
    </row>
    <row r="55" customFormat="false" ht="12.75" hidden="false" customHeight="false" outlineLevel="0" collapsed="false">
      <c r="E55" s="3" t="s">
        <v>64</v>
      </c>
      <c r="F55" s="3" t="s">
        <v>66</v>
      </c>
      <c r="G55" s="1" t="n">
        <v>2.37111111111111</v>
      </c>
      <c r="AF55" s="1" t="n">
        <v>2.47055555555556</v>
      </c>
      <c r="AG55" s="1" t="n">
        <f aca="false">AG54+1</f>
        <v>54</v>
      </c>
    </row>
    <row r="56" customFormat="false" ht="12.75" hidden="false" customHeight="false" outlineLevel="0" collapsed="false">
      <c r="E56" s="3" t="s">
        <v>64</v>
      </c>
      <c r="F56" s="3" t="s">
        <v>66</v>
      </c>
      <c r="G56" s="1" t="n">
        <v>2.44222222222222</v>
      </c>
      <c r="AF56" s="1" t="n">
        <v>2.4075</v>
      </c>
      <c r="AG56" s="1" t="n">
        <f aca="false">AG55+1</f>
        <v>55</v>
      </c>
    </row>
    <row r="57" customFormat="false" ht="12.75" hidden="false" customHeight="false" outlineLevel="0" collapsed="false">
      <c r="E57" s="3" t="s">
        <v>64</v>
      </c>
      <c r="F57" s="3" t="s">
        <v>67</v>
      </c>
      <c r="G57" s="1" t="n">
        <v>4.13027777777778</v>
      </c>
      <c r="AF57" s="1" t="n">
        <v>2.41083333333333</v>
      </c>
      <c r="AG57" s="1" t="n">
        <f aca="false">AG56+1</f>
        <v>56</v>
      </c>
    </row>
    <row r="58" customFormat="false" ht="12.75" hidden="false" customHeight="false" outlineLevel="0" collapsed="false">
      <c r="E58" s="3" t="s">
        <v>64</v>
      </c>
      <c r="F58" s="3" t="s">
        <v>67</v>
      </c>
      <c r="G58" s="1" t="n">
        <v>3.95777777777778</v>
      </c>
      <c r="AF58" s="1" t="n">
        <v>2.35472222222222</v>
      </c>
      <c r="AG58" s="1" t="n">
        <f aca="false">AG57+1</f>
        <v>57</v>
      </c>
    </row>
    <row r="59" customFormat="false" ht="12.75" hidden="false" customHeight="false" outlineLevel="0" collapsed="false">
      <c r="E59" s="3" t="s">
        <v>64</v>
      </c>
      <c r="F59" s="3" t="s">
        <v>67</v>
      </c>
      <c r="G59" s="1" t="n">
        <v>4.16083333333333</v>
      </c>
      <c r="AF59" s="1" t="n">
        <v>2.26138888888889</v>
      </c>
      <c r="AG59" s="1" t="n">
        <f aca="false">AG58+1</f>
        <v>58</v>
      </c>
    </row>
    <row r="60" customFormat="false" ht="12.75" hidden="false" customHeight="false" outlineLevel="0" collapsed="false">
      <c r="E60" s="3" t="s">
        <v>64</v>
      </c>
      <c r="F60" s="3" t="s">
        <v>67</v>
      </c>
      <c r="G60" s="1" t="n">
        <v>3.97083333333333</v>
      </c>
      <c r="AF60" s="1" t="n">
        <v>2.41138888888889</v>
      </c>
      <c r="AG60" s="1" t="n">
        <f aca="false">AG59+1</f>
        <v>59</v>
      </c>
    </row>
    <row r="61" customFormat="false" ht="12.75" hidden="false" customHeight="false" outlineLevel="0" collapsed="false">
      <c r="E61" s="3" t="s">
        <v>64</v>
      </c>
      <c r="F61" s="3" t="s">
        <v>67</v>
      </c>
      <c r="G61" s="1" t="n">
        <v>3.855</v>
      </c>
      <c r="AF61" s="1" t="n">
        <v>2.39388888888889</v>
      </c>
      <c r="AG61" s="1" t="n">
        <f aca="false">AG60+1</f>
        <v>60</v>
      </c>
    </row>
    <row r="62" customFormat="false" ht="12.75" hidden="false" customHeight="false" outlineLevel="0" collapsed="false">
      <c r="E62" s="3" t="s">
        <v>64</v>
      </c>
      <c r="F62" s="3" t="s">
        <v>67</v>
      </c>
      <c r="G62" s="1" t="n">
        <v>4.13972222222222</v>
      </c>
      <c r="AF62" s="1" t="n">
        <v>4.18888888888889</v>
      </c>
      <c r="AG62" s="1" t="n">
        <f aca="false">AG61+1</f>
        <v>61</v>
      </c>
    </row>
    <row r="63" customFormat="false" ht="12.75" hidden="false" customHeight="false" outlineLevel="0" collapsed="false">
      <c r="E63" s="3" t="s">
        <v>64</v>
      </c>
      <c r="F63" s="3" t="s">
        <v>67</v>
      </c>
      <c r="G63" s="1" t="n">
        <v>4.08166666666667</v>
      </c>
      <c r="AF63" s="1" t="n">
        <v>4.01555555555556</v>
      </c>
      <c r="AG63" s="1" t="n">
        <f aca="false">AG62+1</f>
        <v>62</v>
      </c>
    </row>
    <row r="64" customFormat="false" ht="12.75" hidden="false" customHeight="false" outlineLevel="0" collapsed="false">
      <c r="E64" s="3" t="s">
        <v>64</v>
      </c>
      <c r="F64" s="3" t="s">
        <v>67</v>
      </c>
      <c r="G64" s="1" t="n">
        <v>3.96555555555556</v>
      </c>
      <c r="AF64" s="1" t="n">
        <v>4.14833333333333</v>
      </c>
      <c r="AG64" s="1" t="n">
        <f aca="false">AG63+1</f>
        <v>63</v>
      </c>
    </row>
    <row r="65" customFormat="false" ht="12.75" hidden="false" customHeight="false" outlineLevel="0" collapsed="false">
      <c r="E65" s="3" t="s">
        <v>64</v>
      </c>
      <c r="F65" s="3" t="s">
        <v>67</v>
      </c>
      <c r="G65" s="1" t="n">
        <v>3.99666666666667</v>
      </c>
      <c r="AF65" s="1" t="n">
        <v>3.98805555555556</v>
      </c>
      <c r="AG65" s="1" t="n">
        <f aca="false">AG64+1</f>
        <v>64</v>
      </c>
    </row>
    <row r="66" customFormat="false" ht="12.75" hidden="false" customHeight="false" outlineLevel="0" collapsed="false">
      <c r="E66" s="3" t="s">
        <v>64</v>
      </c>
      <c r="F66" s="3" t="s">
        <v>67</v>
      </c>
      <c r="G66" s="1" t="n">
        <v>3.94861111111111</v>
      </c>
      <c r="AF66" s="1" t="n">
        <v>3.84416666666667</v>
      </c>
      <c r="AG66" s="1" t="n">
        <f aca="false">AG65+1</f>
        <v>65</v>
      </c>
    </row>
    <row r="67" customFormat="false" ht="12.75" hidden="false" customHeight="false" outlineLevel="0" collapsed="false">
      <c r="E67" s="3" t="s">
        <v>64</v>
      </c>
      <c r="F67" s="3" t="s">
        <v>68</v>
      </c>
      <c r="G67" s="1" t="n">
        <v>2.51222222222222</v>
      </c>
      <c r="AF67" s="1" t="n">
        <v>4.05888888888889</v>
      </c>
      <c r="AG67" s="1" t="n">
        <f aca="false">AG66+1</f>
        <v>66</v>
      </c>
    </row>
    <row r="68" customFormat="false" ht="12.75" hidden="false" customHeight="false" outlineLevel="0" collapsed="false">
      <c r="E68" s="3" t="s">
        <v>64</v>
      </c>
      <c r="F68" s="3" t="s">
        <v>68</v>
      </c>
      <c r="G68" s="1" t="n">
        <v>2.39138888888889</v>
      </c>
      <c r="AF68" s="1" t="n">
        <v>4.07833333333333</v>
      </c>
      <c r="AG68" s="1" t="n">
        <f aca="false">AG67+1</f>
        <v>67</v>
      </c>
    </row>
    <row r="69" customFormat="false" ht="12.75" hidden="false" customHeight="false" outlineLevel="0" collapsed="false">
      <c r="E69" s="3" t="s">
        <v>64</v>
      </c>
      <c r="F69" s="3" t="s">
        <v>68</v>
      </c>
      <c r="G69" s="1" t="n">
        <v>2.38777777777778</v>
      </c>
      <c r="AF69" s="1" t="n">
        <v>3.93916666666667</v>
      </c>
      <c r="AG69" s="1" t="n">
        <f aca="false">AG68+1</f>
        <v>68</v>
      </c>
    </row>
    <row r="70" customFormat="false" ht="12.75" hidden="false" customHeight="false" outlineLevel="0" collapsed="false">
      <c r="E70" s="3" t="s">
        <v>64</v>
      </c>
      <c r="F70" s="3" t="s">
        <v>68</v>
      </c>
      <c r="G70" s="1" t="n">
        <v>2.36861111111111</v>
      </c>
      <c r="AF70" s="1" t="n">
        <v>4.00333333333333</v>
      </c>
      <c r="AG70" s="1" t="n">
        <f aca="false">AG69+1</f>
        <v>69</v>
      </c>
    </row>
    <row r="71" customFormat="false" ht="12.75" hidden="false" customHeight="false" outlineLevel="0" collapsed="false">
      <c r="E71" s="3" t="s">
        <v>64</v>
      </c>
      <c r="F71" s="3" t="s">
        <v>68</v>
      </c>
      <c r="G71" s="1" t="n">
        <v>2.38166666666667</v>
      </c>
      <c r="AF71" s="1" t="n">
        <v>3.96388888888889</v>
      </c>
      <c r="AG71" s="1" t="n">
        <f aca="false">AG70+1</f>
        <v>70</v>
      </c>
    </row>
    <row r="72" customFormat="false" ht="12.75" hidden="false" customHeight="false" outlineLevel="0" collapsed="false">
      <c r="E72" s="3" t="s">
        <v>64</v>
      </c>
      <c r="F72" s="3" t="s">
        <v>68</v>
      </c>
      <c r="G72" s="1" t="n">
        <v>2.43861111111111</v>
      </c>
      <c r="AF72" s="1" t="n">
        <v>2.49555555555556</v>
      </c>
      <c r="AG72" s="1" t="n">
        <f aca="false">AG71+1</f>
        <v>71</v>
      </c>
    </row>
    <row r="73" customFormat="false" ht="12.75" hidden="false" customHeight="false" outlineLevel="0" collapsed="false">
      <c r="E73" s="3" t="s">
        <v>64</v>
      </c>
      <c r="F73" s="3" t="s">
        <v>68</v>
      </c>
      <c r="G73" s="1" t="n">
        <v>2.34388888888889</v>
      </c>
      <c r="AF73" s="1" t="n">
        <v>2.345</v>
      </c>
      <c r="AG73" s="1" t="n">
        <f aca="false">AG72+1</f>
        <v>72</v>
      </c>
    </row>
    <row r="74" customFormat="false" ht="12.75" hidden="false" customHeight="false" outlineLevel="0" collapsed="false">
      <c r="E74" s="3" t="s">
        <v>64</v>
      </c>
      <c r="F74" s="3" t="s">
        <v>68</v>
      </c>
      <c r="G74" s="1" t="n">
        <v>2.34722222222222</v>
      </c>
      <c r="O74" s="0" t="n">
        <v>23.994</v>
      </c>
      <c r="P74" s="0" t="n">
        <v>-0.198722222222205</v>
      </c>
      <c r="Q74" s="0" t="n">
        <v>0.0112777777777922</v>
      </c>
      <c r="R74" s="0" t="n">
        <v>0.00961111111109148</v>
      </c>
      <c r="S74" s="0" t="n">
        <v>-0.0651111111111078</v>
      </c>
      <c r="T74" s="0" t="n">
        <v>0.0273888888888933</v>
      </c>
      <c r="U74" s="0" t="n">
        <v>-0.00566666666670557</v>
      </c>
      <c r="V74" s="0" t="n">
        <v>0.0646111111110947</v>
      </c>
      <c r="W74" s="0" t="n">
        <v>0.229055555555593</v>
      </c>
      <c r="X74" s="0" t="n">
        <v>-0.115111111111109</v>
      </c>
      <c r="Y74" s="0" t="n">
        <v>0.0426666666666939</v>
      </c>
      <c r="AF74" s="1" t="n">
        <v>2.42777777777778</v>
      </c>
      <c r="AG74" s="1" t="n">
        <f aca="false">AG73+1</f>
        <v>73</v>
      </c>
    </row>
    <row r="75" customFormat="false" ht="12.75" hidden="false" customHeight="false" outlineLevel="0" collapsed="false">
      <c r="E75" s="3" t="s">
        <v>64</v>
      </c>
      <c r="F75" s="3" t="s">
        <v>68</v>
      </c>
      <c r="G75" s="1" t="n">
        <v>2.33555555555556</v>
      </c>
      <c r="AF75" s="1" t="n">
        <v>2.45916666666667</v>
      </c>
      <c r="AG75" s="1" t="n">
        <f aca="false">AG74+1</f>
        <v>74</v>
      </c>
    </row>
    <row r="76" customFormat="false" ht="12.75" hidden="false" customHeight="false" outlineLevel="0" collapsed="false">
      <c r="E76" s="3" t="s">
        <v>64</v>
      </c>
      <c r="F76" s="3" t="s">
        <v>68</v>
      </c>
      <c r="G76" s="1" t="n">
        <v>2.43388888888889</v>
      </c>
      <c r="O76" s="0" t="n">
        <v>4.02069444444445</v>
      </c>
      <c r="P76" s="0" t="n">
        <v>0.109583333333335</v>
      </c>
      <c r="Q76" s="0" t="n">
        <v>-0.0629166666666654</v>
      </c>
      <c r="R76" s="0" t="n">
        <v>0.140138888888885</v>
      </c>
      <c r="S76" s="0" t="n">
        <v>-0.0498611111111154</v>
      </c>
      <c r="T76" s="0" t="n">
        <v>-0.165694444444446</v>
      </c>
      <c r="U76" s="0" t="n">
        <v>0.119027777777775</v>
      </c>
      <c r="V76" s="0" t="n">
        <v>0.0609722222222242</v>
      </c>
      <c r="W76" s="0" t="n">
        <v>-0.0551388888888855</v>
      </c>
      <c r="X76" s="0" t="n">
        <v>-0.0240277777777753</v>
      </c>
      <c r="Y76" s="0" t="n">
        <v>-0.0720833333333353</v>
      </c>
      <c r="AF76" s="1" t="n">
        <v>2.4275</v>
      </c>
      <c r="AG76" s="1" t="n">
        <f aca="false">AG75+1</f>
        <v>75</v>
      </c>
    </row>
    <row r="77" customFormat="false" ht="12.75" hidden="false" customHeight="false" outlineLevel="0" collapsed="false">
      <c r="E77" s="3" t="s">
        <v>64</v>
      </c>
      <c r="F77" s="3" t="s">
        <v>69</v>
      </c>
      <c r="G77" s="1" t="n">
        <v>6.04611111111111</v>
      </c>
      <c r="AF77" s="1" t="n">
        <v>2.35333333333333</v>
      </c>
      <c r="AG77" s="1" t="n">
        <f aca="false">AG76+1</f>
        <v>76</v>
      </c>
    </row>
    <row r="78" customFormat="false" ht="12.75" hidden="false" customHeight="false" outlineLevel="0" collapsed="false">
      <c r="E78" s="3" t="s">
        <v>64</v>
      </c>
      <c r="F78" s="3" t="s">
        <v>69</v>
      </c>
      <c r="G78" s="1" t="n">
        <v>5.97416666666667</v>
      </c>
      <c r="O78" s="0" t="n">
        <v>6.02580555555555</v>
      </c>
      <c r="P78" s="0" t="n">
        <v>0.0203055555555558</v>
      </c>
      <c r="Q78" s="0" t="n">
        <v>-0.0516388888888848</v>
      </c>
      <c r="R78" s="0" t="n">
        <v>0.0178055555555554</v>
      </c>
      <c r="S78" s="0" t="n">
        <v>-0.0121944444444448</v>
      </c>
      <c r="T78" s="0" t="n">
        <v>0.0664166666666652</v>
      </c>
      <c r="U78" s="0" t="n">
        <v>-0.051361111111115</v>
      </c>
      <c r="V78" s="0" t="n">
        <v>0.00502777777777563</v>
      </c>
      <c r="W78" s="0" t="n">
        <v>-0.00413888888888447</v>
      </c>
      <c r="X78" s="0" t="n">
        <v>0.0219722222222254</v>
      </c>
      <c r="Y78" s="0" t="n">
        <v>-0.0121944444444448</v>
      </c>
      <c r="AF78" s="1" t="n">
        <v>2.39138888888889</v>
      </c>
      <c r="AG78" s="1" t="n">
        <f aca="false">AG77+1</f>
        <v>77</v>
      </c>
    </row>
    <row r="79" customFormat="false" ht="12.75" hidden="false" customHeight="false" outlineLevel="0" collapsed="false">
      <c r="E79" s="3" t="s">
        <v>64</v>
      </c>
      <c r="F79" s="3" t="s">
        <v>69</v>
      </c>
      <c r="G79" s="1" t="n">
        <v>6.04361111111111</v>
      </c>
      <c r="AF79" s="1" t="n">
        <v>2.34583333333333</v>
      </c>
      <c r="AG79" s="1" t="n">
        <f aca="false">AG78+1</f>
        <v>78</v>
      </c>
    </row>
    <row r="80" customFormat="false" ht="12.75" hidden="false" customHeight="false" outlineLevel="0" collapsed="false">
      <c r="E80" s="3" t="s">
        <v>64</v>
      </c>
      <c r="F80" s="3" t="s">
        <v>69</v>
      </c>
      <c r="G80" s="1" t="n">
        <v>6.01361111111111</v>
      </c>
      <c r="AF80" s="1" t="n">
        <v>2.35305555555556</v>
      </c>
      <c r="AG80" s="1" t="n">
        <f aca="false">AG79+1</f>
        <v>79</v>
      </c>
    </row>
    <row r="81" customFormat="false" ht="12.75" hidden="false" customHeight="false" outlineLevel="0" collapsed="false">
      <c r="E81" s="3" t="s">
        <v>64</v>
      </c>
      <c r="F81" s="3" t="s">
        <v>69</v>
      </c>
      <c r="G81" s="1" t="n">
        <v>6.09222222222222</v>
      </c>
      <c r="O81" s="0" t="n">
        <v>2.39472222222222</v>
      </c>
      <c r="P81" s="0" t="n">
        <v>0.100833333333337</v>
      </c>
      <c r="Q81" s="0" t="n">
        <v>-0.0497222222222233</v>
      </c>
      <c r="R81" s="0" t="n">
        <v>0.0330555555555563</v>
      </c>
      <c r="S81" s="0" t="n">
        <v>0.0644444444444465</v>
      </c>
      <c r="T81" s="0" t="n">
        <v>0.0327777777777767</v>
      </c>
      <c r="U81" s="0" t="n">
        <v>-0.0413888888888936</v>
      </c>
      <c r="V81" s="0" t="n">
        <v>-0.00333333333333341</v>
      </c>
      <c r="W81" s="0" t="n">
        <v>-0.0488888888888934</v>
      </c>
      <c r="X81" s="0" t="n">
        <v>-0.0416666666666634</v>
      </c>
      <c r="Y81" s="0" t="n">
        <v>-0.0461111111111134</v>
      </c>
      <c r="AF81" s="1" t="n">
        <v>2.34861111111111</v>
      </c>
      <c r="AG81" s="1" t="n">
        <f aca="false">AG80+1</f>
        <v>80</v>
      </c>
    </row>
    <row r="82" customFormat="false" ht="12.75" hidden="false" customHeight="false" outlineLevel="0" collapsed="false">
      <c r="E82" s="3" t="s">
        <v>64</v>
      </c>
      <c r="F82" s="3" t="s">
        <v>69</v>
      </c>
      <c r="G82" s="1" t="n">
        <v>5.97444444444444</v>
      </c>
    </row>
    <row r="83" customFormat="false" ht="12.75" hidden="false" customHeight="false" outlineLevel="0" collapsed="false">
      <c r="E83" s="3" t="s">
        <v>64</v>
      </c>
      <c r="F83" s="3" t="s">
        <v>69</v>
      </c>
      <c r="G83" s="1" t="n">
        <v>6.03083333333333</v>
      </c>
    </row>
    <row r="84" customFormat="false" ht="12.75" hidden="false" customHeight="false" outlineLevel="0" collapsed="false">
      <c r="E84" s="3" t="s">
        <v>64</v>
      </c>
      <c r="F84" s="3" t="s">
        <v>69</v>
      </c>
      <c r="G84" s="1" t="n">
        <v>6.02166666666667</v>
      </c>
    </row>
    <row r="85" customFormat="false" ht="12.75" hidden="false" customHeight="false" outlineLevel="0" collapsed="false">
      <c r="E85" s="3" t="s">
        <v>64</v>
      </c>
      <c r="F85" s="3" t="s">
        <v>69</v>
      </c>
      <c r="G85" s="1" t="n">
        <v>6.04777777777778</v>
      </c>
    </row>
    <row r="86" customFormat="false" ht="12.75" hidden="false" customHeight="false" outlineLevel="0" collapsed="false">
      <c r="E86" s="3" t="s">
        <v>64</v>
      </c>
      <c r="F86" s="3" t="s">
        <v>69</v>
      </c>
      <c r="G86" s="1" t="n">
        <v>6.01361111111111</v>
      </c>
    </row>
    <row r="87" customFormat="false" ht="12.75" hidden="false" customHeight="false" outlineLevel="0" collapsed="false">
      <c r="E87" s="3" t="s">
        <v>64</v>
      </c>
      <c r="F87" s="3" t="s">
        <v>70</v>
      </c>
      <c r="G87" s="1" t="n">
        <v>2.53638888888889</v>
      </c>
    </row>
    <row r="88" customFormat="false" ht="12.75" hidden="false" customHeight="false" outlineLevel="0" collapsed="false">
      <c r="E88" s="3" t="s">
        <v>64</v>
      </c>
      <c r="F88" s="3" t="s">
        <v>70</v>
      </c>
      <c r="G88" s="1" t="n">
        <v>2.41166666666667</v>
      </c>
    </row>
    <row r="89" customFormat="false" ht="12.75" hidden="false" customHeight="false" outlineLevel="0" collapsed="false">
      <c r="E89" s="3" t="s">
        <v>64</v>
      </c>
      <c r="F89" s="3" t="s">
        <v>70</v>
      </c>
      <c r="G89" s="1" t="n">
        <v>2.39638888888889</v>
      </c>
    </row>
    <row r="90" customFormat="false" ht="12.75" hidden="false" customHeight="false" outlineLevel="0" collapsed="false">
      <c r="E90" s="3" t="s">
        <v>64</v>
      </c>
      <c r="F90" s="3" t="s">
        <v>70</v>
      </c>
      <c r="G90" s="1" t="n">
        <v>2.47055555555556</v>
      </c>
    </row>
    <row r="91" customFormat="false" ht="12.75" hidden="false" customHeight="false" outlineLevel="0" collapsed="false">
      <c r="E91" s="3" t="s">
        <v>64</v>
      </c>
      <c r="F91" s="3" t="s">
        <v>70</v>
      </c>
      <c r="G91" s="1" t="n">
        <v>2.4075</v>
      </c>
    </row>
    <row r="92" customFormat="false" ht="12.75" hidden="false" customHeight="false" outlineLevel="0" collapsed="false">
      <c r="E92" s="3" t="s">
        <v>64</v>
      </c>
      <c r="F92" s="3" t="s">
        <v>70</v>
      </c>
      <c r="G92" s="1" t="n">
        <v>2.41083333333333</v>
      </c>
    </row>
    <row r="93" customFormat="false" ht="12.75" hidden="false" customHeight="false" outlineLevel="0" collapsed="false">
      <c r="E93" s="3" t="s">
        <v>64</v>
      </c>
      <c r="F93" s="3" t="s">
        <v>70</v>
      </c>
      <c r="G93" s="1" t="n">
        <v>2.35472222222222</v>
      </c>
    </row>
    <row r="94" customFormat="false" ht="12.75" hidden="false" customHeight="false" outlineLevel="0" collapsed="false">
      <c r="E94" s="3" t="s">
        <v>64</v>
      </c>
      <c r="F94" s="3" t="s">
        <v>70</v>
      </c>
      <c r="G94" s="1" t="n">
        <v>2.26138888888889</v>
      </c>
    </row>
    <row r="95" customFormat="false" ht="12.75" hidden="false" customHeight="false" outlineLevel="0" collapsed="false">
      <c r="E95" s="3" t="s">
        <v>64</v>
      </c>
      <c r="F95" s="3" t="s">
        <v>70</v>
      </c>
      <c r="G95" s="1" t="n">
        <v>2.41138888888889</v>
      </c>
    </row>
    <row r="96" customFormat="false" ht="12.75" hidden="false" customHeight="false" outlineLevel="0" collapsed="false">
      <c r="E96" s="3" t="s">
        <v>64</v>
      </c>
      <c r="F96" s="3" t="s">
        <v>70</v>
      </c>
      <c r="G96" s="1" t="n">
        <v>2.39388888888889</v>
      </c>
    </row>
    <row r="97" customFormat="false" ht="12.75" hidden="false" customHeight="false" outlineLevel="0" collapsed="false">
      <c r="E97" s="3" t="s">
        <v>64</v>
      </c>
      <c r="F97" s="3" t="s">
        <v>71</v>
      </c>
      <c r="G97" s="1" t="n">
        <v>4.18888888888889</v>
      </c>
    </row>
    <row r="98" customFormat="false" ht="12.75" hidden="false" customHeight="false" outlineLevel="0" collapsed="false">
      <c r="E98" s="3" t="s">
        <v>64</v>
      </c>
      <c r="F98" s="3" t="s">
        <v>71</v>
      </c>
      <c r="G98" s="1" t="n">
        <v>4.01555555555556</v>
      </c>
    </row>
    <row r="99" customFormat="false" ht="12.75" hidden="false" customHeight="false" outlineLevel="0" collapsed="false">
      <c r="E99" s="3" t="s">
        <v>64</v>
      </c>
      <c r="F99" s="3" t="s">
        <v>71</v>
      </c>
      <c r="G99" s="1" t="n">
        <v>4.14833333333333</v>
      </c>
    </row>
    <row r="100" customFormat="false" ht="12.75" hidden="false" customHeight="false" outlineLevel="0" collapsed="false">
      <c r="E100" s="3" t="s">
        <v>64</v>
      </c>
      <c r="F100" s="3" t="s">
        <v>71</v>
      </c>
      <c r="G100" s="1" t="n">
        <v>3.98805555555556</v>
      </c>
    </row>
    <row r="101" customFormat="false" ht="12.75" hidden="false" customHeight="false" outlineLevel="0" collapsed="false">
      <c r="E101" s="3" t="s">
        <v>64</v>
      </c>
      <c r="F101" s="3" t="s">
        <v>71</v>
      </c>
      <c r="G101" s="1" t="n">
        <v>3.84416666666667</v>
      </c>
    </row>
    <row r="102" customFormat="false" ht="12.75" hidden="false" customHeight="false" outlineLevel="0" collapsed="false">
      <c r="E102" s="3" t="s">
        <v>64</v>
      </c>
      <c r="F102" s="3" t="s">
        <v>71</v>
      </c>
      <c r="G102" s="1" t="n">
        <v>4.05888888888889</v>
      </c>
    </row>
    <row r="103" customFormat="false" ht="12.75" hidden="false" customHeight="false" outlineLevel="0" collapsed="false">
      <c r="E103" s="3" t="s">
        <v>64</v>
      </c>
      <c r="F103" s="3" t="s">
        <v>71</v>
      </c>
      <c r="G103" s="1" t="n">
        <v>4.07833333333333</v>
      </c>
    </row>
    <row r="104" customFormat="false" ht="12.75" hidden="false" customHeight="false" outlineLevel="0" collapsed="false">
      <c r="E104" s="3" t="s">
        <v>64</v>
      </c>
      <c r="F104" s="3" t="s">
        <v>71</v>
      </c>
      <c r="G104" s="1" t="n">
        <v>3.93916666666667</v>
      </c>
    </row>
    <row r="105" customFormat="false" ht="12.75" hidden="false" customHeight="false" outlineLevel="0" collapsed="false">
      <c r="E105" s="3" t="s">
        <v>64</v>
      </c>
      <c r="F105" s="3" t="s">
        <v>71</v>
      </c>
      <c r="G105" s="1" t="n">
        <v>4.00333333333333</v>
      </c>
    </row>
    <row r="106" customFormat="false" ht="12.75" hidden="false" customHeight="false" outlineLevel="0" collapsed="false">
      <c r="E106" s="3" t="s">
        <v>64</v>
      </c>
      <c r="F106" s="3" t="s">
        <v>71</v>
      </c>
      <c r="G106" s="1" t="n">
        <v>3.96388888888889</v>
      </c>
    </row>
    <row r="107" customFormat="false" ht="12.75" hidden="false" customHeight="false" outlineLevel="0" collapsed="false">
      <c r="E107" s="3" t="s">
        <v>64</v>
      </c>
      <c r="F107" s="3" t="s">
        <v>72</v>
      </c>
      <c r="G107" s="1" t="n">
        <v>2.49555555555556</v>
      </c>
    </row>
    <row r="108" customFormat="false" ht="12.75" hidden="false" customHeight="false" outlineLevel="0" collapsed="false">
      <c r="E108" s="3" t="s">
        <v>64</v>
      </c>
      <c r="F108" s="3" t="s">
        <v>72</v>
      </c>
      <c r="G108" s="1" t="n">
        <v>2.345</v>
      </c>
    </row>
    <row r="109" customFormat="false" ht="12.75" hidden="false" customHeight="false" outlineLevel="0" collapsed="false">
      <c r="E109" s="3" t="s">
        <v>64</v>
      </c>
      <c r="F109" s="3" t="s">
        <v>72</v>
      </c>
      <c r="G109" s="1" t="n">
        <v>2.42777777777778</v>
      </c>
    </row>
    <row r="110" customFormat="false" ht="12.75" hidden="false" customHeight="false" outlineLevel="0" collapsed="false">
      <c r="E110" s="3" t="s">
        <v>64</v>
      </c>
      <c r="F110" s="3" t="s">
        <v>72</v>
      </c>
      <c r="G110" s="1" t="n">
        <v>2.45916666666667</v>
      </c>
    </row>
    <row r="111" customFormat="false" ht="12.75" hidden="false" customHeight="false" outlineLevel="0" collapsed="false">
      <c r="E111" s="3" t="s">
        <v>64</v>
      </c>
      <c r="F111" s="3" t="s">
        <v>72</v>
      </c>
      <c r="G111" s="1" t="n">
        <v>2.4275</v>
      </c>
    </row>
    <row r="112" customFormat="false" ht="12.75" hidden="false" customHeight="false" outlineLevel="0" collapsed="false">
      <c r="E112" s="3" t="s">
        <v>64</v>
      </c>
      <c r="F112" s="3" t="s">
        <v>72</v>
      </c>
      <c r="G112" s="1" t="n">
        <v>2.35333333333333</v>
      </c>
    </row>
    <row r="113" customFormat="false" ht="12.75" hidden="false" customHeight="false" outlineLevel="0" collapsed="false">
      <c r="E113" s="3" t="s">
        <v>64</v>
      </c>
      <c r="F113" s="3" t="s">
        <v>72</v>
      </c>
      <c r="G113" s="1" t="n">
        <v>2.39138888888889</v>
      </c>
    </row>
    <row r="114" customFormat="false" ht="12.75" hidden="false" customHeight="false" outlineLevel="0" collapsed="false">
      <c r="E114" s="3" t="s">
        <v>64</v>
      </c>
      <c r="F114" s="3" t="s">
        <v>72</v>
      </c>
      <c r="G114" s="1" t="n">
        <v>2.34583333333333</v>
      </c>
    </row>
    <row r="115" customFormat="false" ht="12.75" hidden="false" customHeight="false" outlineLevel="0" collapsed="false">
      <c r="E115" s="3" t="s">
        <v>64</v>
      </c>
      <c r="F115" s="3" t="s">
        <v>72</v>
      </c>
      <c r="G115" s="1" t="n">
        <v>2.35305555555556</v>
      </c>
    </row>
    <row r="116" customFormat="false" ht="12.75" hidden="false" customHeight="false" outlineLevel="0" collapsed="false">
      <c r="E116" s="3" t="s">
        <v>64</v>
      </c>
      <c r="F116" s="3" t="s">
        <v>72</v>
      </c>
      <c r="G116" s="1" t="n">
        <v>2.34861111111111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Q39" activeCellId="0" sqref="Q39"/>
    </sheetView>
  </sheetViews>
  <sheetFormatPr defaultColWidth="11.589843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2" t="s">
        <v>57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4.16138888888889</v>
      </c>
      <c r="K2" s="1" t="n">
        <v>4.14916666666667</v>
      </c>
      <c r="L2" s="1" t="n">
        <v>4.23833333333333</v>
      </c>
      <c r="M2" s="1" t="n">
        <v>4.11527777777778</v>
      </c>
      <c r="N2" s="1" t="n">
        <v>4.18611111111111</v>
      </c>
      <c r="O2" s="1" t="n">
        <v>4.19777777777778</v>
      </c>
      <c r="P2" s="1" t="n">
        <v>4.15666666666667</v>
      </c>
      <c r="Q2" s="1" t="n">
        <v>4.14138888888889</v>
      </c>
      <c r="R2" s="1" t="n">
        <v>4.24861111111111</v>
      </c>
      <c r="S2" s="1" t="n">
        <v>4.19777777777778</v>
      </c>
      <c r="T2" s="0" t="n">
        <f aca="false">AVERAGE(J2:S2)</f>
        <v>4.17925</v>
      </c>
      <c r="U2" s="0" t="n">
        <f aca="false">J2-$T2</f>
        <v>-0.0178611111111104</v>
      </c>
      <c r="V2" s="0" t="n">
        <f aca="false">K2-$T2</f>
        <v>-0.030083333333331</v>
      </c>
      <c r="W2" s="0" t="n">
        <f aca="false">L2-$T2</f>
        <v>0.0590833333333292</v>
      </c>
      <c r="X2" s="0" t="n">
        <f aca="false">M2-$T2</f>
        <v>-0.0639722222222208</v>
      </c>
      <c r="Y2" s="0" t="n">
        <f aca="false">N2-$T2</f>
        <v>0.00686111111110943</v>
      </c>
      <c r="Z2" s="0" t="n">
        <f aca="false">O2-$T2</f>
        <v>0.0185277777777797</v>
      </c>
      <c r="AA2" s="0" t="n">
        <f aca="false">P2-$T2</f>
        <v>-0.0225833333333307</v>
      </c>
      <c r="AB2" s="0" t="n">
        <f aca="false">Q2-$T2</f>
        <v>-0.0378611111111109</v>
      </c>
      <c r="AC2" s="0" t="n">
        <f aca="false">R2-$T2</f>
        <v>0.0693611111111094</v>
      </c>
      <c r="AD2" s="0" t="n">
        <f aca="false">S2-$T2</f>
        <v>0.0185277777777797</v>
      </c>
      <c r="AF2" s="1" t="n">
        <v>1</v>
      </c>
      <c r="AG2" s="1" t="n">
        <v>4.16138888888889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0.403888888888889</v>
      </c>
      <c r="K3" s="1" t="n">
        <v>0.415277777777778</v>
      </c>
      <c r="L3" s="1" t="n">
        <v>0.426388888888889</v>
      </c>
      <c r="M3" s="1" t="n">
        <v>0.425555555555556</v>
      </c>
      <c r="N3" s="1" t="n">
        <v>0.417777777777778</v>
      </c>
      <c r="O3" s="1" t="n">
        <v>0.428333333333333</v>
      </c>
      <c r="P3" s="1" t="n">
        <v>0.424722222222222</v>
      </c>
      <c r="Q3" s="1" t="n">
        <v>0.417222222222222</v>
      </c>
      <c r="R3" s="1" t="n">
        <v>0.396944444444444</v>
      </c>
      <c r="S3" s="1" t="n">
        <v>0.417777777777778</v>
      </c>
      <c r="T3" s="0" t="n">
        <f aca="false">AVERAGE(J3:S3)</f>
        <v>0.417388888888889</v>
      </c>
      <c r="U3" s="0" t="n">
        <f aca="false">J3-T3</f>
        <v>-0.0135</v>
      </c>
      <c r="V3" s="0" t="n">
        <f aca="false">K3-$T3</f>
        <v>-0.0021111111111109</v>
      </c>
      <c r="W3" s="0" t="n">
        <f aca="false">L3-$T3</f>
        <v>0.00900000000000006</v>
      </c>
      <c r="X3" s="0" t="n">
        <f aca="false">M3-$T3</f>
        <v>0.0081666666666671</v>
      </c>
      <c r="Y3" s="0" t="n">
        <f aca="false">N3-$T3</f>
        <v>0.000388888888889105</v>
      </c>
      <c r="Z3" s="0" t="n">
        <f aca="false">O3-$T3</f>
        <v>0.0109444444444441</v>
      </c>
      <c r="AA3" s="0" t="n">
        <f aca="false">P3-$T3</f>
        <v>0.00733333333333314</v>
      </c>
      <c r="AB3" s="0" t="n">
        <f aca="false">Q3-$T3</f>
        <v>-0.00016666666666687</v>
      </c>
      <c r="AC3" s="0" t="n">
        <f aca="false">R3-$T3</f>
        <v>-0.0204444444444449</v>
      </c>
      <c r="AD3" s="0" t="n">
        <f aca="false">S3-$T3</f>
        <v>0.000388888888889105</v>
      </c>
      <c r="AF3" s="1" t="n">
        <f aca="false">AF2+1</f>
        <v>2</v>
      </c>
      <c r="AG3" s="1" t="n">
        <v>4.14916666666667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1.63083333333333</v>
      </c>
      <c r="K4" s="1" t="n">
        <v>1.70388888888889</v>
      </c>
      <c r="L4" s="1" t="n">
        <v>1.74472222222222</v>
      </c>
      <c r="M4" s="1" t="n">
        <v>1.67555555555556</v>
      </c>
      <c r="N4" s="1" t="n">
        <v>1.63305555555556</v>
      </c>
      <c r="O4" s="1" t="n">
        <v>1.69305555555556</v>
      </c>
      <c r="P4" s="1" t="n">
        <v>1.68916666666667</v>
      </c>
      <c r="Q4" s="1" t="n">
        <v>1.67944444444444</v>
      </c>
      <c r="R4" s="1" t="n">
        <v>1.67444444444444</v>
      </c>
      <c r="S4" s="1" t="n">
        <v>1.65</v>
      </c>
      <c r="T4" s="0" t="n">
        <f aca="false">AVERAGE(J4:S4)</f>
        <v>1.67741666666667</v>
      </c>
      <c r="U4" s="0" t="n">
        <f aca="false">J4-T4</f>
        <v>-0.0465833333333372</v>
      </c>
      <c r="V4" s="0" t="n">
        <f aca="false">K4-$T4</f>
        <v>0.0264722222222227</v>
      </c>
      <c r="W4" s="0" t="n">
        <f aca="false">L4-$T4</f>
        <v>0.0673055555555528</v>
      </c>
      <c r="X4" s="0" t="n">
        <f aca="false">M4-$T4</f>
        <v>-0.00186111111110732</v>
      </c>
      <c r="Y4" s="0" t="n">
        <f aca="false">N4-$T4</f>
        <v>-0.0443611111111073</v>
      </c>
      <c r="Z4" s="0" t="n">
        <f aca="false">O4-$T4</f>
        <v>0.0156388888888928</v>
      </c>
      <c r="AA4" s="0" t="n">
        <f aca="false">P4-$T4</f>
        <v>0.0117500000000028</v>
      </c>
      <c r="AB4" s="0" t="n">
        <f aca="false">Q4-$T4</f>
        <v>0.00202777777777285</v>
      </c>
      <c r="AC4" s="0" t="n">
        <f aca="false">R4-$T4</f>
        <v>-0.00297222222222726</v>
      </c>
      <c r="AD4" s="0" t="n">
        <f aca="false">S4-$T4</f>
        <v>-0.0274166666666673</v>
      </c>
      <c r="AF4" s="1" t="n">
        <f aca="false">AF3+1</f>
        <v>3</v>
      </c>
      <c r="AG4" s="1" t="n">
        <v>4.23833333333333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0.417777777777778</v>
      </c>
      <c r="K5" s="1" t="n">
        <v>0.408055555555556</v>
      </c>
      <c r="L5" s="1" t="n">
        <v>0.417222222222222</v>
      </c>
      <c r="M5" s="1" t="n">
        <v>0.426666666666667</v>
      </c>
      <c r="N5" s="1" t="n">
        <v>0.422222222222222</v>
      </c>
      <c r="O5" s="1" t="n">
        <v>0.425</v>
      </c>
      <c r="P5" s="1" t="n">
        <v>0.421111111111111</v>
      </c>
      <c r="Q5" s="1" t="n">
        <v>0.398055555555556</v>
      </c>
      <c r="R5" s="1" t="n">
        <v>0.394722222222222</v>
      </c>
      <c r="S5" s="1" t="n">
        <v>0.421111111111111</v>
      </c>
      <c r="T5" s="0" t="n">
        <f aca="false">AVERAGE(J5:S5)</f>
        <v>0.415194444444445</v>
      </c>
      <c r="U5" s="0" t="n">
        <f aca="false">J5-T5</f>
        <v>0.00258333333333344</v>
      </c>
      <c r="V5" s="0" t="n">
        <f aca="false">K5-$T5</f>
        <v>-0.00713888888888858</v>
      </c>
      <c r="W5" s="0" t="n">
        <f aca="false">L5-$T5</f>
        <v>0.00202777777777746</v>
      </c>
      <c r="X5" s="0" t="n">
        <f aca="false">M5-$T5</f>
        <v>0.0114722222222225</v>
      </c>
      <c r="Y5" s="0" t="n">
        <f aca="false">N5-$T5</f>
        <v>0.00702777777777747</v>
      </c>
      <c r="Z5" s="0" t="n">
        <f aca="false">O5-$T5</f>
        <v>0.00980555555555546</v>
      </c>
      <c r="AA5" s="0" t="n">
        <f aca="false">P5-$T5</f>
        <v>0.0059166666666664</v>
      </c>
      <c r="AB5" s="0" t="n">
        <f aca="false">Q5-$T5</f>
        <v>-0.0171388888888885</v>
      </c>
      <c r="AC5" s="0" t="n">
        <f aca="false">R5-$T5</f>
        <v>-0.0204722222222226</v>
      </c>
      <c r="AD5" s="0" t="n">
        <f aca="false">S5-$T5</f>
        <v>0.0059166666666664</v>
      </c>
      <c r="AF5" s="1" t="n">
        <f aca="false">AF4+1</f>
        <v>4</v>
      </c>
      <c r="AG5" s="1" t="n">
        <v>4.11527777777778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2.52416666666667</v>
      </c>
      <c r="K6" s="1" t="n">
        <v>2.44472222222222</v>
      </c>
      <c r="L6" s="1" t="n">
        <v>2.53222222222222</v>
      </c>
      <c r="M6" s="1" t="n">
        <v>2.49611111111111</v>
      </c>
      <c r="N6" s="1" t="n">
        <v>2.56583333333333</v>
      </c>
      <c r="O6" s="1" t="n">
        <v>2.46416666666667</v>
      </c>
      <c r="P6" s="1" t="n">
        <v>2.48972222222222</v>
      </c>
      <c r="Q6" s="1" t="n">
        <v>2.4775</v>
      </c>
      <c r="R6" s="1" t="n">
        <v>2.47277777777778</v>
      </c>
      <c r="S6" s="1" t="n">
        <v>2.49666666666667</v>
      </c>
      <c r="T6" s="0" t="n">
        <f aca="false">AVERAGE(J6:S6)</f>
        <v>2.49638888888889</v>
      </c>
      <c r="U6" s="0" t="n">
        <f aca="false">J6-T6</f>
        <v>0.0277777777777812</v>
      </c>
      <c r="V6" s="0" t="n">
        <f aca="false">K6-$T6</f>
        <v>-0.051666666666669</v>
      </c>
      <c r="W6" s="0" t="n">
        <f aca="false">L6-$T6</f>
        <v>0.0358333333333314</v>
      </c>
      <c r="X6" s="0" t="n">
        <f aca="false">M6-$T6</f>
        <v>-0.000277777777778709</v>
      </c>
      <c r="Y6" s="0" t="n">
        <f aca="false">N6-$T6</f>
        <v>0.0694444444444411</v>
      </c>
      <c r="Z6" s="0" t="n">
        <f aca="false">O6-$T6</f>
        <v>-0.0322222222222188</v>
      </c>
      <c r="AA6" s="0" t="n">
        <f aca="false">P6-$T6</f>
        <v>-0.0066666666666686</v>
      </c>
      <c r="AB6" s="0" t="n">
        <f aca="false">Q6-$T6</f>
        <v>-0.0188888888888887</v>
      </c>
      <c r="AC6" s="0" t="n">
        <f aca="false">R6-$T6</f>
        <v>-0.0236111111111086</v>
      </c>
      <c r="AD6" s="0" t="n">
        <f aca="false">S6-$T6</f>
        <v>0.000277777777781374</v>
      </c>
      <c r="AF6" s="1" t="n">
        <f aca="false">AF5+1</f>
        <v>5</v>
      </c>
      <c r="AG6" s="1" t="n">
        <v>4.18611111111111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0.432222222222222</v>
      </c>
      <c r="K7" s="1" t="n">
        <v>0.421666666666667</v>
      </c>
      <c r="L7" s="1" t="n">
        <v>0.418888888888889</v>
      </c>
      <c r="M7" s="1" t="n">
        <v>0.443055555555556</v>
      </c>
      <c r="N7" s="1" t="n">
        <v>0.415833333333333</v>
      </c>
      <c r="O7" s="1" t="n">
        <v>0.416388888888889</v>
      </c>
      <c r="P7" s="1" t="n">
        <v>0.393055555555556</v>
      </c>
      <c r="Q7" s="1" t="n">
        <v>0.406111111111111</v>
      </c>
      <c r="R7" s="1" t="n">
        <v>0.4</v>
      </c>
      <c r="S7" s="1" t="n">
        <v>0.4175</v>
      </c>
      <c r="T7" s="0" t="n">
        <f aca="false">AVERAGE(J7:S7)</f>
        <v>0.416472222222222</v>
      </c>
      <c r="U7" s="0" t="n">
        <f aca="false">J7-T7</f>
        <v>0.0157499999999997</v>
      </c>
      <c r="V7" s="0" t="n">
        <f aca="false">K7-$T7</f>
        <v>0.00519444444444478</v>
      </c>
      <c r="W7" s="0" t="n">
        <f aca="false">L7-$T7</f>
        <v>0.00241666666666668</v>
      </c>
      <c r="X7" s="0" t="n">
        <f aca="false">M7-$T7</f>
        <v>0.0265833333333337</v>
      </c>
      <c r="Y7" s="0" t="n">
        <f aca="false">N7-$T7</f>
        <v>-0.000638888888889244</v>
      </c>
      <c r="Z7" s="0" t="n">
        <f aca="false">O7-$T7</f>
        <v>-8.33333333333242E-005</v>
      </c>
      <c r="AA7" s="0" t="n">
        <f aca="false">P7-$T7</f>
        <v>-0.0234166666666662</v>
      </c>
      <c r="AB7" s="0" t="n">
        <f aca="false">Q7-$T7</f>
        <v>-0.0103611111111113</v>
      </c>
      <c r="AC7" s="0" t="n">
        <f aca="false">R7-$T7</f>
        <v>-0.0164722222222223</v>
      </c>
      <c r="AD7" s="0" t="n">
        <f aca="false">S7-$T7</f>
        <v>0.00102777777777774</v>
      </c>
      <c r="AF7" s="1" t="n">
        <f aca="false">AF6+1</f>
        <v>6</v>
      </c>
      <c r="AG7" s="1" t="n">
        <v>4.19777777777778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1.71222222222222</v>
      </c>
      <c r="K8" s="1" t="n">
        <v>1.64722222222222</v>
      </c>
      <c r="L8" s="1" t="n">
        <v>1.77611111111111</v>
      </c>
      <c r="M8" s="1" t="n">
        <v>1.67694444444444</v>
      </c>
      <c r="N8" s="1" t="n">
        <v>1.59694444444444</v>
      </c>
      <c r="O8" s="1" t="n">
        <v>1.68388888888889</v>
      </c>
      <c r="P8" s="1" t="n">
        <v>1.71138888888889</v>
      </c>
      <c r="Q8" s="1" t="n">
        <v>1.70416666666667</v>
      </c>
      <c r="R8" s="1" t="n">
        <v>1.70333333333333</v>
      </c>
      <c r="S8" s="1" t="n">
        <v>1.64583333333333</v>
      </c>
      <c r="T8" s="0" t="n">
        <f aca="false">AVERAGE(J8:S8)</f>
        <v>1.68580555555555</v>
      </c>
      <c r="U8" s="0" t="n">
        <f aca="false">J8-T8</f>
        <v>0.0264166666666659</v>
      </c>
      <c r="V8" s="0" t="n">
        <f aca="false">K8-$T8</f>
        <v>-0.0385833333333343</v>
      </c>
      <c r="W8" s="0" t="n">
        <f aca="false">L8-$T8</f>
        <v>0.0903055555555559</v>
      </c>
      <c r="X8" s="0" t="n">
        <f aca="false">M8-$T8</f>
        <v>-0.00886111111111432</v>
      </c>
      <c r="Y8" s="0" t="n">
        <f aca="false">N8-$T8</f>
        <v>-0.0888611111111142</v>
      </c>
      <c r="Z8" s="0" t="n">
        <f aca="false">O8-$T8</f>
        <v>-0.00191666666666412</v>
      </c>
      <c r="AA8" s="0" t="n">
        <f aca="false">P8-$T8</f>
        <v>0.0255833333333357</v>
      </c>
      <c r="AB8" s="0" t="n">
        <f aca="false">Q8-$T8</f>
        <v>0.0183611111111157</v>
      </c>
      <c r="AC8" s="0" t="n">
        <f aca="false">R8-$T8</f>
        <v>0.0175277777777758</v>
      </c>
      <c r="AD8" s="0" t="n">
        <f aca="false">S8-$T8</f>
        <v>-0.0399722222222243</v>
      </c>
      <c r="AF8" s="1" t="n">
        <f aca="false">AF7+1</f>
        <v>7</v>
      </c>
      <c r="AG8" s="1" t="n">
        <v>4.15666666666667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0.433611111111111</v>
      </c>
      <c r="K9" s="1" t="n">
        <v>0.423888888888889</v>
      </c>
      <c r="L9" s="1" t="n">
        <v>0.43</v>
      </c>
      <c r="M9" s="1" t="n">
        <v>0.437777777777778</v>
      </c>
      <c r="N9" s="1" t="n">
        <v>0.416666666666667</v>
      </c>
      <c r="O9" s="1" t="n">
        <v>0.409444444444444</v>
      </c>
      <c r="P9" s="1" t="n">
        <v>0.414444444444444</v>
      </c>
      <c r="Q9" s="1" t="n">
        <v>0.386944444444444</v>
      </c>
      <c r="R9" s="1" t="n">
        <v>0.386111111111111</v>
      </c>
      <c r="S9" s="1" t="n">
        <v>0.406666666666667</v>
      </c>
      <c r="T9" s="0" t="n">
        <f aca="false">AVERAGE(J9:S9)</f>
        <v>0.414555555555556</v>
      </c>
      <c r="U9" s="0" t="n">
        <f aca="false">J9-T9</f>
        <v>0.0190555555555555</v>
      </c>
      <c r="V9" s="0" t="n">
        <f aca="false">K9-$T9</f>
        <v>0.00933333333333347</v>
      </c>
      <c r="W9" s="0" t="n">
        <f aca="false">L9-$T9</f>
        <v>0.0154444444444445</v>
      </c>
      <c r="X9" s="0" t="n">
        <f aca="false">M9-$T9</f>
        <v>0.0232222222222225</v>
      </c>
      <c r="Y9" s="0" t="n">
        <f aca="false">N9-$T9</f>
        <v>0.00211111111111156</v>
      </c>
      <c r="Z9" s="0" t="n">
        <f aca="false">O9-$T9</f>
        <v>-0.00511111111111145</v>
      </c>
      <c r="AA9" s="0" t="n">
        <f aca="false">P9-$T9</f>
        <v>-0.000111111111111506</v>
      </c>
      <c r="AB9" s="0" t="n">
        <f aca="false">Q9-$T9</f>
        <v>-0.0276111111111115</v>
      </c>
      <c r="AC9" s="0" t="n">
        <f aca="false">R9-$T9</f>
        <v>-0.0284444444444444</v>
      </c>
      <c r="AD9" s="0" t="n">
        <f aca="false">S9-$T9</f>
        <v>-0.00788888888888845</v>
      </c>
      <c r="AF9" s="1" t="n">
        <f aca="false">AF8+1</f>
        <v>8</v>
      </c>
      <c r="AG9" s="1" t="n">
        <v>4.14138888888889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11.7024722222222</v>
      </c>
      <c r="C10" s="0" t="n">
        <f aca="false" t="array" ref="C10:C10">SUM(C$2:C$9 * $T$2:$T$9)</f>
        <v>1.67602777777778</v>
      </c>
      <c r="D10" s="0" t="n">
        <f aca="false" t="array" ref="D10:D10">SUM(D$2:D$9 * $T$2:$T$9)</f>
        <v>8.37525</v>
      </c>
      <c r="E10" s="0" t="n">
        <f aca="false" t="array" ref="E10:E10">SUM(E$2:E$9 * $T$2:$T$9)</f>
        <v>3.30830555555556</v>
      </c>
      <c r="F10" s="0" t="n">
        <f aca="false" t="array" ref="F10:F10">SUM(F$2:F$9 * $T$2:$T$9)</f>
        <v>1.67291666666667</v>
      </c>
      <c r="G10" s="0" t="n">
        <f aca="false" t="array" ref="G10:G10">SUM(G$2:G$9 * $T$2:$T$9)</f>
        <v>1.69097222222222</v>
      </c>
      <c r="H10" s="0" t="n">
        <f aca="false" t="array" ref="H10:H10">SUM(H$2:H$9 * $T$2:$T$9)</f>
        <v>3.31652777777778</v>
      </c>
      <c r="I10" s="0" t="n">
        <f aca="false" t="array" ref="I10:I10">SUM(I$2:I$9 * $T$2:$T$9)</f>
        <v>1.69152777777778</v>
      </c>
      <c r="J10" s="3"/>
      <c r="K10" s="3"/>
      <c r="L10" s="3"/>
      <c r="M10" s="3"/>
      <c r="U10" s="0" t="n">
        <f aca="false">SUM(U$2:U$9)</f>
        <v>0.0136388888888882</v>
      </c>
      <c r="V10" s="0" t="n">
        <f aca="false">SUM(V$2:V$9)</f>
        <v>-0.0885833333333328</v>
      </c>
      <c r="W10" s="0" t="n">
        <f aca="false">SUM(W$2:W$9)</f>
        <v>0.281416666666658</v>
      </c>
      <c r="X10" s="0" t="n">
        <f aca="false">SUM(X$2:X$9)</f>
        <v>-0.00552777777777524</v>
      </c>
      <c r="Y10" s="0" t="n">
        <f aca="false">SUM(Y$2:Y$9)</f>
        <v>-0.0480277777777821</v>
      </c>
      <c r="Z10" s="0" t="n">
        <f aca="false">SUM(Z$2:Z$9)</f>
        <v>0.0155833333333443</v>
      </c>
      <c r="AA10" s="0" t="n">
        <f aca="false">SUM(AA$2:AA$9)</f>
        <v>-0.002194444444439</v>
      </c>
      <c r="AB10" s="0" t="n">
        <f aca="false">SUM(AB$2:AB$9)</f>
        <v>-0.0916388888888893</v>
      </c>
      <c r="AC10" s="0" t="n">
        <f aca="false">SUM(AC$2:AC$9)</f>
        <v>-0.0255277777777848</v>
      </c>
      <c r="AD10" s="0" t="n">
        <f aca="false">SUM(AD$2:AD$9)</f>
        <v>-0.0491388888888857</v>
      </c>
      <c r="AE10" s="0" t="s">
        <v>30</v>
      </c>
      <c r="AF10" s="1" t="n">
        <f aca="false">AF9+1</f>
        <v>9</v>
      </c>
      <c r="AG10" s="1" t="n">
        <v>4.24861111111111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1.46280902777778</v>
      </c>
      <c r="C11" s="0" t="n">
        <f aca="false">C10/8</f>
        <v>0.209503472222223</v>
      </c>
      <c r="D11" s="0" t="n">
        <f aca="false">D10/8</f>
        <v>1.04690625</v>
      </c>
      <c r="E11" s="0" t="n">
        <f aca="false">E10/8</f>
        <v>0.413538194444445</v>
      </c>
      <c r="F11" s="0" t="n">
        <f aca="false">F10/8</f>
        <v>0.209114583333334</v>
      </c>
      <c r="G11" s="0" t="n">
        <f aca="false">G10/8</f>
        <v>0.211371527777778</v>
      </c>
      <c r="H11" s="0" t="n">
        <f aca="false">H10/8</f>
        <v>0.414565972222222</v>
      </c>
      <c r="I11" s="0" t="n">
        <f aca="false">I10/8</f>
        <v>0.211440972222222</v>
      </c>
      <c r="J11" s="3"/>
      <c r="K11" s="3"/>
      <c r="L11" s="3"/>
      <c r="M11" s="3"/>
      <c r="U11" s="0" t="n">
        <f aca="false">U10/8</f>
        <v>0.00170486111111103</v>
      </c>
      <c r="V11" s="0" t="n">
        <f aca="false">V10/8</f>
        <v>-0.0110729166666666</v>
      </c>
      <c r="W11" s="0" t="n">
        <f aca="false">W10/8</f>
        <v>0.0351770833333322</v>
      </c>
      <c r="X11" s="0" t="n">
        <f aca="false">X10/8</f>
        <v>-0.000690972222221906</v>
      </c>
      <c r="Y11" s="0" t="n">
        <f aca="false">Y10/8</f>
        <v>-0.00600347222222276</v>
      </c>
      <c r="Z11" s="0" t="n">
        <f aca="false">Z10/8</f>
        <v>0.00194791666666803</v>
      </c>
      <c r="AA11" s="0" t="n">
        <f aca="false">AA10/8</f>
        <v>-0.000274305555554875</v>
      </c>
      <c r="AB11" s="0" t="n">
        <f aca="false">AB10/8</f>
        <v>-0.0114548611111112</v>
      </c>
      <c r="AC11" s="0" t="n">
        <f aca="false">AC10/8</f>
        <v>-0.00319097222222309</v>
      </c>
      <c r="AD11" s="0" t="n">
        <f aca="false">AD10/8</f>
        <v>-0.00614236111111072</v>
      </c>
      <c r="AE11" s="0" t="s">
        <v>31</v>
      </c>
      <c r="AF11" s="1" t="n">
        <f aca="false">AF10+1</f>
        <v>10</v>
      </c>
      <c r="AG11" s="1" t="n">
        <v>4.19777777777778</v>
      </c>
    </row>
    <row r="12" customFormat="false" ht="12.75" hidden="false" customHeight="false" outlineLevel="0" collapsed="false">
      <c r="A12" s="0" t="s">
        <v>61</v>
      </c>
      <c r="C12" s="0" t="n">
        <f aca="false">80*POWER(C11,2)</f>
        <v>3.51133638985341</v>
      </c>
      <c r="D12" s="0" t="n">
        <f aca="false">80*POWER(D11,2)</f>
        <v>87.681015703125</v>
      </c>
      <c r="E12" s="0" t="n">
        <f aca="false">80*POWER(E11,2)</f>
        <v>13.6811070611497</v>
      </c>
      <c r="F12" s="0" t="n">
        <f aca="false">80*POWER(F11,2)</f>
        <v>3.4983127170139</v>
      </c>
      <c r="G12" s="0" t="n">
        <f aca="false">80*POWER(G11,2)</f>
        <v>3.57423382040895</v>
      </c>
      <c r="H12" s="0" t="n">
        <f aca="false">80*POWER(H11,2)</f>
        <v>13.7491956259645</v>
      </c>
      <c r="I12" s="0" t="n">
        <f aca="false">80*POWER(I11,2)</f>
        <v>3.57658277874228</v>
      </c>
      <c r="J12" s="3"/>
      <c r="K12" s="3"/>
      <c r="L12" s="3"/>
      <c r="M12" s="3"/>
      <c r="U12" s="0" t="n">
        <f aca="false" t="array" ref="U12:U12">SUM(POWER(U2:U9, 2))</f>
        <v>0.00475857175925973</v>
      </c>
      <c r="V12" s="0" t="n">
        <f aca="false" t="array" ref="V12:V12">SUM(POWER(V2:V9, 2))</f>
        <v>0.0059334174382718</v>
      </c>
      <c r="W12" s="0" t="n">
        <f aca="false" t="array" ref="W12:W12">SUM(POWER(W2:W9, 2))</f>
        <v>0.0177894822530855</v>
      </c>
      <c r="X12" s="0" t="n">
        <f aca="false" t="array" ref="X12:X12">SUM(POWER(X2:X9, 2))</f>
        <v>0.00561875694444435</v>
      </c>
      <c r="Y12" s="0" t="n">
        <f aca="false" t="array" ref="Y12:Y12">SUM(POWER(Y2:Y9, 2))</f>
        <v>0.0147882168209874</v>
      </c>
      <c r="Z12" s="0" t="n">
        <f aca="false" t="array" ref="Z12:Z12">SUM(POWER(Z2:Z9, 2))</f>
        <v>0.00187185879629625</v>
      </c>
      <c r="AA12" s="0" t="n">
        <f aca="false" t="array" ref="AA12:AA12">SUM(POWER(AA2:AA9, 2))</f>
        <v>0.00198415817901242</v>
      </c>
      <c r="AB12" s="0" t="n">
        <f aca="false" t="array" ref="AB12:AB12">SUM(POWER(AB2:AB9, 2))</f>
        <v>0.00329499151234582</v>
      </c>
      <c r="AC12" s="0" t="n">
        <f aca="false" t="array" ref="AC12:AC12">SUM(POWER(AC2:AC9, 2))</f>
        <v>0.00760201311728359</v>
      </c>
      <c r="AD12" s="0" t="n">
        <f aca="false" t="array" ref="AD12:AD12">SUM(POWER(AD2:AD9, 2))</f>
        <v>0.00279125694444471</v>
      </c>
      <c r="AE12" s="0" t="s">
        <v>33</v>
      </c>
      <c r="AF12" s="1" t="n">
        <f aca="false">AF11+1</f>
        <v>11</v>
      </c>
      <c r="AG12" s="1" t="n">
        <v>0.403888888888889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0.0271484830716315</v>
      </c>
      <c r="D13" s="0" t="n">
        <f aca="false">D12/$B$17</f>
        <v>0.677920400163974</v>
      </c>
      <c r="E13" s="0" t="n">
        <f aca="false">E12/$B$17</f>
        <v>0.105777761573652</v>
      </c>
      <c r="F13" s="0" t="n">
        <f aca="false">F12/$B$17</f>
        <v>0.027047788372418</v>
      </c>
      <c r="G13" s="0" t="n">
        <f aca="false">G12/$B$17</f>
        <v>0.0276347850487422</v>
      </c>
      <c r="H13" s="0" t="n">
        <f aca="false">H12/$B$17</f>
        <v>0.106304199671291</v>
      </c>
      <c r="I13" s="0" t="n">
        <f aca="false">I12/$B$17</f>
        <v>0.0276529464119578</v>
      </c>
      <c r="J13" s="3"/>
      <c r="K13" s="3"/>
      <c r="L13" s="3"/>
      <c r="M13" s="3"/>
      <c r="AF13" s="1" t="n">
        <f aca="false">AF12+1</f>
        <v>12</v>
      </c>
      <c r="AG13" s="1" t="n">
        <v>0.415277777777778</v>
      </c>
    </row>
    <row r="14" customFormat="false" ht="12.75" hidden="false" customHeight="false" outlineLevel="0" collapsed="false">
      <c r="A14" s="0" t="s">
        <v>36</v>
      </c>
      <c r="C14" s="0" t="n">
        <f aca="false">_xlfn.CONFIDENCE.T(0.01,$B$19,80)</f>
        <v>0.00027228705632563</v>
      </c>
      <c r="J14" s="3"/>
      <c r="K14" s="3"/>
      <c r="L14" s="3"/>
      <c r="M14" s="3"/>
      <c r="AF14" s="1" t="n">
        <f aca="false">AF13+1</f>
        <v>13</v>
      </c>
      <c r="AG14" s="1" t="n">
        <v>0.426388888888889</v>
      </c>
    </row>
    <row r="15" customFormat="false" ht="12.75" hidden="false" customHeight="false" outlineLevel="0" collapsed="false">
      <c r="J15" s="3"/>
      <c r="K15" s="3"/>
      <c r="L15" s="3"/>
      <c r="M15" s="3"/>
      <c r="AF15" s="1" t="n">
        <f aca="false">AF14+1</f>
        <v>14</v>
      </c>
      <c r="AG15" s="1" t="n">
        <v>0.425555555555556</v>
      </c>
    </row>
    <row r="16" customFormat="false" ht="12.75" hidden="false" customHeight="false" outlineLevel="0" collapsed="false">
      <c r="U16" s="0" t="n">
        <f aca="false">SUM(U12:AD12)/$B$17</f>
        <v>0.000513635686332942</v>
      </c>
      <c r="AF16" s="1" t="n">
        <f aca="false">AF15+1</f>
        <v>15</v>
      </c>
      <c r="AG16" s="1" t="n">
        <v>0.417777777777778</v>
      </c>
    </row>
    <row r="17" customFormat="false" ht="12.75" hidden="false" customHeight="false" outlineLevel="0" collapsed="false">
      <c r="A17" s="0" t="s">
        <v>37</v>
      </c>
      <c r="B17" s="0" t="n">
        <f aca="false">SUM(C12:I12) + SUM(U12:AD12)</f>
        <v>129.338216820023</v>
      </c>
      <c r="AF17" s="1" t="n">
        <f aca="false">AF16+1</f>
        <v>16</v>
      </c>
      <c r="AG17" s="1" t="n">
        <v>0.428333333333333</v>
      </c>
    </row>
    <row r="18" customFormat="false" ht="12.75" hidden="false" customHeight="false" outlineLevel="0" collapsed="false">
      <c r="A18" s="0" t="s">
        <v>33</v>
      </c>
      <c r="B18" s="0" t="n">
        <f aca="false">SUM(U12:AD12)</f>
        <v>0.0664327237654315</v>
      </c>
      <c r="AF18" s="1" t="n">
        <f aca="false">AF17+1</f>
        <v>17</v>
      </c>
      <c r="AG18" s="1" t="n">
        <v>0.424722222222222</v>
      </c>
    </row>
    <row r="19" customFormat="false" ht="12.75" hidden="false" customHeight="false" outlineLevel="0" collapsed="false">
      <c r="A19" s="0" t="s">
        <v>38</v>
      </c>
      <c r="B19" s="0" t="n">
        <f aca="false">B18/72</f>
        <v>0.000922676718964327</v>
      </c>
      <c r="AF19" s="1" t="n">
        <f aca="false">AF18+1</f>
        <v>18</v>
      </c>
      <c r="AG19" s="1" t="n">
        <v>0.417222222222222</v>
      </c>
    </row>
    <row r="20" customFormat="false" ht="12.75" hidden="false" customHeight="false" outlineLevel="0" collapsed="false">
      <c r="E20" s="0" t="s">
        <v>39</v>
      </c>
      <c r="F20" s="0" t="n">
        <f aca="false">SUM(C13:I13) + U16</f>
        <v>1</v>
      </c>
      <c r="AF20" s="1" t="n">
        <f aca="false">AF19+1</f>
        <v>19</v>
      </c>
      <c r="AG20" s="1" t="n">
        <v>0.396944444444444</v>
      </c>
    </row>
    <row r="21" customFormat="false" ht="12.75" hidden="false" customHeight="false" outlineLevel="0" collapsed="false">
      <c r="AF21" s="1" t="n">
        <f aca="false">AF20+1</f>
        <v>20</v>
      </c>
      <c r="AG21" s="1" t="n">
        <v>0.417777777777778</v>
      </c>
    </row>
    <row r="22" customFormat="false" ht="12.75" hidden="false" customHeight="false" outlineLevel="0" collapsed="false">
      <c r="AF22" s="1" t="n">
        <f aca="false">AF21+1</f>
        <v>21</v>
      </c>
      <c r="AG22" s="1" t="n">
        <v>1.63083333333333</v>
      </c>
    </row>
    <row r="23" customFormat="false" ht="12.75" hidden="false" customHeight="false" outlineLevel="0" collapsed="false">
      <c r="AF23" s="1" t="n">
        <f aca="false">AF22+1</f>
        <v>22</v>
      </c>
      <c r="AG23" s="1" t="n">
        <v>1.70388888888889</v>
      </c>
    </row>
    <row r="24" customFormat="false" ht="12.75" hidden="false" customHeight="false" outlineLevel="0" collapsed="false">
      <c r="AF24" s="1" t="n">
        <f aca="false">AF23+1</f>
        <v>23</v>
      </c>
      <c r="AG24" s="1" t="n">
        <v>1.74472222222222</v>
      </c>
    </row>
    <row r="25" customFormat="false" ht="12.75" hidden="false" customHeight="false" outlineLevel="0" collapsed="false">
      <c r="AF25" s="1" t="n">
        <f aca="false">AF24+1</f>
        <v>24</v>
      </c>
      <c r="AG25" s="1" t="n">
        <v>1.67555555555556</v>
      </c>
    </row>
    <row r="26" customFormat="false" ht="12.75" hidden="false" customHeight="false" outlineLevel="0" collapsed="false">
      <c r="AF26" s="1" t="n">
        <f aca="false">AF25+1</f>
        <v>25</v>
      </c>
      <c r="AG26" s="1" t="n">
        <v>1.63305555555556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1.69305555555556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1.68916666666667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1.67944444444444</v>
      </c>
    </row>
    <row r="30" customFormat="false" ht="12.75" hidden="false" customHeight="false" outlineLevel="0" collapsed="false">
      <c r="N30" s="0" t="n">
        <v>0.0271484830716315</v>
      </c>
      <c r="O30" s="0" t="n">
        <v>0.677920400163974</v>
      </c>
      <c r="P30" s="0" t="n">
        <v>0.105777761573652</v>
      </c>
      <c r="Q30" s="0" t="n">
        <v>0.027047788372418</v>
      </c>
      <c r="R30" s="0" t="n">
        <v>0.0276347850487421</v>
      </c>
      <c r="S30" s="0" t="n">
        <v>0.106304199671291</v>
      </c>
      <c r="T30" s="0" t="n">
        <v>0.0276529464119578</v>
      </c>
      <c r="AF30" s="1" t="n">
        <f aca="false">AF29+1</f>
        <v>29</v>
      </c>
      <c r="AG30" s="1" t="n">
        <v>1.67444444444444</v>
      </c>
    </row>
    <row r="31" customFormat="false" ht="12.75" hidden="false" customHeight="false" outlineLevel="0" collapsed="false">
      <c r="N31" s="0" t="n">
        <v>0.000437060926589969</v>
      </c>
      <c r="O31" s="0" t="n">
        <v>0.985975991478073</v>
      </c>
      <c r="P31" s="0" t="n">
        <v>0.00433343193944361</v>
      </c>
      <c r="Q31" s="0" t="n">
        <v>0.000374612166057744</v>
      </c>
      <c r="R31" s="0" t="n">
        <v>0.000429740246004921</v>
      </c>
      <c r="S31" s="0" t="n">
        <v>0.00552716901765463</v>
      </c>
      <c r="T31" s="0" t="n">
        <v>0.000452282819655756</v>
      </c>
      <c r="AF31" s="1" t="n">
        <f aca="false">AF30+1</f>
        <v>30</v>
      </c>
      <c r="AG31" s="1" t="n">
        <v>1.65</v>
      </c>
    </row>
    <row r="32" customFormat="false" ht="12.75" hidden="false" customHeight="false" outlineLevel="0" collapsed="false">
      <c r="AF32" s="1" t="n">
        <f aca="false">AF31+1</f>
        <v>31</v>
      </c>
      <c r="AG32" s="1" t="n">
        <v>0.417777777777778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0.408055555555556</v>
      </c>
    </row>
    <row r="34" customFormat="false" ht="12.75" hidden="false" customHeight="false" outlineLevel="0" collapsed="false">
      <c r="AF34" s="1" t="n">
        <f aca="false">AF33+1</f>
        <v>33</v>
      </c>
      <c r="AG34" s="1" t="n">
        <v>0.417222222222222</v>
      </c>
    </row>
    <row r="35" customFormat="false" ht="12.75" hidden="false" customHeight="false" outlineLevel="0" collapsed="false">
      <c r="AF35" s="1" t="n">
        <f aca="false">AF34+1</f>
        <v>34</v>
      </c>
      <c r="AG35" s="1" t="n">
        <v>0.426666666666667</v>
      </c>
    </row>
    <row r="36" customFormat="false" ht="12.75" hidden="false" customHeight="false" outlineLevel="0" collapsed="false">
      <c r="B36" s="0" t="s">
        <v>1</v>
      </c>
      <c r="C36" s="0" t="s">
        <v>44</v>
      </c>
      <c r="E36" s="6" t="s">
        <v>62</v>
      </c>
      <c r="F36" s="6" t="s">
        <v>63</v>
      </c>
      <c r="G36" s="6" t="s">
        <v>57</v>
      </c>
      <c r="AF36" s="1" t="n">
        <f aca="false">AF35+1</f>
        <v>35</v>
      </c>
      <c r="AG36" s="1" t="n">
        <v>0.422222222222222</v>
      </c>
    </row>
    <row r="37" customFormat="false" ht="12.75" hidden="false" customHeight="false" outlineLevel="0" collapsed="false">
      <c r="B37" s="0" t="s">
        <v>2</v>
      </c>
      <c r="C37" s="0" t="s">
        <v>45</v>
      </c>
      <c r="E37" s="3" t="s">
        <v>64</v>
      </c>
      <c r="F37" s="3" t="s">
        <v>65</v>
      </c>
      <c r="G37" s="3" t="n">
        <v>9.84605263157895</v>
      </c>
      <c r="AF37" s="1" t="n">
        <f aca="false">AF36+1</f>
        <v>36</v>
      </c>
      <c r="AG37" s="1" t="n">
        <v>0.425</v>
      </c>
    </row>
    <row r="38" customFormat="false" ht="12.75" hidden="false" customHeight="false" outlineLevel="0" collapsed="false">
      <c r="B38" s="0" t="s">
        <v>3</v>
      </c>
      <c r="C38" s="0" t="s">
        <v>47</v>
      </c>
      <c r="E38" s="3" t="s">
        <v>64</v>
      </c>
      <c r="F38" s="3" t="s">
        <v>65</v>
      </c>
      <c r="G38" s="3" t="n">
        <v>9.76105263157895</v>
      </c>
      <c r="AF38" s="1" t="n">
        <f aca="false">AF37+1</f>
        <v>37</v>
      </c>
      <c r="AG38" s="1" t="n">
        <v>0.421111111111111</v>
      </c>
    </row>
    <row r="39" customFormat="false" ht="12.8" hidden="false" customHeight="false" outlineLevel="0" collapsed="false">
      <c r="B39" s="0" t="s">
        <v>48</v>
      </c>
      <c r="E39" s="3" t="s">
        <v>64</v>
      </c>
      <c r="F39" s="3" t="s">
        <v>65</v>
      </c>
      <c r="G39" s="3" t="n">
        <v>9.985</v>
      </c>
      <c r="P39" s="0" t="s">
        <v>46</v>
      </c>
      <c r="AF39" s="1" t="n">
        <f aca="false">AF38+1</f>
        <v>38</v>
      </c>
      <c r="AG39" s="1" t="n">
        <v>0.398055555555556</v>
      </c>
    </row>
    <row r="40" customFormat="false" ht="12.8" hidden="false" customHeight="false" outlineLevel="0" collapsed="false">
      <c r="B40" s="0" t="s">
        <v>49</v>
      </c>
      <c r="C40" s="0" t="n">
        <v>-1</v>
      </c>
      <c r="E40" s="3" t="s">
        <v>64</v>
      </c>
      <c r="F40" s="3" t="s">
        <v>65</v>
      </c>
      <c r="G40" s="3" t="n">
        <v>9.80210526315789</v>
      </c>
      <c r="O40" s="0" t="s">
        <v>44</v>
      </c>
      <c r="P40" s="0" t="n">
        <v>0.0271484830716315</v>
      </c>
      <c r="AF40" s="1" t="n">
        <f aca="false">AF39+1</f>
        <v>39</v>
      </c>
      <c r="AG40" s="1" t="n">
        <v>0.394722222222222</v>
      </c>
    </row>
    <row r="41" customFormat="false" ht="12.8" hidden="false" customHeight="false" outlineLevel="0" collapsed="false">
      <c r="B41" s="0" t="s">
        <v>51</v>
      </c>
      <c r="C41" s="0" t="n">
        <v>1</v>
      </c>
      <c r="E41" s="3" t="s">
        <v>64</v>
      </c>
      <c r="F41" s="3" t="s">
        <v>65</v>
      </c>
      <c r="G41" s="3" t="n">
        <v>9.90763157894737</v>
      </c>
      <c r="O41" s="0" t="s">
        <v>45</v>
      </c>
      <c r="P41" s="0" t="n">
        <v>0.677920400163974</v>
      </c>
      <c r="AF41" s="1" t="n">
        <f aca="false">AF40+1</f>
        <v>40</v>
      </c>
      <c r="AG41" s="1" t="n">
        <v>0.421111111111111</v>
      </c>
    </row>
    <row r="42" customFormat="false" ht="12.8" hidden="false" customHeight="false" outlineLevel="0" collapsed="false">
      <c r="E42" s="3" t="s">
        <v>64</v>
      </c>
      <c r="F42" s="3" t="s">
        <v>65</v>
      </c>
      <c r="G42" s="3" t="n">
        <v>9.98684210526316</v>
      </c>
      <c r="O42" s="0" t="s">
        <v>50</v>
      </c>
      <c r="P42" s="0" t="n">
        <v>0.105777761573652</v>
      </c>
      <c r="AF42" s="1" t="n">
        <f aca="false">AF41+1</f>
        <v>41</v>
      </c>
      <c r="AG42" s="1" t="n">
        <v>2.52416666666667</v>
      </c>
    </row>
    <row r="43" customFormat="false" ht="12.8" hidden="false" customHeight="false" outlineLevel="0" collapsed="false">
      <c r="E43" s="3" t="s">
        <v>64</v>
      </c>
      <c r="F43" s="3" t="s">
        <v>65</v>
      </c>
      <c r="G43" s="3" t="n">
        <v>9.74973684210526</v>
      </c>
      <c r="O43" s="0" t="s">
        <v>52</v>
      </c>
      <c r="P43" s="0" t="n">
        <v>0.027047788372418</v>
      </c>
      <c r="AF43" s="1" t="n">
        <f aca="false">AF42+1</f>
        <v>42</v>
      </c>
      <c r="AG43" s="1" t="n">
        <v>2.44472222222222</v>
      </c>
    </row>
    <row r="44" customFormat="false" ht="12.8" hidden="false" customHeight="false" outlineLevel="0" collapsed="false">
      <c r="E44" s="3" t="s">
        <v>64</v>
      </c>
      <c r="F44" s="3" t="s">
        <v>65</v>
      </c>
      <c r="G44" s="3" t="n">
        <v>9.81</v>
      </c>
      <c r="O44" s="0" t="s">
        <v>53</v>
      </c>
      <c r="P44" s="0" t="n">
        <v>0.0276347850487421</v>
      </c>
      <c r="AF44" s="1" t="n">
        <f aca="false">AF43+1</f>
        <v>43</v>
      </c>
      <c r="AG44" s="1" t="n">
        <v>2.53222222222222</v>
      </c>
    </row>
    <row r="45" customFormat="false" ht="12.8" hidden="false" customHeight="false" outlineLevel="0" collapsed="false">
      <c r="E45" s="3" t="s">
        <v>64</v>
      </c>
      <c r="F45" s="3" t="s">
        <v>65</v>
      </c>
      <c r="G45" s="3" t="n">
        <v>9.85552631578947</v>
      </c>
      <c r="O45" s="0" t="s">
        <v>54</v>
      </c>
      <c r="P45" s="0" t="n">
        <v>0.106304199671291</v>
      </c>
      <c r="AF45" s="1" t="n">
        <f aca="false">AF44+1</f>
        <v>44</v>
      </c>
      <c r="AG45" s="1" t="n">
        <v>2.49611111111111</v>
      </c>
    </row>
    <row r="46" customFormat="false" ht="12.8" hidden="false" customHeight="false" outlineLevel="0" collapsed="false">
      <c r="E46" s="3" t="s">
        <v>64</v>
      </c>
      <c r="F46" s="3" t="s">
        <v>65</v>
      </c>
      <c r="G46" s="3" t="n">
        <v>9.83894736842105</v>
      </c>
      <c r="O46" s="0" t="s">
        <v>55</v>
      </c>
      <c r="P46" s="0" t="n">
        <v>0.0276529464119578</v>
      </c>
      <c r="AF46" s="1" t="n">
        <f aca="false">AF45+1</f>
        <v>45</v>
      </c>
      <c r="AG46" s="1" t="n">
        <v>2.56583333333333</v>
      </c>
    </row>
    <row r="47" customFormat="false" ht="12.75" hidden="false" customHeight="false" outlineLevel="0" collapsed="false">
      <c r="E47" s="3" t="s">
        <v>64</v>
      </c>
      <c r="F47" s="3" t="s">
        <v>66</v>
      </c>
      <c r="G47" s="3" t="n">
        <v>1.01394736842105</v>
      </c>
      <c r="AF47" s="1" t="n">
        <f aca="false">AF46+1</f>
        <v>46</v>
      </c>
      <c r="AG47" s="1" t="n">
        <v>2.46416666666667</v>
      </c>
    </row>
    <row r="48" customFormat="false" ht="12.75" hidden="false" customHeight="false" outlineLevel="0" collapsed="false">
      <c r="E48" s="3" t="s">
        <v>64</v>
      </c>
      <c r="F48" s="3" t="s">
        <v>66</v>
      </c>
      <c r="G48" s="3" t="n">
        <v>0.957368421052632</v>
      </c>
      <c r="AF48" s="1" t="n">
        <f aca="false">AF47+1</f>
        <v>47</v>
      </c>
      <c r="AG48" s="1" t="n">
        <v>2.48972222222222</v>
      </c>
    </row>
    <row r="49" customFormat="false" ht="12.75" hidden="false" customHeight="false" outlineLevel="0" collapsed="false">
      <c r="E49" s="3" t="s">
        <v>64</v>
      </c>
      <c r="F49" s="3" t="s">
        <v>66</v>
      </c>
      <c r="G49" s="3" t="n">
        <v>1.00105263157895</v>
      </c>
      <c r="AF49" s="1" t="n">
        <f aca="false">AF48+1</f>
        <v>48</v>
      </c>
      <c r="AG49" s="1" t="n">
        <v>2.4775</v>
      </c>
    </row>
    <row r="50" customFormat="false" ht="12.75" hidden="false" customHeight="false" outlineLevel="0" collapsed="false">
      <c r="E50" s="3" t="s">
        <v>64</v>
      </c>
      <c r="F50" s="3" t="s">
        <v>66</v>
      </c>
      <c r="G50" s="3" t="n">
        <v>0.995263157894737</v>
      </c>
      <c r="AF50" s="1" t="n">
        <f aca="false">AF49+1</f>
        <v>49</v>
      </c>
      <c r="AG50" s="1" t="n">
        <v>2.47277777777778</v>
      </c>
    </row>
    <row r="51" customFormat="false" ht="12.75" hidden="false" customHeight="false" outlineLevel="0" collapsed="false">
      <c r="E51" s="3" t="s">
        <v>64</v>
      </c>
      <c r="F51" s="3" t="s">
        <v>66</v>
      </c>
      <c r="G51" s="3" t="n">
        <v>0.932105263157895</v>
      </c>
      <c r="AF51" s="1" t="n">
        <f aca="false">AF50+1</f>
        <v>50</v>
      </c>
      <c r="AG51" s="1" t="n">
        <v>2.49666666666667</v>
      </c>
    </row>
    <row r="52" customFormat="false" ht="12.75" hidden="false" customHeight="false" outlineLevel="0" collapsed="false">
      <c r="E52" s="3" t="s">
        <v>64</v>
      </c>
      <c r="F52" s="3" t="s">
        <v>66</v>
      </c>
      <c r="G52" s="3" t="n">
        <v>0.990526315789474</v>
      </c>
      <c r="AF52" s="1" t="n">
        <f aca="false">AF51+1</f>
        <v>51</v>
      </c>
      <c r="AG52" s="1" t="n">
        <v>0.432222222222222</v>
      </c>
    </row>
    <row r="53" customFormat="false" ht="12.75" hidden="false" customHeight="false" outlineLevel="0" collapsed="false">
      <c r="E53" s="3" t="s">
        <v>64</v>
      </c>
      <c r="F53" s="3" t="s">
        <v>66</v>
      </c>
      <c r="G53" s="3" t="n">
        <v>0.958947368421053</v>
      </c>
      <c r="AF53" s="1" t="n">
        <f aca="false">AF52+1</f>
        <v>52</v>
      </c>
      <c r="AG53" s="1" t="n">
        <v>0.421666666666667</v>
      </c>
    </row>
    <row r="54" customFormat="false" ht="12.75" hidden="false" customHeight="false" outlineLevel="0" collapsed="false">
      <c r="E54" s="3" t="s">
        <v>64</v>
      </c>
      <c r="F54" s="3" t="s">
        <v>66</v>
      </c>
      <c r="G54" s="3" t="n">
        <v>0.980263157894737</v>
      </c>
      <c r="AF54" s="1" t="n">
        <f aca="false">AF53+1</f>
        <v>53</v>
      </c>
      <c r="AG54" s="1" t="n">
        <v>0.418888888888889</v>
      </c>
    </row>
    <row r="55" customFormat="false" ht="12.75" hidden="false" customHeight="false" outlineLevel="0" collapsed="false">
      <c r="E55" s="3" t="s">
        <v>64</v>
      </c>
      <c r="F55" s="3" t="s">
        <v>66</v>
      </c>
      <c r="G55" s="3" t="n">
        <v>0.987631578947368</v>
      </c>
      <c r="AF55" s="1" t="n">
        <f aca="false">AF54+1</f>
        <v>54</v>
      </c>
      <c r="AG55" s="1" t="n">
        <v>0.443055555555556</v>
      </c>
    </row>
    <row r="56" customFormat="false" ht="12.75" hidden="false" customHeight="false" outlineLevel="0" collapsed="false">
      <c r="E56" s="3" t="s">
        <v>64</v>
      </c>
      <c r="F56" s="3" t="s">
        <v>66</v>
      </c>
      <c r="G56" s="3" t="n">
        <v>0.976842105263158</v>
      </c>
      <c r="AF56" s="1" t="n">
        <f aca="false">AF55+1</f>
        <v>55</v>
      </c>
      <c r="AG56" s="1" t="n">
        <v>0.415833333333333</v>
      </c>
    </row>
    <row r="57" customFormat="false" ht="12.75" hidden="false" customHeight="false" outlineLevel="0" collapsed="false">
      <c r="E57" s="3" t="s">
        <v>64</v>
      </c>
      <c r="F57" s="3" t="s">
        <v>67</v>
      </c>
      <c r="G57" s="3" t="n">
        <v>1.00710526315789</v>
      </c>
      <c r="AF57" s="1" t="n">
        <f aca="false">AF56+1</f>
        <v>56</v>
      </c>
      <c r="AG57" s="1" t="n">
        <v>0.416388888888889</v>
      </c>
    </row>
    <row r="58" customFormat="false" ht="12.75" hidden="false" customHeight="false" outlineLevel="0" collapsed="false">
      <c r="E58" s="3" t="s">
        <v>64</v>
      </c>
      <c r="F58" s="3" t="s">
        <v>67</v>
      </c>
      <c r="G58" s="3" t="n">
        <v>0.958684210526316</v>
      </c>
      <c r="AF58" s="1" t="n">
        <f aca="false">AF57+1</f>
        <v>57</v>
      </c>
      <c r="AG58" s="1" t="n">
        <v>0.393055555555556</v>
      </c>
    </row>
    <row r="59" customFormat="false" ht="12.75" hidden="false" customHeight="false" outlineLevel="0" collapsed="false">
      <c r="E59" s="3" t="s">
        <v>64</v>
      </c>
      <c r="F59" s="3" t="s">
        <v>67</v>
      </c>
      <c r="G59" s="3" t="n">
        <v>0.993947368421053</v>
      </c>
      <c r="AF59" s="1" t="n">
        <f aca="false">AF58+1</f>
        <v>58</v>
      </c>
      <c r="AG59" s="1" t="n">
        <v>0.406111111111111</v>
      </c>
    </row>
    <row r="60" customFormat="false" ht="12.75" hidden="false" customHeight="false" outlineLevel="0" collapsed="false">
      <c r="E60" s="3" t="s">
        <v>64</v>
      </c>
      <c r="F60" s="3" t="s">
        <v>67</v>
      </c>
      <c r="G60" s="3" t="n">
        <v>1</v>
      </c>
      <c r="AF60" s="1" t="n">
        <f aca="false">AF59+1</f>
        <v>59</v>
      </c>
      <c r="AG60" s="1" t="n">
        <v>0.4</v>
      </c>
    </row>
    <row r="61" customFormat="false" ht="12.75" hidden="false" customHeight="false" outlineLevel="0" collapsed="false">
      <c r="E61" s="3" t="s">
        <v>64</v>
      </c>
      <c r="F61" s="3" t="s">
        <v>67</v>
      </c>
      <c r="G61" s="3" t="n">
        <v>0.932894736842105</v>
      </c>
      <c r="AF61" s="1" t="n">
        <f aca="false">AF60+1</f>
        <v>60</v>
      </c>
      <c r="AG61" s="1" t="n">
        <v>0.4175</v>
      </c>
    </row>
    <row r="62" customFormat="false" ht="12.75" hidden="false" customHeight="false" outlineLevel="0" collapsed="false">
      <c r="E62" s="3" t="s">
        <v>64</v>
      </c>
      <c r="F62" s="3" t="s">
        <v>67</v>
      </c>
      <c r="G62" s="3" t="n">
        <v>0.993421052631579</v>
      </c>
      <c r="AF62" s="1" t="n">
        <f aca="false">AF61+1</f>
        <v>61</v>
      </c>
      <c r="AG62" s="1" t="n">
        <v>1.71222222222222</v>
      </c>
    </row>
    <row r="63" customFormat="false" ht="12.75" hidden="false" customHeight="false" outlineLevel="0" collapsed="false">
      <c r="E63" s="3" t="s">
        <v>64</v>
      </c>
      <c r="F63" s="3" t="s">
        <v>67</v>
      </c>
      <c r="G63" s="3" t="n">
        <v>0.958157894736842</v>
      </c>
      <c r="AF63" s="1" t="n">
        <f aca="false">AF62+1</f>
        <v>62</v>
      </c>
      <c r="AG63" s="1" t="n">
        <v>1.64722222222222</v>
      </c>
    </row>
    <row r="64" customFormat="false" ht="12.75" hidden="false" customHeight="false" outlineLevel="0" collapsed="false">
      <c r="E64" s="3" t="s">
        <v>64</v>
      </c>
      <c r="F64" s="3" t="s">
        <v>67</v>
      </c>
      <c r="G64" s="3" t="n">
        <v>0.983947368421053</v>
      </c>
      <c r="AF64" s="1" t="n">
        <f aca="false">AF63+1</f>
        <v>63</v>
      </c>
      <c r="AG64" s="1" t="n">
        <v>1.77611111111111</v>
      </c>
    </row>
    <row r="65" customFormat="false" ht="12.75" hidden="false" customHeight="false" outlineLevel="0" collapsed="false">
      <c r="E65" s="3" t="s">
        <v>64</v>
      </c>
      <c r="F65" s="3" t="s">
        <v>67</v>
      </c>
      <c r="G65" s="3" t="n">
        <v>0.981052631578947</v>
      </c>
      <c r="AF65" s="1" t="n">
        <f aca="false">AF64+1</f>
        <v>64</v>
      </c>
      <c r="AG65" s="1" t="n">
        <v>1.67694444444444</v>
      </c>
    </row>
    <row r="66" customFormat="false" ht="12.75" hidden="false" customHeight="false" outlineLevel="0" collapsed="false">
      <c r="E66" s="3" t="s">
        <v>64</v>
      </c>
      <c r="F66" s="3" t="s">
        <v>67</v>
      </c>
      <c r="G66" s="3" t="n">
        <v>0.987894736842105</v>
      </c>
      <c r="AF66" s="1" t="n">
        <f aca="false">AF65+1</f>
        <v>65</v>
      </c>
      <c r="AG66" s="1" t="n">
        <v>1.59694444444444</v>
      </c>
    </row>
    <row r="67" customFormat="false" ht="12.75" hidden="false" customHeight="false" outlineLevel="0" collapsed="false">
      <c r="E67" s="3" t="s">
        <v>64</v>
      </c>
      <c r="F67" s="3" t="s">
        <v>68</v>
      </c>
      <c r="G67" s="3" t="n">
        <v>9.29657894736842</v>
      </c>
      <c r="AF67" s="1" t="n">
        <f aca="false">AF66+1</f>
        <v>66</v>
      </c>
      <c r="AG67" s="1" t="n">
        <v>1.68388888888889</v>
      </c>
    </row>
    <row r="68" customFormat="false" ht="12.75" hidden="false" customHeight="false" outlineLevel="0" collapsed="false">
      <c r="E68" s="3" t="s">
        <v>64</v>
      </c>
      <c r="F68" s="3" t="s">
        <v>68</v>
      </c>
      <c r="G68" s="3" t="n">
        <v>9.30842105263158</v>
      </c>
      <c r="AF68" s="1" t="n">
        <f aca="false">AF67+1</f>
        <v>67</v>
      </c>
      <c r="AG68" s="1" t="n">
        <v>1.71138888888889</v>
      </c>
    </row>
    <row r="69" customFormat="false" ht="12.75" hidden="false" customHeight="false" outlineLevel="0" collapsed="false">
      <c r="E69" s="3" t="s">
        <v>64</v>
      </c>
      <c r="F69" s="3" t="s">
        <v>68</v>
      </c>
      <c r="G69" s="3" t="n">
        <v>9.43631578947368</v>
      </c>
      <c r="AF69" s="1" t="n">
        <f aca="false">AF68+1</f>
        <v>68</v>
      </c>
      <c r="AG69" s="1" t="n">
        <v>1.70416666666667</v>
      </c>
    </row>
    <row r="70" customFormat="false" ht="12.75" hidden="false" customHeight="false" outlineLevel="0" collapsed="false">
      <c r="E70" s="3" t="s">
        <v>64</v>
      </c>
      <c r="F70" s="3" t="s">
        <v>68</v>
      </c>
      <c r="G70" s="3" t="n">
        <v>9.31973684210526</v>
      </c>
      <c r="AF70" s="1" t="n">
        <f aca="false">AF69+1</f>
        <v>69</v>
      </c>
      <c r="AG70" s="1" t="n">
        <v>1.70333333333333</v>
      </c>
    </row>
    <row r="71" customFormat="false" ht="12.75" hidden="false" customHeight="false" outlineLevel="0" collapsed="false">
      <c r="E71" s="3" t="s">
        <v>64</v>
      </c>
      <c r="F71" s="3" t="s">
        <v>68</v>
      </c>
      <c r="G71" s="3" t="n">
        <v>9.34578947368421</v>
      </c>
      <c r="AF71" s="1" t="n">
        <f aca="false">AF70+1</f>
        <v>70</v>
      </c>
      <c r="AG71" s="1" t="n">
        <v>1.64583333333333</v>
      </c>
    </row>
    <row r="72" customFormat="false" ht="12.75" hidden="false" customHeight="false" outlineLevel="0" collapsed="false">
      <c r="E72" s="3" t="s">
        <v>64</v>
      </c>
      <c r="F72" s="3" t="s">
        <v>68</v>
      </c>
      <c r="G72" s="3" t="n">
        <v>9.44315789473684</v>
      </c>
      <c r="AF72" s="1" t="n">
        <f aca="false">AF71+1</f>
        <v>71</v>
      </c>
      <c r="AG72" s="1" t="n">
        <v>0.433611111111111</v>
      </c>
    </row>
    <row r="73" customFormat="false" ht="12.75" hidden="false" customHeight="false" outlineLevel="0" collapsed="false">
      <c r="E73" s="3" t="s">
        <v>64</v>
      </c>
      <c r="F73" s="3" t="s">
        <v>68</v>
      </c>
      <c r="G73" s="3" t="n">
        <v>9.19526315789474</v>
      </c>
      <c r="AF73" s="1" t="n">
        <f aca="false">AF72+1</f>
        <v>72</v>
      </c>
      <c r="AG73" s="1" t="n">
        <v>0.423888888888889</v>
      </c>
    </row>
    <row r="74" customFormat="false" ht="12.75" hidden="false" customHeight="false" outlineLevel="0" collapsed="false">
      <c r="E74" s="3" t="s">
        <v>64</v>
      </c>
      <c r="F74" s="3" t="s">
        <v>68</v>
      </c>
      <c r="G74" s="3" t="n">
        <v>9.33473684210526</v>
      </c>
      <c r="AF74" s="1" t="n">
        <f aca="false">AF73+1</f>
        <v>73</v>
      </c>
      <c r="AG74" s="1" t="n">
        <v>0.43</v>
      </c>
    </row>
    <row r="75" customFormat="false" ht="12.75" hidden="false" customHeight="false" outlineLevel="0" collapsed="false">
      <c r="E75" s="3" t="s">
        <v>64</v>
      </c>
      <c r="F75" s="3" t="s">
        <v>68</v>
      </c>
      <c r="G75" s="3" t="n">
        <v>9.24315789473684</v>
      </c>
      <c r="AF75" s="1" t="n">
        <f aca="false">AF74+1</f>
        <v>74</v>
      </c>
      <c r="AG75" s="1" t="n">
        <v>0.437777777777778</v>
      </c>
    </row>
    <row r="76" customFormat="false" ht="12.75" hidden="false" customHeight="false" outlineLevel="0" collapsed="false">
      <c r="E76" s="3" t="s">
        <v>64</v>
      </c>
      <c r="F76" s="3" t="s">
        <v>68</v>
      </c>
      <c r="G76" s="3" t="n">
        <v>9.33078947368421</v>
      </c>
      <c r="AF76" s="1" t="n">
        <f aca="false">AF75+1</f>
        <v>75</v>
      </c>
      <c r="AG76" s="1" t="n">
        <v>0.416666666666667</v>
      </c>
    </row>
    <row r="77" customFormat="false" ht="12.75" hidden="false" customHeight="false" outlineLevel="0" collapsed="false">
      <c r="E77" s="3" t="s">
        <v>64</v>
      </c>
      <c r="F77" s="3" t="s">
        <v>69</v>
      </c>
      <c r="G77" s="3" t="n">
        <v>9.83842105263158</v>
      </c>
      <c r="AF77" s="1" t="n">
        <f aca="false">AF76+1</f>
        <v>76</v>
      </c>
      <c r="AG77" s="1" t="n">
        <v>0.409444444444444</v>
      </c>
    </row>
    <row r="78" customFormat="false" ht="12.75" hidden="false" customHeight="false" outlineLevel="0" collapsed="false">
      <c r="E78" s="3" t="s">
        <v>64</v>
      </c>
      <c r="F78" s="3" t="s">
        <v>69</v>
      </c>
      <c r="G78" s="3" t="n">
        <v>9.71842105263158</v>
      </c>
      <c r="AF78" s="1" t="n">
        <f aca="false">AF77+1</f>
        <v>77</v>
      </c>
      <c r="AG78" s="1" t="n">
        <v>0.414444444444444</v>
      </c>
    </row>
    <row r="79" customFormat="false" ht="12.75" hidden="false" customHeight="false" outlineLevel="0" collapsed="false">
      <c r="E79" s="3" t="s">
        <v>64</v>
      </c>
      <c r="F79" s="3" t="s">
        <v>69</v>
      </c>
      <c r="G79" s="3" t="n">
        <v>9.94315789473684</v>
      </c>
      <c r="AF79" s="1" t="n">
        <f aca="false">AF78+1</f>
        <v>78</v>
      </c>
      <c r="AG79" s="1" t="n">
        <v>0.386944444444444</v>
      </c>
    </row>
    <row r="80" customFormat="false" ht="12.75" hidden="false" customHeight="false" outlineLevel="0" collapsed="false">
      <c r="E80" s="3" t="s">
        <v>64</v>
      </c>
      <c r="F80" s="3" t="s">
        <v>69</v>
      </c>
      <c r="G80" s="3" t="n">
        <v>9.79131578947368</v>
      </c>
      <c r="AF80" s="1" t="n">
        <f aca="false">AF79+1</f>
        <v>79</v>
      </c>
      <c r="AG80" s="1" t="n">
        <v>0.386111111111111</v>
      </c>
    </row>
    <row r="81" customFormat="false" ht="12.75" hidden="false" customHeight="false" outlineLevel="0" collapsed="false">
      <c r="E81" s="3" t="s">
        <v>64</v>
      </c>
      <c r="F81" s="3" t="s">
        <v>69</v>
      </c>
      <c r="G81" s="3" t="n">
        <v>9.91789473684211</v>
      </c>
      <c r="AF81" s="1" t="n">
        <f aca="false">AF80+1</f>
        <v>80</v>
      </c>
      <c r="AG81" s="1" t="n">
        <v>0.406666666666667</v>
      </c>
    </row>
    <row r="82" customFormat="false" ht="12.75" hidden="false" customHeight="false" outlineLevel="0" collapsed="false">
      <c r="E82" s="3" t="s">
        <v>64</v>
      </c>
      <c r="F82" s="3" t="s">
        <v>69</v>
      </c>
      <c r="G82" s="3" t="n">
        <v>10.0384210526316</v>
      </c>
      <c r="AF82" s="1" t="n">
        <f aca="false">AF81+1</f>
        <v>81</v>
      </c>
    </row>
    <row r="83" customFormat="false" ht="12.75" hidden="false" customHeight="false" outlineLevel="0" collapsed="false">
      <c r="E83" s="3" t="s">
        <v>64</v>
      </c>
      <c r="F83" s="3" t="s">
        <v>69</v>
      </c>
      <c r="G83" s="3" t="n">
        <v>9.80315789473684</v>
      </c>
      <c r="AF83" s="1" t="n">
        <f aca="false">AF82+1</f>
        <v>82</v>
      </c>
    </row>
    <row r="84" customFormat="false" ht="12.75" hidden="false" customHeight="false" outlineLevel="0" collapsed="false">
      <c r="E84" s="3" t="s">
        <v>64</v>
      </c>
      <c r="F84" s="3" t="s">
        <v>69</v>
      </c>
      <c r="G84" s="3" t="n">
        <v>9.75789473684211</v>
      </c>
      <c r="AF84" s="1" t="n">
        <f aca="false">AF83+1</f>
        <v>83</v>
      </c>
    </row>
    <row r="85" customFormat="false" ht="12.75" hidden="false" customHeight="false" outlineLevel="0" collapsed="false">
      <c r="E85" s="3" t="s">
        <v>64</v>
      </c>
      <c r="F85" s="3" t="s">
        <v>69</v>
      </c>
      <c r="G85" s="3" t="n">
        <v>9.78394736842105</v>
      </c>
      <c r="AF85" s="1" t="n">
        <f aca="false">AF84+1</f>
        <v>84</v>
      </c>
    </row>
    <row r="86" customFormat="false" ht="12.75" hidden="false" customHeight="false" outlineLevel="0" collapsed="false">
      <c r="E86" s="3" t="s">
        <v>64</v>
      </c>
      <c r="F86" s="3" t="s">
        <v>69</v>
      </c>
      <c r="G86" s="3" t="n">
        <v>9.82736842105263</v>
      </c>
      <c r="AF86" s="1" t="n">
        <f aca="false">AF85+1</f>
        <v>85</v>
      </c>
    </row>
    <row r="87" customFormat="false" ht="12.75" hidden="false" customHeight="false" outlineLevel="0" collapsed="false">
      <c r="E87" s="3" t="s">
        <v>64</v>
      </c>
      <c r="F87" s="3" t="s">
        <v>70</v>
      </c>
      <c r="G87" s="3" t="n">
        <v>1.00763157894737</v>
      </c>
      <c r="AF87" s="1" t="n">
        <f aca="false">AF86+1</f>
        <v>86</v>
      </c>
    </row>
    <row r="88" customFormat="false" ht="12.75" hidden="false" customHeight="false" outlineLevel="0" collapsed="false">
      <c r="E88" s="3" t="s">
        <v>64</v>
      </c>
      <c r="F88" s="3" t="s">
        <v>70</v>
      </c>
      <c r="G88" s="3" t="n">
        <v>0.965526315789474</v>
      </c>
      <c r="AF88" s="1" t="n">
        <f aca="false">AF87+1</f>
        <v>87</v>
      </c>
    </row>
    <row r="89" customFormat="false" ht="12.75" hidden="false" customHeight="false" outlineLevel="0" collapsed="false">
      <c r="E89" s="3" t="s">
        <v>64</v>
      </c>
      <c r="F89" s="3" t="s">
        <v>70</v>
      </c>
      <c r="G89" s="3" t="n">
        <v>0.994210526315789</v>
      </c>
      <c r="AF89" s="1" t="n">
        <f aca="false">AF88+1</f>
        <v>88</v>
      </c>
    </row>
    <row r="90" customFormat="false" ht="12.75" hidden="false" customHeight="false" outlineLevel="0" collapsed="false">
      <c r="E90" s="3" t="s">
        <v>64</v>
      </c>
      <c r="F90" s="3" t="s">
        <v>70</v>
      </c>
      <c r="G90" s="3" t="n">
        <v>1.00657894736842</v>
      </c>
      <c r="AF90" s="1" t="n">
        <f aca="false">AF89+1</f>
        <v>89</v>
      </c>
    </row>
    <row r="91" customFormat="false" ht="12.75" hidden="false" customHeight="false" outlineLevel="0" collapsed="false">
      <c r="E91" s="3" t="s">
        <v>64</v>
      </c>
      <c r="F91" s="3" t="s">
        <v>70</v>
      </c>
      <c r="G91" s="3" t="n">
        <v>0.940526315789474</v>
      </c>
      <c r="AF91" s="1" t="n">
        <f aca="false">AF90+1</f>
        <v>90</v>
      </c>
    </row>
    <row r="92" customFormat="false" ht="12.75" hidden="false" customHeight="false" outlineLevel="0" collapsed="false">
      <c r="E92" s="3" t="s">
        <v>64</v>
      </c>
      <c r="F92" s="3" t="s">
        <v>70</v>
      </c>
      <c r="G92" s="3" t="n">
        <v>0.989210526315789</v>
      </c>
      <c r="AF92" s="1" t="n">
        <f aca="false">AF91+1</f>
        <v>91</v>
      </c>
    </row>
    <row r="93" customFormat="false" ht="12.75" hidden="false" customHeight="false" outlineLevel="0" collapsed="false">
      <c r="E93" s="3" t="s">
        <v>64</v>
      </c>
      <c r="F93" s="3" t="s">
        <v>70</v>
      </c>
      <c r="G93" s="3" t="n">
        <v>0.956052631578947</v>
      </c>
      <c r="AF93" s="1" t="n">
        <f aca="false">AF92+1</f>
        <v>92</v>
      </c>
    </row>
    <row r="94" customFormat="false" ht="12.75" hidden="false" customHeight="false" outlineLevel="0" collapsed="false">
      <c r="E94" s="3" t="s">
        <v>64</v>
      </c>
      <c r="F94" s="3" t="s">
        <v>70</v>
      </c>
      <c r="G94" s="3" t="n">
        <v>0.992105263157895</v>
      </c>
      <c r="AF94" s="1" t="n">
        <f aca="false">AF93+1</f>
        <v>93</v>
      </c>
    </row>
    <row r="95" customFormat="false" ht="12.75" hidden="false" customHeight="false" outlineLevel="0" collapsed="false">
      <c r="E95" s="3" t="s">
        <v>64</v>
      </c>
      <c r="F95" s="3" t="s">
        <v>70</v>
      </c>
      <c r="G95" s="3" t="n">
        <v>0.977368421052632</v>
      </c>
      <c r="AF95" s="1" t="n">
        <f aca="false">AF94+1</f>
        <v>94</v>
      </c>
    </row>
    <row r="96" customFormat="false" ht="12.75" hidden="false" customHeight="false" outlineLevel="0" collapsed="false">
      <c r="E96" s="3" t="s">
        <v>64</v>
      </c>
      <c r="F96" s="3" t="s">
        <v>70</v>
      </c>
      <c r="G96" s="3" t="n">
        <v>0.978157894736842</v>
      </c>
      <c r="AF96" s="1" t="n">
        <f aca="false">AF95+1</f>
        <v>95</v>
      </c>
    </row>
    <row r="97" customFormat="false" ht="12.75" hidden="false" customHeight="false" outlineLevel="0" collapsed="false">
      <c r="E97" s="3" t="s">
        <v>64</v>
      </c>
      <c r="F97" s="3" t="s">
        <v>71</v>
      </c>
      <c r="G97" s="3" t="n">
        <v>1.01289473684211</v>
      </c>
      <c r="AF97" s="1" t="n">
        <f aca="false">AF96+1</f>
        <v>96</v>
      </c>
    </row>
    <row r="98" customFormat="false" ht="12.75" hidden="false" customHeight="false" outlineLevel="0" collapsed="false">
      <c r="E98" s="3" t="s">
        <v>64</v>
      </c>
      <c r="F98" s="3" t="s">
        <v>71</v>
      </c>
      <c r="G98" s="3" t="n">
        <v>0.953421052631579</v>
      </c>
      <c r="AF98" s="1" t="n">
        <f aca="false">AF97+1</f>
        <v>97</v>
      </c>
    </row>
    <row r="99" customFormat="false" ht="12.75" hidden="false" customHeight="false" outlineLevel="0" collapsed="false">
      <c r="E99" s="3" t="s">
        <v>64</v>
      </c>
      <c r="F99" s="3" t="s">
        <v>71</v>
      </c>
      <c r="G99" s="3" t="n">
        <v>0.991842105263158</v>
      </c>
      <c r="AF99" s="1" t="n">
        <f aca="false">AF98+1</f>
        <v>98</v>
      </c>
    </row>
    <row r="100" customFormat="false" ht="12.75" hidden="false" customHeight="false" outlineLevel="0" collapsed="false">
      <c r="E100" s="3" t="s">
        <v>64</v>
      </c>
      <c r="F100" s="3" t="s">
        <v>71</v>
      </c>
      <c r="G100" s="3" t="n">
        <v>1</v>
      </c>
      <c r="AF100" s="1" t="n">
        <f aca="false">AF99+1</f>
        <v>99</v>
      </c>
    </row>
    <row r="101" customFormat="false" ht="12.75" hidden="false" customHeight="false" outlineLevel="0" collapsed="false">
      <c r="E101" s="3" t="s">
        <v>64</v>
      </c>
      <c r="F101" s="3" t="s">
        <v>71</v>
      </c>
      <c r="G101" s="3" t="n">
        <v>0.938157894736842</v>
      </c>
      <c r="AF101" s="1" t="n">
        <f aca="false">AF100+1</f>
        <v>100</v>
      </c>
    </row>
    <row r="102" customFormat="false" ht="12.75" hidden="false" customHeight="false" outlineLevel="0" collapsed="false">
      <c r="E102" s="3" t="s">
        <v>64</v>
      </c>
      <c r="F102" s="3" t="s">
        <v>71</v>
      </c>
      <c r="G102" s="3" t="n">
        <v>0.999210526315789</v>
      </c>
      <c r="AF102" s="1" t="n">
        <f aca="false">AF101+1</f>
        <v>101</v>
      </c>
    </row>
    <row r="103" customFormat="false" ht="12.75" hidden="false" customHeight="false" outlineLevel="0" collapsed="false">
      <c r="E103" s="3" t="s">
        <v>64</v>
      </c>
      <c r="F103" s="3" t="s">
        <v>71</v>
      </c>
      <c r="G103" s="3" t="n">
        <v>0.952105263157895</v>
      </c>
      <c r="AF103" s="1" t="n">
        <f aca="false">AF102+1</f>
        <v>102</v>
      </c>
    </row>
    <row r="104" customFormat="false" ht="12.75" hidden="false" customHeight="false" outlineLevel="0" collapsed="false">
      <c r="E104" s="3" t="s">
        <v>64</v>
      </c>
      <c r="F104" s="3" t="s">
        <v>71</v>
      </c>
      <c r="G104" s="3" t="n">
        <v>0.983947368421053</v>
      </c>
      <c r="AF104" s="1" t="n">
        <f aca="false">AF103+1</f>
        <v>103</v>
      </c>
    </row>
    <row r="105" customFormat="false" ht="12.75" hidden="false" customHeight="false" outlineLevel="0" collapsed="false">
      <c r="E105" s="3" t="s">
        <v>64</v>
      </c>
      <c r="F105" s="3" t="s">
        <v>71</v>
      </c>
      <c r="G105" s="3" t="n">
        <v>0.977894736842105</v>
      </c>
      <c r="AF105" s="1" t="n">
        <f aca="false">AF104+1</f>
        <v>104</v>
      </c>
    </row>
    <row r="106" customFormat="false" ht="12.75" hidden="false" customHeight="false" outlineLevel="0" collapsed="false">
      <c r="E106" s="3" t="s">
        <v>64</v>
      </c>
      <c r="F106" s="3" t="s">
        <v>71</v>
      </c>
      <c r="G106" s="3" t="n">
        <v>0.981052631578947</v>
      </c>
      <c r="AF106" s="1" t="n">
        <f aca="false">AF105+1</f>
        <v>105</v>
      </c>
    </row>
    <row r="107" customFormat="false" ht="12.75" hidden="false" customHeight="false" outlineLevel="0" collapsed="false">
      <c r="E107" s="3" t="s">
        <v>64</v>
      </c>
      <c r="F107" s="3" t="s">
        <v>72</v>
      </c>
      <c r="G107" s="3" t="n">
        <v>9.34868421052632</v>
      </c>
      <c r="AF107" s="1" t="n">
        <f aca="false">AF106+1</f>
        <v>106</v>
      </c>
    </row>
    <row r="108" customFormat="false" ht="12.75" hidden="false" customHeight="false" outlineLevel="0" collapsed="false">
      <c r="E108" s="3" t="s">
        <v>64</v>
      </c>
      <c r="F108" s="3" t="s">
        <v>72</v>
      </c>
      <c r="G108" s="3" t="n">
        <v>9.33289473684211</v>
      </c>
      <c r="AF108" s="1" t="n">
        <f aca="false">AF107+1</f>
        <v>107</v>
      </c>
    </row>
    <row r="109" customFormat="false" ht="12.75" hidden="false" customHeight="false" outlineLevel="0" collapsed="false">
      <c r="E109" s="3" t="s">
        <v>64</v>
      </c>
      <c r="F109" s="3" t="s">
        <v>72</v>
      </c>
      <c r="G109" s="3" t="n">
        <v>9.40842105263158</v>
      </c>
      <c r="AF109" s="1" t="n">
        <f aca="false">AF108+1</f>
        <v>108</v>
      </c>
    </row>
    <row r="110" customFormat="false" ht="12.75" hidden="false" customHeight="false" outlineLevel="0" collapsed="false">
      <c r="E110" s="3" t="s">
        <v>64</v>
      </c>
      <c r="F110" s="3" t="s">
        <v>72</v>
      </c>
      <c r="G110" s="3" t="n">
        <v>9.26684210526316</v>
      </c>
      <c r="AF110" s="1" t="n">
        <f aca="false">AF109+1</f>
        <v>109</v>
      </c>
    </row>
    <row r="111" customFormat="false" ht="12.75" hidden="false" customHeight="false" outlineLevel="0" collapsed="false">
      <c r="E111" s="3" t="s">
        <v>64</v>
      </c>
      <c r="F111" s="3" t="s">
        <v>72</v>
      </c>
      <c r="G111" s="3" t="n">
        <v>9.35552631578947</v>
      </c>
      <c r="AF111" s="1" t="n">
        <f aca="false">AF110+1</f>
        <v>110</v>
      </c>
    </row>
    <row r="112" customFormat="false" ht="12.75" hidden="false" customHeight="false" outlineLevel="0" collapsed="false">
      <c r="E112" s="3" t="s">
        <v>64</v>
      </c>
      <c r="F112" s="3" t="s">
        <v>72</v>
      </c>
      <c r="G112" s="3" t="n">
        <v>9.36184210526316</v>
      </c>
      <c r="AF112" s="1" t="n">
        <f aca="false">AF111+1</f>
        <v>111</v>
      </c>
    </row>
    <row r="113" customFormat="false" ht="12.75" hidden="false" customHeight="false" outlineLevel="0" collapsed="false">
      <c r="E113" s="3" t="s">
        <v>64</v>
      </c>
      <c r="F113" s="3" t="s">
        <v>72</v>
      </c>
      <c r="G113" s="3" t="n">
        <v>9.20921052631579</v>
      </c>
      <c r="AF113" s="1" t="n">
        <f aca="false">AF112+1</f>
        <v>112</v>
      </c>
    </row>
    <row r="114" customFormat="false" ht="12.75" hidden="false" customHeight="false" outlineLevel="0" collapsed="false">
      <c r="E114" s="3" t="s">
        <v>64</v>
      </c>
      <c r="F114" s="3" t="s">
        <v>72</v>
      </c>
      <c r="G114" s="3" t="n">
        <v>9.19368421052632</v>
      </c>
      <c r="AF114" s="1" t="n">
        <f aca="false">AF113+1</f>
        <v>113</v>
      </c>
    </row>
    <row r="115" customFormat="false" ht="12.75" hidden="false" customHeight="false" outlineLevel="0" collapsed="false">
      <c r="E115" s="3" t="s">
        <v>64</v>
      </c>
      <c r="F115" s="3" t="s">
        <v>72</v>
      </c>
      <c r="G115" s="3" t="n">
        <v>9.32842105263158</v>
      </c>
      <c r="AF115" s="1" t="n">
        <f aca="false">AF114+1</f>
        <v>114</v>
      </c>
    </row>
    <row r="116" customFormat="false" ht="12.75" hidden="false" customHeight="false" outlineLevel="0" collapsed="false">
      <c r="E116" s="3" t="s">
        <v>64</v>
      </c>
      <c r="F116" s="3" t="s">
        <v>72</v>
      </c>
      <c r="G116" s="3" t="n">
        <v>9.33236842105263</v>
      </c>
      <c r="AF116" s="1" t="n">
        <f aca="false">AF115+1</f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Q38" activeCellId="0" sqref="Q38"/>
    </sheetView>
  </sheetViews>
  <sheetFormatPr defaultColWidth="11.589843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/>
      <c r="AG1" s="2" t="s">
        <v>57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2.52166666666667</v>
      </c>
      <c r="K2" s="1" t="n">
        <v>2.45</v>
      </c>
      <c r="L2" s="1" t="n">
        <v>2.56055555555556</v>
      </c>
      <c r="M2" s="1" t="n">
        <v>2.48111111111111</v>
      </c>
      <c r="N2" s="1" t="n">
        <v>2.52111111111111</v>
      </c>
      <c r="O2" s="1" t="n">
        <v>2.54222222222222</v>
      </c>
      <c r="P2" s="1" t="n">
        <v>2.48472222222222</v>
      </c>
      <c r="Q2" s="1" t="n">
        <v>2.48277777777778</v>
      </c>
      <c r="R2" s="1" t="n">
        <v>2.52388888888889</v>
      </c>
      <c r="S2" s="1" t="n">
        <v>2.47166666666667</v>
      </c>
      <c r="T2" s="0" t="n">
        <f aca="false">AVERAGE(J2:S2)</f>
        <v>2.50397222222222</v>
      </c>
      <c r="U2" s="0" t="n">
        <f aca="false">J2-$T2</f>
        <v>0.0176944444444471</v>
      </c>
      <c r="V2" s="0" t="n">
        <f aca="false">K2-$T2</f>
        <v>-0.0539722222222228</v>
      </c>
      <c r="W2" s="0" t="n">
        <f aca="false">L2-$T2</f>
        <v>0.0565833333333372</v>
      </c>
      <c r="X2" s="0" t="n">
        <f aca="false">M2-$T2</f>
        <v>-0.022861111111113</v>
      </c>
      <c r="Y2" s="0" t="n">
        <f aca="false">N2-$T2</f>
        <v>0.017138888888887</v>
      </c>
      <c r="Z2" s="0" t="n">
        <f aca="false">O2-$T2</f>
        <v>0.038249999999997</v>
      </c>
      <c r="AA2" s="0" t="n">
        <f aca="false">P2-$T2</f>
        <v>-0.0192500000000031</v>
      </c>
      <c r="AB2" s="0" t="n">
        <f aca="false">Q2-$T2</f>
        <v>-0.021194444444443</v>
      </c>
      <c r="AC2" s="0" t="n">
        <f aca="false">R2-$T2</f>
        <v>0.019916666666667</v>
      </c>
      <c r="AD2" s="0" t="n">
        <f aca="false">S2-$T2</f>
        <v>-0.0323055555555531</v>
      </c>
      <c r="AF2" s="1" t="n">
        <v>1</v>
      </c>
      <c r="AG2" s="1" t="n">
        <v>2.52166666666667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0.260277777777778</v>
      </c>
      <c r="K3" s="1" t="n">
        <v>0.252777777777778</v>
      </c>
      <c r="L3" s="1" t="n">
        <v>0.255277777777778</v>
      </c>
      <c r="M3" s="1" t="n">
        <v>0.24</v>
      </c>
      <c r="N3" s="1" t="n">
        <v>0.256111111111111</v>
      </c>
      <c r="O3" s="1" t="n">
        <v>0.256388888888889</v>
      </c>
      <c r="P3" s="1" t="n">
        <v>0.263055555555556</v>
      </c>
      <c r="Q3" s="1" t="n">
        <v>0.243888888888889</v>
      </c>
      <c r="R3" s="1" t="n">
        <v>0.261944444444444</v>
      </c>
      <c r="S3" s="1" t="n">
        <v>0.251666666666667</v>
      </c>
      <c r="T3" s="0" t="n">
        <f aca="false">AVERAGE(J3:S3)</f>
        <v>0.254138888888889</v>
      </c>
      <c r="U3" s="0" t="n">
        <f aca="false">J3-T3</f>
        <v>0.00613888888888897</v>
      </c>
      <c r="V3" s="0" t="n">
        <f aca="false">K3-$T3</f>
        <v>-0.00136111111111098</v>
      </c>
      <c r="W3" s="0" t="n">
        <f aca="false">L3-$T3</f>
        <v>0.00113888888888897</v>
      </c>
      <c r="X3" s="0" t="n">
        <f aca="false">M3-$T3</f>
        <v>-0.014138888888889</v>
      </c>
      <c r="Y3" s="0" t="n">
        <f aca="false">N3-$T3</f>
        <v>0.00197222222222199</v>
      </c>
      <c r="Z3" s="0" t="n">
        <f aca="false">O3-$T3</f>
        <v>0.00224999999999997</v>
      </c>
      <c r="AA3" s="0" t="n">
        <f aca="false">P3-$T3</f>
        <v>0.00891666666666702</v>
      </c>
      <c r="AB3" s="0" t="n">
        <f aca="false">Q3-$T3</f>
        <v>-0.01025</v>
      </c>
      <c r="AC3" s="0" t="n">
        <f aca="false">R3-$T3</f>
        <v>0.00780555555555501</v>
      </c>
      <c r="AD3" s="0" t="n">
        <f aca="false">S3-$T3</f>
        <v>-0.00247222222222204</v>
      </c>
      <c r="AF3" s="1" t="n">
        <f aca="false">AF2+1</f>
        <v>2</v>
      </c>
      <c r="AG3" s="1" t="n">
        <v>2.45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0.263611111111111</v>
      </c>
      <c r="K4" s="1" t="n">
        <v>0.257777777777778</v>
      </c>
      <c r="L4" s="1" t="n">
        <v>0.257777777777778</v>
      </c>
      <c r="M4" s="1" t="n">
        <v>0.241666666666667</v>
      </c>
      <c r="N4" s="1" t="n">
        <v>0.260833333333333</v>
      </c>
      <c r="O4" s="1" t="n">
        <v>0.256388888888889</v>
      </c>
      <c r="P4" s="1" t="n">
        <v>0.266388888888889</v>
      </c>
      <c r="Q4" s="1" t="n">
        <v>0.246388888888889</v>
      </c>
      <c r="R4" s="1" t="n">
        <v>0.253333333333333</v>
      </c>
      <c r="S4" s="1" t="n">
        <v>0.239722222222222</v>
      </c>
      <c r="T4" s="0" t="n">
        <f aca="false">AVERAGE(J4:S4)</f>
        <v>0.254388888888889</v>
      </c>
      <c r="U4" s="0" t="n">
        <f aca="false">J4-T4</f>
        <v>0.00922222222222219</v>
      </c>
      <c r="V4" s="0" t="n">
        <f aca="false">K4-$T4</f>
        <v>0.00338888888888911</v>
      </c>
      <c r="W4" s="0" t="n">
        <f aca="false">L4-$T4</f>
        <v>0.00338888888888911</v>
      </c>
      <c r="X4" s="0" t="n">
        <f aca="false">M4-$T4</f>
        <v>-0.0127222222222219</v>
      </c>
      <c r="Y4" s="0" t="n">
        <f aca="false">N4-$T4</f>
        <v>0.00644444444444409</v>
      </c>
      <c r="Z4" s="0" t="n">
        <f aca="false">O4-$T4</f>
        <v>0.00200000000000011</v>
      </c>
      <c r="AA4" s="0" t="n">
        <f aca="false">P4-$T4</f>
        <v>0.0120000000000001</v>
      </c>
      <c r="AB4" s="0" t="n">
        <f aca="false">Q4-$T4</f>
        <v>-0.0079999999999999</v>
      </c>
      <c r="AC4" s="0" t="n">
        <f aca="false">R4-$T4</f>
        <v>-0.00105555555555581</v>
      </c>
      <c r="AD4" s="0" t="n">
        <f aca="false">S4-$T4</f>
        <v>-0.0146666666666669</v>
      </c>
      <c r="AF4" s="1" t="n">
        <f aca="false">AF3+1</f>
        <v>3</v>
      </c>
      <c r="AG4" s="1" t="n">
        <v>2.56055555555556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0.610277777777778</v>
      </c>
      <c r="K5" s="1" t="n">
        <v>0.600833333333333</v>
      </c>
      <c r="L5" s="1" t="n">
        <v>0.580277777777778</v>
      </c>
      <c r="M5" s="1" t="n">
        <v>0.573333333333333</v>
      </c>
      <c r="N5" s="1" t="n">
        <v>0.568333333333333</v>
      </c>
      <c r="O5" s="1" t="n">
        <v>0.592222222222222</v>
      </c>
      <c r="P5" s="1" t="n">
        <v>0.594444444444444</v>
      </c>
      <c r="Q5" s="1" t="n">
        <v>0.615833333333333</v>
      </c>
      <c r="R5" s="1" t="n">
        <v>0.611111111111111</v>
      </c>
      <c r="S5" s="1" t="n">
        <v>0.578055555555556</v>
      </c>
      <c r="T5" s="0" t="n">
        <f aca="false">AVERAGE(J5:S5)</f>
        <v>0.592472222222222</v>
      </c>
      <c r="U5" s="0" t="n">
        <f aca="false">J5-T5</f>
        <v>0.0178055555555559</v>
      </c>
      <c r="V5" s="0" t="n">
        <f aca="false">K5-$T5</f>
        <v>0.00836111111111082</v>
      </c>
      <c r="W5" s="0" t="n">
        <f aca="false">L5-$T5</f>
        <v>-0.0121944444444442</v>
      </c>
      <c r="X5" s="0" t="n">
        <f aca="false">M5-$T5</f>
        <v>-0.0191388888888892</v>
      </c>
      <c r="Y5" s="0" t="n">
        <f aca="false">N5-$T5</f>
        <v>-0.0241388888888892</v>
      </c>
      <c r="Z5" s="0" t="n">
        <f aca="false">O5-$T5</f>
        <v>-0.000250000000000083</v>
      </c>
      <c r="AA5" s="0" t="n">
        <f aca="false">P5-$T5</f>
        <v>0.00197222222222182</v>
      </c>
      <c r="AB5" s="0" t="n">
        <f aca="false">Q5-$T5</f>
        <v>0.0233611111111108</v>
      </c>
      <c r="AC5" s="0" t="n">
        <f aca="false">R5-$T5</f>
        <v>0.018638888888889</v>
      </c>
      <c r="AD5" s="0" t="n">
        <f aca="false">S5-$T5</f>
        <v>-0.0144166666666662</v>
      </c>
      <c r="AF5" s="1" t="n">
        <f aca="false">AF4+1</f>
        <v>4</v>
      </c>
      <c r="AG5" s="1" t="n">
        <v>2.48111111111111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1.51944444444444</v>
      </c>
      <c r="K6" s="1" t="n">
        <v>1.47888888888889</v>
      </c>
      <c r="L6" s="1" t="n">
        <v>1.55777777777778</v>
      </c>
      <c r="M6" s="1" t="n">
        <v>1.49611111111111</v>
      </c>
      <c r="N6" s="1" t="n">
        <v>1.5225</v>
      </c>
      <c r="O6" s="1" t="n">
        <v>1.47611111111111</v>
      </c>
      <c r="P6" s="1" t="n">
        <v>1.47277777777778</v>
      </c>
      <c r="Q6" s="1" t="n">
        <v>1.51583333333333</v>
      </c>
      <c r="R6" s="1" t="n">
        <v>1.52472222222222</v>
      </c>
      <c r="S6" s="1" t="n">
        <v>1.46972222222222</v>
      </c>
      <c r="T6" s="0" t="n">
        <f aca="false">AVERAGE(J6:S6)</f>
        <v>1.50338888888889</v>
      </c>
      <c r="U6" s="0" t="n">
        <f aca="false">J6-T6</f>
        <v>0.0160555555555519</v>
      </c>
      <c r="V6" s="0" t="n">
        <f aca="false">K6-$T6</f>
        <v>-0.024499999999998</v>
      </c>
      <c r="W6" s="0" t="n">
        <f aca="false">L6-$T6</f>
        <v>0.0543888888888919</v>
      </c>
      <c r="X6" s="0" t="n">
        <f aca="false">M6-$T6</f>
        <v>-0.00727777777777794</v>
      </c>
      <c r="Y6" s="0" t="n">
        <f aca="false">N6-$T6</f>
        <v>0.019111111111112</v>
      </c>
      <c r="Z6" s="0" t="n">
        <f aca="false">O6-$T6</f>
        <v>-0.027277777777778</v>
      </c>
      <c r="AA6" s="0" t="n">
        <f aca="false">P6-$T6</f>
        <v>-0.030611111111108</v>
      </c>
      <c r="AB6" s="0" t="n">
        <f aca="false">Q6-$T6</f>
        <v>0.012444444444442</v>
      </c>
      <c r="AC6" s="0" t="n">
        <f aca="false">R6-$T6</f>
        <v>0.0213333333333321</v>
      </c>
      <c r="AD6" s="0" t="n">
        <f aca="false">S6-$T6</f>
        <v>-0.0336666666666681</v>
      </c>
      <c r="AF6" s="1" t="n">
        <f aca="false">AF5+1</f>
        <v>5</v>
      </c>
      <c r="AG6" s="1" t="n">
        <v>2.52111111111111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0.264444444444444</v>
      </c>
      <c r="K7" s="1" t="n">
        <v>0.2525</v>
      </c>
      <c r="L7" s="1" t="n">
        <v>0.260277777777778</v>
      </c>
      <c r="M7" s="1" t="n">
        <v>0.245</v>
      </c>
      <c r="N7" s="1" t="n">
        <v>0.250277777777778</v>
      </c>
      <c r="O7" s="1" t="n">
        <v>0.251666666666667</v>
      </c>
      <c r="P7" s="1" t="n">
        <v>0.262222222222222</v>
      </c>
      <c r="Q7" s="1" t="n">
        <v>0.247777777777778</v>
      </c>
      <c r="R7" s="1" t="n">
        <v>0.258888888888889</v>
      </c>
      <c r="S7" s="1" t="n">
        <v>0.249444444444444</v>
      </c>
      <c r="T7" s="0" t="n">
        <f aca="false">AVERAGE(J7:S7)</f>
        <v>0.25425</v>
      </c>
      <c r="U7" s="0" t="n">
        <f aca="false">J7-T7</f>
        <v>0.0101944444444441</v>
      </c>
      <c r="V7" s="0" t="n">
        <f aca="false">K7-$T7</f>
        <v>-0.00174999999999997</v>
      </c>
      <c r="W7" s="0" t="n">
        <f aca="false">L7-$T7</f>
        <v>0.00602777777777802</v>
      </c>
      <c r="X7" s="0" t="n">
        <f aca="false">M7-$T7</f>
        <v>-0.00924999999999998</v>
      </c>
      <c r="Y7" s="0" t="n">
        <f aca="false">N7-$T7</f>
        <v>-0.00397222222222193</v>
      </c>
      <c r="Z7" s="0" t="n">
        <f aca="false">O7-$T7</f>
        <v>-0.00258333333333299</v>
      </c>
      <c r="AA7" s="0" t="n">
        <f aca="false">P7-$T7</f>
        <v>0.00797222222222205</v>
      </c>
      <c r="AB7" s="0" t="n">
        <f aca="false">Q7-$T7</f>
        <v>-0.00647222222222196</v>
      </c>
      <c r="AC7" s="0" t="n">
        <f aca="false">R7-$T7</f>
        <v>0.00463888888888903</v>
      </c>
      <c r="AD7" s="0" t="n">
        <f aca="false">S7-$T7</f>
        <v>-0.00480555555555595</v>
      </c>
      <c r="AF7" s="1" t="n">
        <f aca="false">AF6+1</f>
        <v>6</v>
      </c>
      <c r="AG7" s="1" t="n">
        <v>2.54222222222222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0.263055555555556</v>
      </c>
      <c r="K8" s="1" t="n">
        <v>0.257222222222222</v>
      </c>
      <c r="L8" s="1" t="n">
        <v>0.255555555555556</v>
      </c>
      <c r="M8" s="1" t="n">
        <v>0.244166666666667</v>
      </c>
      <c r="N8" s="1" t="n">
        <v>0.2625</v>
      </c>
      <c r="O8" s="1" t="n">
        <v>0.252777777777778</v>
      </c>
      <c r="P8" s="1" t="n">
        <v>0.263888888888889</v>
      </c>
      <c r="Q8" s="1" t="n">
        <v>0.245833333333333</v>
      </c>
      <c r="R8" s="1" t="n">
        <v>0.250555555555556</v>
      </c>
      <c r="S8" s="1" t="n">
        <v>0.238333333333333</v>
      </c>
      <c r="T8" s="0" t="n">
        <f aca="false">AVERAGE(J8:S8)</f>
        <v>0.253388888888889</v>
      </c>
      <c r="U8" s="0" t="n">
        <f aca="false">J8-T8</f>
        <v>0.00966666666666704</v>
      </c>
      <c r="V8" s="0" t="n">
        <f aca="false">K8-$T8</f>
        <v>0.00383333333333302</v>
      </c>
      <c r="W8" s="0" t="n">
        <f aca="false">L8-$T8</f>
        <v>0.00216666666666704</v>
      </c>
      <c r="X8" s="0" t="n">
        <f aca="false">M8-$T8</f>
        <v>-0.00922222222222197</v>
      </c>
      <c r="Y8" s="0" t="n">
        <f aca="false">N8-$T8</f>
        <v>0.00911111111111102</v>
      </c>
      <c r="Z8" s="0" t="n">
        <f aca="false">O8-$T8</f>
        <v>-0.000611111111110951</v>
      </c>
      <c r="AA8" s="0" t="n">
        <f aca="false">P8-$T8</f>
        <v>0.0105</v>
      </c>
      <c r="AB8" s="0" t="n">
        <f aca="false">Q8-$T8</f>
        <v>-0.00755555555555601</v>
      </c>
      <c r="AC8" s="0" t="n">
        <f aca="false">R8-$T8</f>
        <v>-0.00283333333333297</v>
      </c>
      <c r="AD8" s="0" t="n">
        <f aca="false">S8-$T8</f>
        <v>-0.015055555555556</v>
      </c>
      <c r="AF8" s="1" t="n">
        <f aca="false">AF7+1</f>
        <v>7</v>
      </c>
      <c r="AG8" s="1" t="n">
        <v>2.48472222222222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0.644722222222222</v>
      </c>
      <c r="K9" s="1" t="n">
        <v>0.609166666666667</v>
      </c>
      <c r="L9" s="1" t="n">
        <v>0.609722222222222</v>
      </c>
      <c r="M9" s="1" t="n">
        <v>0.639444444444444</v>
      </c>
      <c r="N9" s="1" t="n">
        <v>0.611944444444444</v>
      </c>
      <c r="O9" s="1" t="n">
        <v>0.628055555555556</v>
      </c>
      <c r="P9" s="1" t="n">
        <v>0.593055555555556</v>
      </c>
      <c r="Q9" s="1" t="n">
        <v>0.620833333333333</v>
      </c>
      <c r="R9" s="1" t="n">
        <v>0.587222222222222</v>
      </c>
      <c r="S9" s="1" t="n">
        <v>0.589444444444444</v>
      </c>
      <c r="T9" s="0" t="n">
        <f aca="false">AVERAGE(J9:S9)</f>
        <v>0.613361111111111</v>
      </c>
      <c r="U9" s="0" t="n">
        <f aca="false">J9-T9</f>
        <v>0.0313611111111111</v>
      </c>
      <c r="V9" s="0" t="n">
        <f aca="false">K9-$T9</f>
        <v>-0.00419444444444406</v>
      </c>
      <c r="W9" s="0" t="n">
        <f aca="false">L9-$T9</f>
        <v>-0.00363888888888886</v>
      </c>
      <c r="X9" s="0" t="n">
        <f aca="false">M9-$T9</f>
        <v>0.026083333333333</v>
      </c>
      <c r="Y9" s="0" t="n">
        <f aca="false">N9-$T9</f>
        <v>-0.00141666666666695</v>
      </c>
      <c r="Z9" s="0" t="n">
        <f aca="false">O9-$T9</f>
        <v>0.014694444444445</v>
      </c>
      <c r="AA9" s="0" t="n">
        <f aca="false">P9-$T9</f>
        <v>-0.020305555555555</v>
      </c>
      <c r="AB9" s="0" t="n">
        <f aca="false">Q9-$T9</f>
        <v>0.00747222222222199</v>
      </c>
      <c r="AC9" s="0" t="n">
        <f aca="false">R9-$T9</f>
        <v>-0.0261388888888889</v>
      </c>
      <c r="AD9" s="0" t="n">
        <f aca="false">S9-$T9</f>
        <v>-0.023916666666667</v>
      </c>
      <c r="AF9" s="1" t="n">
        <f aca="false">AF8+1</f>
        <v>8</v>
      </c>
      <c r="AG9" s="1" t="n">
        <v>2.48277777777778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6.22936111111111</v>
      </c>
      <c r="C10" s="0" t="n">
        <f aca="false" t="array" ref="C10:C10">SUM(C$2:C$9 * $T$2:$T$9)</f>
        <v>0.980583333333335</v>
      </c>
      <c r="D10" s="0" t="n">
        <f aca="false" t="array" ref="D10:D10">SUM(D$2:D$9 * $T$2:$T$9)</f>
        <v>2.80091666666667</v>
      </c>
      <c r="E10" s="0" t="n">
        <f aca="false" t="array" ref="E10:E10">SUM(E$2:E$9 * $T$2:$T$9)</f>
        <v>4.19702777777778</v>
      </c>
      <c r="F10" s="0" t="n">
        <f aca="false" t="array" ref="F10:F10">SUM(F$2:F$9 * $T$2:$T$9)</f>
        <v>1.02258333333333</v>
      </c>
      <c r="G10" s="0" t="n">
        <f aca="false" t="array" ref="G10:G10">SUM(G$2:G$9 * $T$2:$T$9)</f>
        <v>0.978805555555557</v>
      </c>
      <c r="H10" s="0" t="n">
        <f aca="false" t="array" ref="H10:H10">SUM(H$2:H$9 * $T$2:$T$9)</f>
        <v>2.80213888888889</v>
      </c>
      <c r="I10" s="0" t="n">
        <f aca="false" t="array" ref="I10:I10">SUM(I$2:I$9 * $T$2:$T$9)</f>
        <v>1.02036111111111</v>
      </c>
      <c r="J10" s="3"/>
      <c r="K10" s="3"/>
      <c r="L10" s="3"/>
      <c r="M10" s="3"/>
      <c r="U10" s="0" t="n">
        <f aca="false">SUM(U$2:U$9)</f>
        <v>0.118138888888888</v>
      </c>
      <c r="V10" s="0" t="n">
        <f aca="false">SUM(V$2:V$9)</f>
        <v>-0.0701944444444428</v>
      </c>
      <c r="W10" s="0" t="n">
        <f aca="false">SUM(W$2:W$9)</f>
        <v>0.107861111111119</v>
      </c>
      <c r="X10" s="0" t="n">
        <f aca="false">SUM(X$2:X$9)</f>
        <v>-0.0685277777777799</v>
      </c>
      <c r="Y10" s="0" t="n">
        <f aca="false">SUM(Y$2:Y$9)</f>
        <v>0.024249999999998</v>
      </c>
      <c r="Z10" s="0" t="n">
        <f aca="false">SUM(Z$2:Z$9)</f>
        <v>0.0264722222222201</v>
      </c>
      <c r="AA10" s="0" t="n">
        <f aca="false">SUM(AA$2:AA$9)</f>
        <v>-0.0288055555555551</v>
      </c>
      <c r="AB10" s="0" t="n">
        <f aca="false">SUM(AB$2:AB$9)</f>
        <v>-0.010194444444446</v>
      </c>
      <c r="AC10" s="0" t="n">
        <f aca="false">SUM(AC$2:AC$9)</f>
        <v>0.0423055555555544</v>
      </c>
      <c r="AD10" s="0" t="n">
        <f aca="false">SUM(AD$2:AD$9)</f>
        <v>-0.141305555555555</v>
      </c>
      <c r="AE10" s="0" t="s">
        <v>30</v>
      </c>
      <c r="AF10" s="1" t="n">
        <f aca="false">AF9+1</f>
        <v>9</v>
      </c>
      <c r="AG10" s="1" t="n">
        <v>2.52388888888889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0.778670138888889</v>
      </c>
      <c r="C11" s="0" t="n">
        <f aca="false">C10/8</f>
        <v>0.122572916666667</v>
      </c>
      <c r="D11" s="0" t="n">
        <f aca="false">D10/8</f>
        <v>0.350114583333333</v>
      </c>
      <c r="E11" s="0" t="n">
        <f aca="false">E10/8</f>
        <v>0.524628472222222</v>
      </c>
      <c r="F11" s="0" t="n">
        <f aca="false">F10/8</f>
        <v>0.127822916666667</v>
      </c>
      <c r="G11" s="0" t="n">
        <f aca="false">G10/8</f>
        <v>0.122350694444445</v>
      </c>
      <c r="H11" s="0" t="n">
        <f aca="false">H10/8</f>
        <v>0.350267361111111</v>
      </c>
      <c r="I11" s="0" t="n">
        <f aca="false">I10/8</f>
        <v>0.127545138888889</v>
      </c>
      <c r="J11" s="3"/>
      <c r="K11" s="3"/>
      <c r="L11" s="3"/>
      <c r="M11" s="3"/>
      <c r="U11" s="0" t="n">
        <f aca="false">U10/8</f>
        <v>0.014767361111111</v>
      </c>
      <c r="V11" s="0" t="n">
        <f aca="false">V10/8</f>
        <v>-0.00877430555555535</v>
      </c>
      <c r="W11" s="0" t="n">
        <f aca="false">W10/8</f>
        <v>0.0134826388888899</v>
      </c>
      <c r="X11" s="0" t="n">
        <f aca="false">X10/8</f>
        <v>-0.00856597222222249</v>
      </c>
      <c r="Y11" s="0" t="n">
        <f aca="false">Y10/8</f>
        <v>0.00303124999999976</v>
      </c>
      <c r="Z11" s="0" t="n">
        <f aca="false">Z10/8</f>
        <v>0.00330902777777752</v>
      </c>
      <c r="AA11" s="0" t="n">
        <f aca="false">AA10/8</f>
        <v>-0.00360069444444439</v>
      </c>
      <c r="AB11" s="0" t="n">
        <f aca="false">AB10/8</f>
        <v>-0.00127430555555575</v>
      </c>
      <c r="AC11" s="0" t="n">
        <f aca="false">AC10/8</f>
        <v>0.0052881944444443</v>
      </c>
      <c r="AD11" s="0" t="n">
        <f aca="false">AD10/8</f>
        <v>-0.0176631944444444</v>
      </c>
      <c r="AE11" s="0" t="s">
        <v>31</v>
      </c>
      <c r="AF11" s="1" t="n">
        <f aca="false">AF10+1</f>
        <v>10</v>
      </c>
      <c r="AG11" s="1" t="n">
        <v>2.47166666666667</v>
      </c>
    </row>
    <row r="12" customFormat="false" ht="12.75" hidden="false" customHeight="false" outlineLevel="0" collapsed="false">
      <c r="A12" s="0" t="s">
        <v>61</v>
      </c>
      <c r="C12" s="0" t="n">
        <f aca="false">80*POWER(C11,2)</f>
        <v>1.20192959201389</v>
      </c>
      <c r="D12" s="0" t="n">
        <f aca="false">80*POWER(D11,2)</f>
        <v>9.80641771701389</v>
      </c>
      <c r="E12" s="0" t="n">
        <f aca="false">80*POWER(E11,2)</f>
        <v>22.0188027092978</v>
      </c>
      <c r="F12" s="0" t="n">
        <f aca="false">80*POWER(F11,2)</f>
        <v>1.30709584201389</v>
      </c>
      <c r="G12" s="0" t="n">
        <f aca="false">80*POWER(G11,2)</f>
        <v>1.19757539448303</v>
      </c>
      <c r="H12" s="0" t="n">
        <f aca="false">80*POWER(H11,2)</f>
        <v>9.81497794077932</v>
      </c>
      <c r="I12" s="0" t="n">
        <f aca="false">80*POWER(I11,2)</f>
        <v>1.30142099633488</v>
      </c>
      <c r="J12" s="3"/>
      <c r="K12" s="3"/>
      <c r="L12" s="3"/>
      <c r="M12" s="3"/>
      <c r="U12" s="0" t="n">
        <f aca="false" t="array" ref="U12:U12">SUM(POWER(U2:U9, 2))</f>
        <v>0.00219153780864196</v>
      </c>
      <c r="V12" s="0" t="n">
        <f aca="false" t="array" ref="V12:V12">SUM(POWER(V2:V9, 2))</f>
        <v>0.00363184645061723</v>
      </c>
      <c r="W12" s="0" t="n">
        <f aca="false" t="array" ref="W12:W12">SUM(POWER(W2:W9, 2))</f>
        <v>0.00637558101851929</v>
      </c>
      <c r="X12" s="0" t="n">
        <f aca="false" t="array" ref="X12:X12">SUM(POWER(X2:X9, 2))</f>
        <v>0.00215460879629637</v>
      </c>
      <c r="Y12" s="0" t="n">
        <f aca="false" t="array" ref="Y12:Y12">SUM(POWER(Y2:Y9, 2))</f>
        <v>0.00138788040123454</v>
      </c>
      <c r="Z12" s="0" t="n">
        <f aca="false" t="array" ref="Z12:Z12">SUM(POWER(Z2:Z9, 2))</f>
        <v>0.00243923842592572</v>
      </c>
      <c r="AA12" s="0" t="n">
        <f aca="false" t="array" ref="AA12:AA12">SUM(POWER(AA2:AA9, 2))</f>
        <v>0.00212112114197522</v>
      </c>
      <c r="AB12" s="0" t="n">
        <f aca="false" t="array" ref="AB12:AB12">SUM(POWER(AB2:AB9, 2))</f>
        <v>0.00147368287037023</v>
      </c>
      <c r="AC12" s="0" t="n">
        <f aca="false" t="array" ref="AC12:AC12">SUM(POWER(AC2:AC9, 2))</f>
        <v>0.00197402237654317</v>
      </c>
      <c r="AD12" s="0" t="n">
        <f aca="false" t="array" ref="AD12:AD12">SUM(POWER(AD2:AD9, 2))</f>
        <v>0.00342792669753083</v>
      </c>
      <c r="AE12" s="0" t="s">
        <v>33</v>
      </c>
      <c r="AF12" s="1" t="n">
        <f aca="false">AF11+1</f>
        <v>11</v>
      </c>
      <c r="AG12" s="1" t="n">
        <v>0.260277777777778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0.0257508163366413</v>
      </c>
      <c r="D13" s="0" t="n">
        <f aca="false">D12/$B$17</f>
        <v>0.210098214761561</v>
      </c>
      <c r="E13" s="0" t="n">
        <f aca="false">E12/$B$17</f>
        <v>0.471743227130159</v>
      </c>
      <c r="F13" s="0" t="n">
        <f aca="false">F12/$B$17</f>
        <v>0.0280039572914502</v>
      </c>
      <c r="G13" s="0" t="n">
        <f aca="false">G12/$B$17</f>
        <v>0.0256575295570697</v>
      </c>
      <c r="H13" s="0" t="n">
        <f aca="false">H12/$B$17</f>
        <v>0.210281613815423</v>
      </c>
      <c r="I13" s="0" t="n">
        <f aca="false">I12/$B$17</f>
        <v>0.0278823762023499</v>
      </c>
      <c r="J13" s="3"/>
      <c r="K13" s="3"/>
      <c r="L13" s="3"/>
      <c r="M13" s="3"/>
      <c r="AF13" s="1" t="n">
        <f aca="false">AF12+1</f>
        <v>12</v>
      </c>
      <c r="AG13" s="1" t="n">
        <v>0.252777777777778</v>
      </c>
    </row>
    <row r="14" customFormat="false" ht="12.75" hidden="false" customHeight="false" outlineLevel="0" collapsed="false">
      <c r="A14" s="0" t="s">
        <v>36</v>
      </c>
      <c r="C14" s="0" t="n">
        <f aca="false">_xlfn.CONFIDENCE.T(0.01,$B$19,80)</f>
        <v>0.000111391891630942</v>
      </c>
      <c r="J14" s="3"/>
      <c r="K14" s="3"/>
      <c r="L14" s="3"/>
      <c r="M14" s="3"/>
      <c r="AF14" s="1" t="n">
        <f aca="false">AF13+1</f>
        <v>13</v>
      </c>
      <c r="AG14" s="1" t="n">
        <v>0.255277777777778</v>
      </c>
    </row>
    <row r="15" customFormat="false" ht="12.75" hidden="false" customHeight="false" outlineLevel="0" collapsed="false">
      <c r="J15" s="3"/>
      <c r="K15" s="3"/>
      <c r="L15" s="3"/>
      <c r="M15" s="3"/>
      <c r="AF15" s="1" t="n">
        <f aca="false">AF14+1</f>
        <v>14</v>
      </c>
      <c r="AG15" s="1" t="n">
        <v>0.24</v>
      </c>
    </row>
    <row r="16" customFormat="false" ht="12.75" hidden="false" customHeight="false" outlineLevel="0" collapsed="false">
      <c r="U16" s="0" t="n">
        <f aca="false">SUM(U12:AD12)/$B$17</f>
        <v>0.000582264905346463</v>
      </c>
      <c r="AF16" s="1" t="n">
        <f aca="false">AF15+1</f>
        <v>15</v>
      </c>
      <c r="AG16" s="1" t="n">
        <v>0.256111111111111</v>
      </c>
    </row>
    <row r="17" customFormat="false" ht="12.75" hidden="false" customHeight="false" outlineLevel="0" collapsed="false">
      <c r="A17" s="0" t="s">
        <v>37</v>
      </c>
      <c r="B17" s="0" t="n">
        <f aca="false">SUM(C12:I12) + SUM(U12:AD12)</f>
        <v>46.6753976379244</v>
      </c>
      <c r="AF17" s="1" t="n">
        <f aca="false">AF16+1</f>
        <v>16</v>
      </c>
      <c r="AG17" s="1" t="n">
        <v>0.256388888888889</v>
      </c>
    </row>
    <row r="18" customFormat="false" ht="12.75" hidden="false" customHeight="false" outlineLevel="0" collapsed="false">
      <c r="A18" s="0" t="s">
        <v>33</v>
      </c>
      <c r="B18" s="0" t="n">
        <f aca="false">SUM(U12:AD12)</f>
        <v>0.0271774459876546</v>
      </c>
      <c r="AF18" s="1" t="n">
        <f aca="false">AF17+1</f>
        <v>17</v>
      </c>
      <c r="AG18" s="1" t="n">
        <v>0.263055555555556</v>
      </c>
    </row>
    <row r="19" customFormat="false" ht="12.75" hidden="false" customHeight="false" outlineLevel="0" collapsed="false">
      <c r="A19" s="0" t="s">
        <v>38</v>
      </c>
      <c r="B19" s="0" t="n">
        <f aca="false">B18/72</f>
        <v>0.000377464527606313</v>
      </c>
      <c r="AF19" s="1" t="n">
        <f aca="false">AF18+1</f>
        <v>18</v>
      </c>
      <c r="AG19" s="1" t="n">
        <v>0.243888888888889</v>
      </c>
    </row>
    <row r="20" customFormat="false" ht="12.75" hidden="false" customHeight="false" outlineLevel="0" collapsed="false">
      <c r="E20" s="0" t="s">
        <v>39</v>
      </c>
      <c r="F20" s="0" t="n">
        <f aca="false">SUM(C13:I13) + U16</f>
        <v>1</v>
      </c>
      <c r="AF20" s="1" t="n">
        <f aca="false">AF19+1</f>
        <v>19</v>
      </c>
      <c r="AG20" s="1" t="n">
        <v>0.261944444444444</v>
      </c>
    </row>
    <row r="21" customFormat="false" ht="12.75" hidden="false" customHeight="false" outlineLevel="0" collapsed="false">
      <c r="AF21" s="1" t="n">
        <f aca="false">AF20+1</f>
        <v>20</v>
      </c>
      <c r="AG21" s="1" t="n">
        <v>0.251666666666667</v>
      </c>
    </row>
    <row r="22" customFormat="false" ht="12.75" hidden="false" customHeight="false" outlineLevel="0" collapsed="false">
      <c r="AF22" s="1" t="n">
        <f aca="false">AF21+1</f>
        <v>21</v>
      </c>
      <c r="AG22" s="1" t="n">
        <v>0.263611111111111</v>
      </c>
    </row>
    <row r="23" customFormat="false" ht="12.75" hidden="false" customHeight="false" outlineLevel="0" collapsed="false">
      <c r="AF23" s="1" t="n">
        <f aca="false">AF22+1</f>
        <v>22</v>
      </c>
      <c r="AG23" s="1" t="n">
        <v>0.257777777777778</v>
      </c>
    </row>
    <row r="24" customFormat="false" ht="12.75" hidden="false" customHeight="false" outlineLevel="0" collapsed="false">
      <c r="AF24" s="1" t="n">
        <f aca="false">AF23+1</f>
        <v>23</v>
      </c>
      <c r="AG24" s="1" t="n">
        <v>0.257777777777778</v>
      </c>
    </row>
    <row r="25" customFormat="false" ht="12.75" hidden="false" customHeight="false" outlineLevel="0" collapsed="false">
      <c r="AF25" s="1" t="n">
        <f aca="false">AF24+1</f>
        <v>24</v>
      </c>
      <c r="AG25" s="1" t="n">
        <v>0.241666666666667</v>
      </c>
    </row>
    <row r="26" customFormat="false" ht="12.75" hidden="false" customHeight="false" outlineLevel="0" collapsed="false">
      <c r="AF26" s="1" t="n">
        <f aca="false">AF25+1</f>
        <v>25</v>
      </c>
      <c r="AG26" s="1" t="n">
        <v>0.260833333333333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0.256388888888889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0.266388888888889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0.246388888888889</v>
      </c>
    </row>
    <row r="30" customFormat="false" ht="12.75" hidden="false" customHeight="false" outlineLevel="0" collapsed="false">
      <c r="AF30" s="1" t="n">
        <f aca="false">AF29+1</f>
        <v>29</v>
      </c>
      <c r="AG30" s="1" t="n">
        <v>0.253333333333333</v>
      </c>
    </row>
    <row r="31" customFormat="false" ht="12.75" hidden="false" customHeight="false" outlineLevel="0" collapsed="false">
      <c r="O31" s="0" t="n">
        <v>0.0257508163366413</v>
      </c>
      <c r="P31" s="0" t="n">
        <v>0.210098214761561</v>
      </c>
      <c r="Q31" s="0" t="n">
        <v>0.471743227130159</v>
      </c>
      <c r="R31" s="0" t="n">
        <v>0.0280039572914502</v>
      </c>
      <c r="S31" s="0" t="n">
        <v>0.0256575295570698</v>
      </c>
      <c r="T31" s="0" t="n">
        <v>0.210281613815423</v>
      </c>
      <c r="U31" s="0" t="n">
        <v>0.0278823762023499</v>
      </c>
      <c r="AF31" s="1" t="n">
        <f aca="false">AF30+1</f>
        <v>30</v>
      </c>
      <c r="AG31" s="1" t="n">
        <v>0.239722222222222</v>
      </c>
    </row>
    <row r="32" customFormat="false" ht="12.75" hidden="false" customHeight="false" outlineLevel="0" collapsed="false">
      <c r="O32" s="0" t="n">
        <v>0.000515926408712641</v>
      </c>
      <c r="P32" s="0" t="n">
        <v>0.0359427340811935</v>
      </c>
      <c r="Q32" s="0" t="n">
        <v>0.922586496302804</v>
      </c>
      <c r="R32" s="0" t="n">
        <v>0.000715398507238672</v>
      </c>
      <c r="S32" s="0" t="n">
        <v>0.000178856777556508</v>
      </c>
      <c r="T32" s="0" t="n">
        <v>0.0367672142151155</v>
      </c>
      <c r="U32" s="0" t="n">
        <v>0.000720857900400342</v>
      </c>
      <c r="AF32" s="1" t="n">
        <f aca="false">AF31+1</f>
        <v>31</v>
      </c>
      <c r="AG32" s="1" t="n">
        <v>0.610277777777778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0.600833333333333</v>
      </c>
    </row>
    <row r="34" customFormat="false" ht="12.75" hidden="false" customHeight="false" outlineLevel="0" collapsed="false">
      <c r="AF34" s="1" t="n">
        <f aca="false">AF33+1</f>
        <v>33</v>
      </c>
      <c r="AG34" s="1" t="n">
        <v>0.580277777777778</v>
      </c>
    </row>
    <row r="35" customFormat="false" ht="12.75" hidden="false" customHeight="false" outlineLevel="0" collapsed="false">
      <c r="AF35" s="1" t="n">
        <f aca="false">AF34+1</f>
        <v>34</v>
      </c>
      <c r="AG35" s="1" t="n">
        <v>0.573333333333333</v>
      </c>
    </row>
    <row r="36" customFormat="false" ht="12.75" hidden="false" customHeight="false" outlineLevel="0" collapsed="false">
      <c r="B36" s="0" t="s">
        <v>1</v>
      </c>
      <c r="C36" s="0" t="s">
        <v>44</v>
      </c>
      <c r="E36" s="6" t="s">
        <v>62</v>
      </c>
      <c r="F36" s="6" t="s">
        <v>63</v>
      </c>
      <c r="G36" s="6" t="s">
        <v>57</v>
      </c>
      <c r="AF36" s="1" t="n">
        <f aca="false">AF35+1</f>
        <v>35</v>
      </c>
      <c r="AG36" s="1" t="n">
        <v>0.568333333333333</v>
      </c>
    </row>
    <row r="37" customFormat="false" ht="12.75" hidden="false" customHeight="false" outlineLevel="0" collapsed="false">
      <c r="B37" s="0" t="s">
        <v>2</v>
      </c>
      <c r="C37" s="0" t="s">
        <v>45</v>
      </c>
      <c r="E37" s="3" t="s">
        <v>64</v>
      </c>
      <c r="F37" s="3" t="s">
        <v>65</v>
      </c>
      <c r="G37" s="3" t="n">
        <v>9.84605263157895</v>
      </c>
      <c r="AF37" s="1" t="n">
        <f aca="false">AF36+1</f>
        <v>36</v>
      </c>
      <c r="AG37" s="1" t="n">
        <v>0.592222222222222</v>
      </c>
    </row>
    <row r="38" customFormat="false" ht="12.8" hidden="false" customHeight="false" outlineLevel="0" collapsed="false">
      <c r="B38" s="0" t="s">
        <v>3</v>
      </c>
      <c r="C38" s="0" t="s">
        <v>47</v>
      </c>
      <c r="E38" s="3" t="s">
        <v>64</v>
      </c>
      <c r="F38" s="3" t="s">
        <v>65</v>
      </c>
      <c r="G38" s="3" t="n">
        <v>9.76105263157895</v>
      </c>
      <c r="AF38" s="1" t="n">
        <f aca="false">AF37+1</f>
        <v>37</v>
      </c>
      <c r="AG38" s="1" t="n">
        <v>0.594444444444444</v>
      </c>
    </row>
    <row r="39" customFormat="false" ht="12.8" hidden="false" customHeight="false" outlineLevel="0" collapsed="false">
      <c r="B39" s="0" t="s">
        <v>48</v>
      </c>
      <c r="E39" s="3" t="s">
        <v>64</v>
      </c>
      <c r="F39" s="3" t="s">
        <v>65</v>
      </c>
      <c r="G39" s="3" t="n">
        <v>9.985</v>
      </c>
      <c r="P39" s="0" t="s">
        <v>46</v>
      </c>
      <c r="AF39" s="1" t="n">
        <f aca="false">AF38+1</f>
        <v>38</v>
      </c>
      <c r="AG39" s="1" t="n">
        <v>0.615833333333333</v>
      </c>
    </row>
    <row r="40" customFormat="false" ht="12.8" hidden="false" customHeight="false" outlineLevel="0" collapsed="false">
      <c r="B40" s="0" t="s">
        <v>49</v>
      </c>
      <c r="C40" s="0" t="n">
        <v>-1</v>
      </c>
      <c r="E40" s="3" t="s">
        <v>64</v>
      </c>
      <c r="F40" s="3" t="s">
        <v>65</v>
      </c>
      <c r="G40" s="3" t="n">
        <v>9.80210526315789</v>
      </c>
      <c r="O40" s="0" t="s">
        <v>44</v>
      </c>
      <c r="P40" s="0" t="n">
        <v>0.0257508163366413</v>
      </c>
      <c r="AF40" s="1" t="n">
        <f aca="false">AF39+1</f>
        <v>39</v>
      </c>
      <c r="AG40" s="1" t="n">
        <v>0.611111111111111</v>
      </c>
    </row>
    <row r="41" customFormat="false" ht="12.8" hidden="false" customHeight="false" outlineLevel="0" collapsed="false">
      <c r="B41" s="0" t="s">
        <v>51</v>
      </c>
      <c r="C41" s="0" t="n">
        <v>1</v>
      </c>
      <c r="E41" s="3" t="s">
        <v>64</v>
      </c>
      <c r="F41" s="3" t="s">
        <v>65</v>
      </c>
      <c r="G41" s="3" t="n">
        <v>9.90763157894737</v>
      </c>
      <c r="O41" s="0" t="s">
        <v>45</v>
      </c>
      <c r="P41" s="0" t="n">
        <v>0.210098214761561</v>
      </c>
      <c r="AF41" s="1" t="n">
        <f aca="false">AF40+1</f>
        <v>40</v>
      </c>
      <c r="AG41" s="1" t="n">
        <v>0.578055555555556</v>
      </c>
    </row>
    <row r="42" customFormat="false" ht="12.8" hidden="false" customHeight="false" outlineLevel="0" collapsed="false">
      <c r="E42" s="3" t="s">
        <v>64</v>
      </c>
      <c r="F42" s="3" t="s">
        <v>65</v>
      </c>
      <c r="G42" s="3" t="n">
        <v>9.98684210526316</v>
      </c>
      <c r="O42" s="0" t="s">
        <v>50</v>
      </c>
      <c r="P42" s="0" t="n">
        <v>0.471743227130159</v>
      </c>
      <c r="AF42" s="1" t="n">
        <f aca="false">AF41+1</f>
        <v>41</v>
      </c>
      <c r="AG42" s="1" t="n">
        <v>1.51944444444444</v>
      </c>
    </row>
    <row r="43" customFormat="false" ht="12.8" hidden="false" customHeight="false" outlineLevel="0" collapsed="false">
      <c r="E43" s="3" t="s">
        <v>64</v>
      </c>
      <c r="F43" s="3" t="s">
        <v>65</v>
      </c>
      <c r="G43" s="3" t="n">
        <v>9.74973684210526</v>
      </c>
      <c r="O43" s="0" t="s">
        <v>52</v>
      </c>
      <c r="P43" s="0" t="n">
        <v>0.0280039572914502</v>
      </c>
      <c r="AF43" s="1" t="n">
        <f aca="false">AF42+1</f>
        <v>42</v>
      </c>
      <c r="AG43" s="1" t="n">
        <v>1.47888888888889</v>
      </c>
    </row>
    <row r="44" customFormat="false" ht="12.8" hidden="false" customHeight="false" outlineLevel="0" collapsed="false">
      <c r="E44" s="3" t="s">
        <v>64</v>
      </c>
      <c r="F44" s="3" t="s">
        <v>65</v>
      </c>
      <c r="G44" s="3" t="n">
        <v>9.81</v>
      </c>
      <c r="O44" s="0" t="s">
        <v>53</v>
      </c>
      <c r="P44" s="0" t="n">
        <v>0.0256575295570698</v>
      </c>
      <c r="AF44" s="1" t="n">
        <f aca="false">AF43+1</f>
        <v>43</v>
      </c>
      <c r="AG44" s="1" t="n">
        <v>1.55777777777778</v>
      </c>
    </row>
    <row r="45" customFormat="false" ht="12.8" hidden="false" customHeight="false" outlineLevel="0" collapsed="false">
      <c r="E45" s="3" t="s">
        <v>64</v>
      </c>
      <c r="F45" s="3" t="s">
        <v>65</v>
      </c>
      <c r="G45" s="3" t="n">
        <v>9.85552631578947</v>
      </c>
      <c r="O45" s="0" t="s">
        <v>54</v>
      </c>
      <c r="P45" s="0" t="n">
        <v>0.210281613815423</v>
      </c>
      <c r="AF45" s="1" t="n">
        <f aca="false">AF44+1</f>
        <v>44</v>
      </c>
      <c r="AG45" s="1" t="n">
        <v>1.49611111111111</v>
      </c>
    </row>
    <row r="46" customFormat="false" ht="12.8" hidden="false" customHeight="false" outlineLevel="0" collapsed="false">
      <c r="E46" s="3" t="s">
        <v>64</v>
      </c>
      <c r="F46" s="3" t="s">
        <v>65</v>
      </c>
      <c r="G46" s="3" t="n">
        <v>9.83894736842105</v>
      </c>
      <c r="O46" s="0" t="s">
        <v>55</v>
      </c>
      <c r="P46" s="0" t="n">
        <v>0.0278823762023499</v>
      </c>
      <c r="AF46" s="1" t="n">
        <f aca="false">AF45+1</f>
        <v>45</v>
      </c>
      <c r="AG46" s="1" t="n">
        <v>1.5225</v>
      </c>
    </row>
    <row r="47" customFormat="false" ht="12.8" hidden="false" customHeight="false" outlineLevel="0" collapsed="false">
      <c r="E47" s="3" t="s">
        <v>64</v>
      </c>
      <c r="F47" s="3" t="s">
        <v>66</v>
      </c>
      <c r="G47" s="3" t="n">
        <v>1.01394736842105</v>
      </c>
      <c r="AF47" s="1" t="n">
        <f aca="false">AF46+1</f>
        <v>46</v>
      </c>
      <c r="AG47" s="1" t="n">
        <v>1.47611111111111</v>
      </c>
    </row>
    <row r="48" customFormat="false" ht="12.75" hidden="false" customHeight="false" outlineLevel="0" collapsed="false">
      <c r="E48" s="3" t="s">
        <v>64</v>
      </c>
      <c r="F48" s="3" t="s">
        <v>66</v>
      </c>
      <c r="G48" s="3" t="n">
        <v>0.957368421052632</v>
      </c>
      <c r="AF48" s="1" t="n">
        <f aca="false">AF47+1</f>
        <v>47</v>
      </c>
      <c r="AG48" s="1" t="n">
        <v>1.47277777777778</v>
      </c>
    </row>
    <row r="49" customFormat="false" ht="12.75" hidden="false" customHeight="false" outlineLevel="0" collapsed="false">
      <c r="E49" s="3" t="s">
        <v>64</v>
      </c>
      <c r="F49" s="3" t="s">
        <v>66</v>
      </c>
      <c r="G49" s="3" t="n">
        <v>1.00105263157895</v>
      </c>
      <c r="AF49" s="1" t="n">
        <f aca="false">AF48+1</f>
        <v>48</v>
      </c>
      <c r="AG49" s="1" t="n">
        <v>1.51583333333333</v>
      </c>
    </row>
    <row r="50" customFormat="false" ht="12.75" hidden="false" customHeight="false" outlineLevel="0" collapsed="false">
      <c r="E50" s="3" t="s">
        <v>64</v>
      </c>
      <c r="F50" s="3" t="s">
        <v>66</v>
      </c>
      <c r="G50" s="3" t="n">
        <v>0.995263157894737</v>
      </c>
      <c r="AF50" s="1" t="n">
        <f aca="false">AF49+1</f>
        <v>49</v>
      </c>
      <c r="AG50" s="1" t="n">
        <v>1.52472222222222</v>
      </c>
    </row>
    <row r="51" customFormat="false" ht="12.75" hidden="false" customHeight="false" outlineLevel="0" collapsed="false">
      <c r="E51" s="3" t="s">
        <v>64</v>
      </c>
      <c r="F51" s="3" t="s">
        <v>66</v>
      </c>
      <c r="G51" s="3" t="n">
        <v>0.932105263157895</v>
      </c>
      <c r="AF51" s="1" t="n">
        <f aca="false">AF50+1</f>
        <v>50</v>
      </c>
      <c r="AG51" s="1" t="n">
        <v>1.46972222222222</v>
      </c>
    </row>
    <row r="52" customFormat="false" ht="12.75" hidden="false" customHeight="false" outlineLevel="0" collapsed="false">
      <c r="E52" s="3" t="s">
        <v>64</v>
      </c>
      <c r="F52" s="3" t="s">
        <v>66</v>
      </c>
      <c r="G52" s="3" t="n">
        <v>0.990526315789474</v>
      </c>
      <c r="AF52" s="1" t="n">
        <f aca="false">AF51+1</f>
        <v>51</v>
      </c>
      <c r="AG52" s="1" t="n">
        <v>0.264444444444444</v>
      </c>
    </row>
    <row r="53" customFormat="false" ht="12.75" hidden="false" customHeight="false" outlineLevel="0" collapsed="false">
      <c r="E53" s="3" t="s">
        <v>64</v>
      </c>
      <c r="F53" s="3" t="s">
        <v>66</v>
      </c>
      <c r="G53" s="3" t="n">
        <v>0.958947368421053</v>
      </c>
      <c r="AF53" s="1" t="n">
        <f aca="false">AF52+1</f>
        <v>52</v>
      </c>
      <c r="AG53" s="1" t="n">
        <v>0.2525</v>
      </c>
    </row>
    <row r="54" customFormat="false" ht="12.75" hidden="false" customHeight="false" outlineLevel="0" collapsed="false">
      <c r="E54" s="3" t="s">
        <v>64</v>
      </c>
      <c r="F54" s="3" t="s">
        <v>66</v>
      </c>
      <c r="G54" s="3" t="n">
        <v>0.980263157894737</v>
      </c>
      <c r="AF54" s="1" t="n">
        <f aca="false">AF53+1</f>
        <v>53</v>
      </c>
      <c r="AG54" s="1" t="n">
        <v>0.260277777777778</v>
      </c>
    </row>
    <row r="55" customFormat="false" ht="12.75" hidden="false" customHeight="false" outlineLevel="0" collapsed="false">
      <c r="E55" s="3" t="s">
        <v>64</v>
      </c>
      <c r="F55" s="3" t="s">
        <v>66</v>
      </c>
      <c r="G55" s="3" t="n">
        <v>0.987631578947368</v>
      </c>
      <c r="AF55" s="1" t="n">
        <f aca="false">AF54+1</f>
        <v>54</v>
      </c>
      <c r="AG55" s="1" t="n">
        <v>0.245</v>
      </c>
    </row>
    <row r="56" customFormat="false" ht="12.75" hidden="false" customHeight="false" outlineLevel="0" collapsed="false">
      <c r="E56" s="3" t="s">
        <v>64</v>
      </c>
      <c r="F56" s="3" t="s">
        <v>66</v>
      </c>
      <c r="G56" s="3" t="n">
        <v>0.976842105263158</v>
      </c>
      <c r="AF56" s="1" t="n">
        <f aca="false">AF55+1</f>
        <v>55</v>
      </c>
      <c r="AG56" s="1" t="n">
        <v>0.250277777777778</v>
      </c>
    </row>
    <row r="57" customFormat="false" ht="12.75" hidden="false" customHeight="false" outlineLevel="0" collapsed="false">
      <c r="E57" s="3" t="s">
        <v>64</v>
      </c>
      <c r="F57" s="3" t="s">
        <v>67</v>
      </c>
      <c r="G57" s="3" t="n">
        <v>1.00710526315789</v>
      </c>
      <c r="AF57" s="1" t="n">
        <f aca="false">AF56+1</f>
        <v>56</v>
      </c>
      <c r="AG57" s="1" t="n">
        <v>0.251666666666667</v>
      </c>
    </row>
    <row r="58" customFormat="false" ht="12.75" hidden="false" customHeight="false" outlineLevel="0" collapsed="false">
      <c r="E58" s="3" t="s">
        <v>64</v>
      </c>
      <c r="F58" s="3" t="s">
        <v>67</v>
      </c>
      <c r="G58" s="3" t="n">
        <v>0.958684210526316</v>
      </c>
      <c r="AF58" s="1" t="n">
        <f aca="false">AF57+1</f>
        <v>57</v>
      </c>
      <c r="AG58" s="1" t="n">
        <v>0.262222222222222</v>
      </c>
    </row>
    <row r="59" customFormat="false" ht="12.75" hidden="false" customHeight="false" outlineLevel="0" collapsed="false">
      <c r="E59" s="3" t="s">
        <v>64</v>
      </c>
      <c r="F59" s="3" t="s">
        <v>67</v>
      </c>
      <c r="G59" s="3" t="n">
        <v>0.993947368421053</v>
      </c>
      <c r="AF59" s="1" t="n">
        <f aca="false">AF58+1</f>
        <v>58</v>
      </c>
      <c r="AG59" s="1" t="n">
        <v>0.247777777777778</v>
      </c>
    </row>
    <row r="60" customFormat="false" ht="12.75" hidden="false" customHeight="false" outlineLevel="0" collapsed="false">
      <c r="E60" s="3" t="s">
        <v>64</v>
      </c>
      <c r="F60" s="3" t="s">
        <v>67</v>
      </c>
      <c r="G60" s="3" t="n">
        <v>1</v>
      </c>
      <c r="AF60" s="1" t="n">
        <f aca="false">AF59+1</f>
        <v>59</v>
      </c>
      <c r="AG60" s="1" t="n">
        <v>0.258888888888889</v>
      </c>
    </row>
    <row r="61" customFormat="false" ht="12.75" hidden="false" customHeight="false" outlineLevel="0" collapsed="false">
      <c r="E61" s="3" t="s">
        <v>64</v>
      </c>
      <c r="F61" s="3" t="s">
        <v>67</v>
      </c>
      <c r="G61" s="3" t="n">
        <v>0.932894736842105</v>
      </c>
      <c r="AF61" s="1" t="n">
        <f aca="false">AF60+1</f>
        <v>60</v>
      </c>
      <c r="AG61" s="1" t="n">
        <v>0.249444444444444</v>
      </c>
    </row>
    <row r="62" customFormat="false" ht="12.75" hidden="false" customHeight="false" outlineLevel="0" collapsed="false">
      <c r="E62" s="3" t="s">
        <v>64</v>
      </c>
      <c r="F62" s="3" t="s">
        <v>67</v>
      </c>
      <c r="G62" s="3" t="n">
        <v>0.993421052631579</v>
      </c>
      <c r="AF62" s="1" t="n">
        <f aca="false">AF61+1</f>
        <v>61</v>
      </c>
      <c r="AG62" s="1" t="n">
        <v>0.263055555555556</v>
      </c>
    </row>
    <row r="63" customFormat="false" ht="12.75" hidden="false" customHeight="false" outlineLevel="0" collapsed="false">
      <c r="E63" s="3" t="s">
        <v>64</v>
      </c>
      <c r="F63" s="3" t="s">
        <v>67</v>
      </c>
      <c r="G63" s="3" t="n">
        <v>0.958157894736842</v>
      </c>
      <c r="AF63" s="1" t="n">
        <f aca="false">AF62+1</f>
        <v>62</v>
      </c>
      <c r="AG63" s="1" t="n">
        <v>0.257222222222222</v>
      </c>
    </row>
    <row r="64" customFormat="false" ht="12.75" hidden="false" customHeight="false" outlineLevel="0" collapsed="false">
      <c r="E64" s="3" t="s">
        <v>64</v>
      </c>
      <c r="F64" s="3" t="s">
        <v>67</v>
      </c>
      <c r="G64" s="3" t="n">
        <v>0.983947368421053</v>
      </c>
      <c r="AF64" s="1" t="n">
        <f aca="false">AF63+1</f>
        <v>63</v>
      </c>
      <c r="AG64" s="1" t="n">
        <v>0.255555555555556</v>
      </c>
    </row>
    <row r="65" customFormat="false" ht="12.75" hidden="false" customHeight="false" outlineLevel="0" collapsed="false">
      <c r="E65" s="3" t="s">
        <v>64</v>
      </c>
      <c r="F65" s="3" t="s">
        <v>67</v>
      </c>
      <c r="G65" s="3" t="n">
        <v>0.981052631578947</v>
      </c>
      <c r="AF65" s="1" t="n">
        <f aca="false">AF64+1</f>
        <v>64</v>
      </c>
      <c r="AG65" s="1" t="n">
        <v>0.244166666666667</v>
      </c>
    </row>
    <row r="66" customFormat="false" ht="12.75" hidden="false" customHeight="false" outlineLevel="0" collapsed="false">
      <c r="E66" s="3" t="s">
        <v>64</v>
      </c>
      <c r="F66" s="3" t="s">
        <v>67</v>
      </c>
      <c r="G66" s="3" t="n">
        <v>0.987894736842105</v>
      </c>
      <c r="AF66" s="1" t="n">
        <f aca="false">AF65+1</f>
        <v>65</v>
      </c>
      <c r="AG66" s="1" t="n">
        <v>0.2625</v>
      </c>
    </row>
    <row r="67" customFormat="false" ht="12.75" hidden="false" customHeight="false" outlineLevel="0" collapsed="false">
      <c r="E67" s="3" t="s">
        <v>64</v>
      </c>
      <c r="F67" s="3" t="s">
        <v>68</v>
      </c>
      <c r="G67" s="3" t="n">
        <v>9.29657894736842</v>
      </c>
      <c r="AF67" s="1" t="n">
        <f aca="false">AF66+1</f>
        <v>66</v>
      </c>
      <c r="AG67" s="1" t="n">
        <v>0.252777777777778</v>
      </c>
    </row>
    <row r="68" customFormat="false" ht="12.75" hidden="false" customHeight="false" outlineLevel="0" collapsed="false">
      <c r="E68" s="3" t="s">
        <v>64</v>
      </c>
      <c r="F68" s="3" t="s">
        <v>68</v>
      </c>
      <c r="G68" s="3" t="n">
        <v>9.30842105263158</v>
      </c>
      <c r="AF68" s="1" t="n">
        <f aca="false">AF67+1</f>
        <v>67</v>
      </c>
      <c r="AG68" s="1" t="n">
        <v>0.263888888888889</v>
      </c>
    </row>
    <row r="69" customFormat="false" ht="12.75" hidden="false" customHeight="false" outlineLevel="0" collapsed="false">
      <c r="E69" s="3" t="s">
        <v>64</v>
      </c>
      <c r="F69" s="3" t="s">
        <v>68</v>
      </c>
      <c r="G69" s="3" t="n">
        <v>9.43631578947368</v>
      </c>
      <c r="AF69" s="1" t="n">
        <f aca="false">AF68+1</f>
        <v>68</v>
      </c>
      <c r="AG69" s="1" t="n">
        <v>0.245833333333333</v>
      </c>
    </row>
    <row r="70" customFormat="false" ht="12.75" hidden="false" customHeight="false" outlineLevel="0" collapsed="false">
      <c r="E70" s="3" t="s">
        <v>64</v>
      </c>
      <c r="F70" s="3" t="s">
        <v>68</v>
      </c>
      <c r="G70" s="3" t="n">
        <v>9.31973684210526</v>
      </c>
      <c r="AF70" s="1" t="n">
        <f aca="false">AF69+1</f>
        <v>69</v>
      </c>
      <c r="AG70" s="1" t="n">
        <v>0.250555555555556</v>
      </c>
    </row>
    <row r="71" customFormat="false" ht="12.75" hidden="false" customHeight="false" outlineLevel="0" collapsed="false">
      <c r="E71" s="3" t="s">
        <v>64</v>
      </c>
      <c r="F71" s="3" t="s">
        <v>68</v>
      </c>
      <c r="G71" s="3" t="n">
        <v>9.34578947368421</v>
      </c>
      <c r="AF71" s="1" t="n">
        <f aca="false">AF70+1</f>
        <v>70</v>
      </c>
      <c r="AG71" s="1" t="n">
        <v>0.238333333333333</v>
      </c>
    </row>
    <row r="72" customFormat="false" ht="12.75" hidden="false" customHeight="false" outlineLevel="0" collapsed="false">
      <c r="E72" s="3" t="s">
        <v>64</v>
      </c>
      <c r="F72" s="3" t="s">
        <v>68</v>
      </c>
      <c r="G72" s="3" t="n">
        <v>9.44315789473684</v>
      </c>
      <c r="AF72" s="1" t="n">
        <f aca="false">AF71+1</f>
        <v>71</v>
      </c>
      <c r="AG72" s="1" t="n">
        <v>0.644722222222222</v>
      </c>
    </row>
    <row r="73" customFormat="false" ht="12.75" hidden="false" customHeight="false" outlineLevel="0" collapsed="false">
      <c r="E73" s="3" t="s">
        <v>64</v>
      </c>
      <c r="F73" s="3" t="s">
        <v>68</v>
      </c>
      <c r="G73" s="3" t="n">
        <v>9.19526315789474</v>
      </c>
      <c r="AF73" s="1" t="n">
        <f aca="false">AF72+1</f>
        <v>72</v>
      </c>
      <c r="AG73" s="1" t="n">
        <v>0.609166666666667</v>
      </c>
    </row>
    <row r="74" customFormat="false" ht="12.75" hidden="false" customHeight="false" outlineLevel="0" collapsed="false">
      <c r="E74" s="3" t="s">
        <v>64</v>
      </c>
      <c r="F74" s="3" t="s">
        <v>68</v>
      </c>
      <c r="G74" s="3" t="n">
        <v>9.33473684210526</v>
      </c>
      <c r="AF74" s="1" t="n">
        <f aca="false">AF73+1</f>
        <v>73</v>
      </c>
      <c r="AG74" s="1" t="n">
        <v>0.609722222222222</v>
      </c>
    </row>
    <row r="75" customFormat="false" ht="12.75" hidden="false" customHeight="false" outlineLevel="0" collapsed="false">
      <c r="E75" s="3" t="s">
        <v>64</v>
      </c>
      <c r="F75" s="3" t="s">
        <v>68</v>
      </c>
      <c r="G75" s="3" t="n">
        <v>9.24315789473684</v>
      </c>
      <c r="AF75" s="1" t="n">
        <f aca="false">AF74+1</f>
        <v>74</v>
      </c>
      <c r="AG75" s="1" t="n">
        <v>0.639444444444444</v>
      </c>
    </row>
    <row r="76" customFormat="false" ht="12.75" hidden="false" customHeight="false" outlineLevel="0" collapsed="false">
      <c r="E76" s="3" t="s">
        <v>64</v>
      </c>
      <c r="F76" s="3" t="s">
        <v>68</v>
      </c>
      <c r="G76" s="3" t="n">
        <v>9.33078947368421</v>
      </c>
      <c r="AF76" s="1" t="n">
        <f aca="false">AF75+1</f>
        <v>75</v>
      </c>
      <c r="AG76" s="1" t="n">
        <v>0.611944444444444</v>
      </c>
    </row>
    <row r="77" customFormat="false" ht="12.75" hidden="false" customHeight="false" outlineLevel="0" collapsed="false">
      <c r="E77" s="3" t="s">
        <v>64</v>
      </c>
      <c r="F77" s="3" t="s">
        <v>69</v>
      </c>
      <c r="G77" s="3" t="n">
        <v>9.83842105263158</v>
      </c>
      <c r="AF77" s="1" t="n">
        <f aca="false">AF76+1</f>
        <v>76</v>
      </c>
      <c r="AG77" s="1" t="n">
        <v>0.628055555555556</v>
      </c>
    </row>
    <row r="78" customFormat="false" ht="12.75" hidden="false" customHeight="false" outlineLevel="0" collapsed="false">
      <c r="E78" s="3" t="s">
        <v>64</v>
      </c>
      <c r="F78" s="3" t="s">
        <v>69</v>
      </c>
      <c r="G78" s="3" t="n">
        <v>9.71842105263158</v>
      </c>
      <c r="AF78" s="1" t="n">
        <f aca="false">AF77+1</f>
        <v>77</v>
      </c>
      <c r="AG78" s="1" t="n">
        <v>0.593055555555556</v>
      </c>
    </row>
    <row r="79" customFormat="false" ht="12.75" hidden="false" customHeight="false" outlineLevel="0" collapsed="false">
      <c r="E79" s="3" t="s">
        <v>64</v>
      </c>
      <c r="F79" s="3" t="s">
        <v>69</v>
      </c>
      <c r="G79" s="3" t="n">
        <v>9.94315789473684</v>
      </c>
      <c r="AF79" s="1" t="n">
        <f aca="false">AF78+1</f>
        <v>78</v>
      </c>
      <c r="AG79" s="1" t="n">
        <v>0.620833333333333</v>
      </c>
    </row>
    <row r="80" customFormat="false" ht="12.75" hidden="false" customHeight="false" outlineLevel="0" collapsed="false">
      <c r="E80" s="3" t="s">
        <v>64</v>
      </c>
      <c r="F80" s="3" t="s">
        <v>69</v>
      </c>
      <c r="G80" s="3" t="n">
        <v>9.79131578947368</v>
      </c>
      <c r="AF80" s="1" t="n">
        <f aca="false">AF79+1</f>
        <v>79</v>
      </c>
      <c r="AG80" s="1" t="n">
        <v>0.587222222222222</v>
      </c>
    </row>
    <row r="81" customFormat="false" ht="12.75" hidden="false" customHeight="false" outlineLevel="0" collapsed="false">
      <c r="E81" s="3" t="s">
        <v>64</v>
      </c>
      <c r="F81" s="3" t="s">
        <v>69</v>
      </c>
      <c r="G81" s="3" t="n">
        <v>9.91789473684211</v>
      </c>
      <c r="AF81" s="1" t="n">
        <f aca="false">AF80+1</f>
        <v>80</v>
      </c>
      <c r="AG81" s="1" t="n">
        <v>0.589444444444444</v>
      </c>
    </row>
    <row r="82" customFormat="false" ht="12.75" hidden="false" customHeight="false" outlineLevel="0" collapsed="false">
      <c r="E82" s="3" t="s">
        <v>64</v>
      </c>
      <c r="F82" s="3" t="s">
        <v>69</v>
      </c>
      <c r="G82" s="3" t="n">
        <v>10.0384210526316</v>
      </c>
      <c r="AF82" s="1" t="n">
        <f aca="false">AF81+1</f>
        <v>81</v>
      </c>
    </row>
    <row r="83" customFormat="false" ht="12.75" hidden="false" customHeight="false" outlineLevel="0" collapsed="false">
      <c r="E83" s="3" t="s">
        <v>64</v>
      </c>
      <c r="F83" s="3" t="s">
        <v>69</v>
      </c>
      <c r="G83" s="3" t="n">
        <v>9.80315789473684</v>
      </c>
      <c r="AF83" s="1" t="n">
        <f aca="false">AF82+1</f>
        <v>82</v>
      </c>
    </row>
    <row r="84" customFormat="false" ht="12.75" hidden="false" customHeight="false" outlineLevel="0" collapsed="false">
      <c r="E84" s="3" t="s">
        <v>64</v>
      </c>
      <c r="F84" s="3" t="s">
        <v>69</v>
      </c>
      <c r="G84" s="3" t="n">
        <v>9.75789473684211</v>
      </c>
      <c r="AF84" s="1" t="n">
        <f aca="false">AF83+1</f>
        <v>83</v>
      </c>
    </row>
    <row r="85" customFormat="false" ht="12.75" hidden="false" customHeight="false" outlineLevel="0" collapsed="false">
      <c r="E85" s="3" t="s">
        <v>64</v>
      </c>
      <c r="F85" s="3" t="s">
        <v>69</v>
      </c>
      <c r="G85" s="3" t="n">
        <v>9.78394736842105</v>
      </c>
      <c r="AF85" s="1" t="n">
        <f aca="false">AF84+1</f>
        <v>84</v>
      </c>
    </row>
    <row r="86" customFormat="false" ht="12.75" hidden="false" customHeight="false" outlineLevel="0" collapsed="false">
      <c r="E86" s="3" t="s">
        <v>64</v>
      </c>
      <c r="F86" s="3" t="s">
        <v>69</v>
      </c>
      <c r="G86" s="3" t="n">
        <v>9.82736842105263</v>
      </c>
      <c r="AF86" s="1" t="n">
        <f aca="false">AF85+1</f>
        <v>85</v>
      </c>
    </row>
    <row r="87" customFormat="false" ht="12.75" hidden="false" customHeight="false" outlineLevel="0" collapsed="false">
      <c r="E87" s="3" t="s">
        <v>64</v>
      </c>
      <c r="F87" s="3" t="s">
        <v>70</v>
      </c>
      <c r="G87" s="3" t="n">
        <v>1.00763157894737</v>
      </c>
      <c r="AF87" s="1" t="n">
        <f aca="false">AF86+1</f>
        <v>86</v>
      </c>
    </row>
    <row r="88" customFormat="false" ht="12.75" hidden="false" customHeight="false" outlineLevel="0" collapsed="false">
      <c r="E88" s="3" t="s">
        <v>64</v>
      </c>
      <c r="F88" s="3" t="s">
        <v>70</v>
      </c>
      <c r="G88" s="3" t="n">
        <v>0.965526315789474</v>
      </c>
      <c r="AF88" s="1" t="n">
        <f aca="false">AF87+1</f>
        <v>87</v>
      </c>
    </row>
    <row r="89" customFormat="false" ht="12.75" hidden="false" customHeight="false" outlineLevel="0" collapsed="false">
      <c r="E89" s="3" t="s">
        <v>64</v>
      </c>
      <c r="F89" s="3" t="s">
        <v>70</v>
      </c>
      <c r="G89" s="3" t="n">
        <v>0.994210526315789</v>
      </c>
      <c r="AF89" s="1" t="n">
        <f aca="false">AF88+1</f>
        <v>88</v>
      </c>
    </row>
    <row r="90" customFormat="false" ht="12.75" hidden="false" customHeight="false" outlineLevel="0" collapsed="false">
      <c r="E90" s="3" t="s">
        <v>64</v>
      </c>
      <c r="F90" s="3" t="s">
        <v>70</v>
      </c>
      <c r="G90" s="3" t="n">
        <v>1.00657894736842</v>
      </c>
      <c r="AF90" s="1" t="n">
        <f aca="false">AF89+1</f>
        <v>89</v>
      </c>
    </row>
    <row r="91" customFormat="false" ht="12.75" hidden="false" customHeight="false" outlineLevel="0" collapsed="false">
      <c r="E91" s="3" t="s">
        <v>64</v>
      </c>
      <c r="F91" s="3" t="s">
        <v>70</v>
      </c>
      <c r="G91" s="3" t="n">
        <v>0.940526315789474</v>
      </c>
      <c r="AF91" s="1" t="n">
        <f aca="false">AF90+1</f>
        <v>90</v>
      </c>
    </row>
    <row r="92" customFormat="false" ht="12.75" hidden="false" customHeight="false" outlineLevel="0" collapsed="false">
      <c r="E92" s="3" t="s">
        <v>64</v>
      </c>
      <c r="F92" s="3" t="s">
        <v>70</v>
      </c>
      <c r="G92" s="3" t="n">
        <v>0.989210526315789</v>
      </c>
      <c r="AF92" s="1" t="n">
        <f aca="false">AF91+1</f>
        <v>91</v>
      </c>
    </row>
    <row r="93" customFormat="false" ht="12.75" hidden="false" customHeight="false" outlineLevel="0" collapsed="false">
      <c r="E93" s="3" t="s">
        <v>64</v>
      </c>
      <c r="F93" s="3" t="s">
        <v>70</v>
      </c>
      <c r="G93" s="3" t="n">
        <v>0.956052631578947</v>
      </c>
      <c r="AF93" s="1" t="n">
        <f aca="false">AF92+1</f>
        <v>92</v>
      </c>
    </row>
    <row r="94" customFormat="false" ht="12.75" hidden="false" customHeight="false" outlineLevel="0" collapsed="false">
      <c r="E94" s="3" t="s">
        <v>64</v>
      </c>
      <c r="F94" s="3" t="s">
        <v>70</v>
      </c>
      <c r="G94" s="3" t="n">
        <v>0.992105263157895</v>
      </c>
      <c r="AF94" s="1" t="n">
        <f aca="false">AF93+1</f>
        <v>93</v>
      </c>
    </row>
    <row r="95" customFormat="false" ht="12.75" hidden="false" customHeight="false" outlineLevel="0" collapsed="false">
      <c r="E95" s="3" t="s">
        <v>64</v>
      </c>
      <c r="F95" s="3" t="s">
        <v>70</v>
      </c>
      <c r="G95" s="3" t="n">
        <v>0.977368421052632</v>
      </c>
      <c r="AF95" s="1" t="n">
        <f aca="false">AF94+1</f>
        <v>94</v>
      </c>
    </row>
    <row r="96" customFormat="false" ht="12.75" hidden="false" customHeight="false" outlineLevel="0" collapsed="false">
      <c r="E96" s="3" t="s">
        <v>64</v>
      </c>
      <c r="F96" s="3" t="s">
        <v>70</v>
      </c>
      <c r="G96" s="3" t="n">
        <v>0.978157894736842</v>
      </c>
      <c r="AF96" s="1" t="n">
        <f aca="false">AF95+1</f>
        <v>95</v>
      </c>
    </row>
    <row r="97" customFormat="false" ht="12.75" hidden="false" customHeight="false" outlineLevel="0" collapsed="false">
      <c r="E97" s="3" t="s">
        <v>64</v>
      </c>
      <c r="F97" s="3" t="s">
        <v>71</v>
      </c>
      <c r="G97" s="3" t="n">
        <v>1.01289473684211</v>
      </c>
      <c r="AF97" s="1" t="n">
        <f aca="false">AF96+1</f>
        <v>96</v>
      </c>
    </row>
    <row r="98" customFormat="false" ht="12.75" hidden="false" customHeight="false" outlineLevel="0" collapsed="false">
      <c r="E98" s="3" t="s">
        <v>64</v>
      </c>
      <c r="F98" s="3" t="s">
        <v>71</v>
      </c>
      <c r="G98" s="3" t="n">
        <v>0.953421052631579</v>
      </c>
      <c r="AF98" s="1" t="n">
        <f aca="false">AF97+1</f>
        <v>97</v>
      </c>
    </row>
    <row r="99" customFormat="false" ht="12.75" hidden="false" customHeight="false" outlineLevel="0" collapsed="false">
      <c r="E99" s="3" t="s">
        <v>64</v>
      </c>
      <c r="F99" s="3" t="s">
        <v>71</v>
      </c>
      <c r="G99" s="3" t="n">
        <v>0.991842105263158</v>
      </c>
      <c r="AF99" s="1" t="n">
        <f aca="false">AF98+1</f>
        <v>98</v>
      </c>
    </row>
    <row r="100" customFormat="false" ht="12.75" hidden="false" customHeight="false" outlineLevel="0" collapsed="false">
      <c r="E100" s="3" t="s">
        <v>64</v>
      </c>
      <c r="F100" s="3" t="s">
        <v>71</v>
      </c>
      <c r="G100" s="3" t="n">
        <v>1</v>
      </c>
      <c r="AF100" s="1" t="n">
        <f aca="false">AF99+1</f>
        <v>99</v>
      </c>
    </row>
    <row r="101" customFormat="false" ht="12.75" hidden="false" customHeight="false" outlineLevel="0" collapsed="false">
      <c r="E101" s="3" t="s">
        <v>64</v>
      </c>
      <c r="F101" s="3" t="s">
        <v>71</v>
      </c>
      <c r="G101" s="3" t="n">
        <v>0.938157894736842</v>
      </c>
      <c r="AF101" s="1" t="n">
        <f aca="false">AF100+1</f>
        <v>100</v>
      </c>
    </row>
    <row r="102" customFormat="false" ht="12.75" hidden="false" customHeight="false" outlineLevel="0" collapsed="false">
      <c r="E102" s="3" t="s">
        <v>64</v>
      </c>
      <c r="F102" s="3" t="s">
        <v>71</v>
      </c>
      <c r="G102" s="3" t="n">
        <v>0.999210526315789</v>
      </c>
      <c r="AF102" s="1" t="n">
        <f aca="false">AF101+1</f>
        <v>101</v>
      </c>
    </row>
    <row r="103" customFormat="false" ht="12.75" hidden="false" customHeight="false" outlineLevel="0" collapsed="false">
      <c r="E103" s="3" t="s">
        <v>64</v>
      </c>
      <c r="F103" s="3" t="s">
        <v>71</v>
      </c>
      <c r="G103" s="3" t="n">
        <v>0.952105263157895</v>
      </c>
      <c r="AF103" s="1" t="n">
        <f aca="false">AF102+1</f>
        <v>102</v>
      </c>
    </row>
    <row r="104" customFormat="false" ht="12.75" hidden="false" customHeight="false" outlineLevel="0" collapsed="false">
      <c r="E104" s="3" t="s">
        <v>64</v>
      </c>
      <c r="F104" s="3" t="s">
        <v>71</v>
      </c>
      <c r="G104" s="3" t="n">
        <v>0.983947368421053</v>
      </c>
      <c r="AF104" s="1" t="n">
        <f aca="false">AF103+1</f>
        <v>103</v>
      </c>
    </row>
    <row r="105" customFormat="false" ht="12.75" hidden="false" customHeight="false" outlineLevel="0" collapsed="false">
      <c r="E105" s="3" t="s">
        <v>64</v>
      </c>
      <c r="F105" s="3" t="s">
        <v>71</v>
      </c>
      <c r="G105" s="3" t="n">
        <v>0.977894736842105</v>
      </c>
      <c r="AF105" s="1" t="n">
        <f aca="false">AF104+1</f>
        <v>104</v>
      </c>
    </row>
    <row r="106" customFormat="false" ht="12.75" hidden="false" customHeight="false" outlineLevel="0" collapsed="false">
      <c r="E106" s="3" t="s">
        <v>64</v>
      </c>
      <c r="F106" s="3" t="s">
        <v>71</v>
      </c>
      <c r="G106" s="3" t="n">
        <v>0.981052631578947</v>
      </c>
      <c r="AF106" s="1" t="n">
        <f aca="false">AF105+1</f>
        <v>105</v>
      </c>
    </row>
    <row r="107" customFormat="false" ht="12.75" hidden="false" customHeight="false" outlineLevel="0" collapsed="false">
      <c r="E107" s="3" t="s">
        <v>64</v>
      </c>
      <c r="F107" s="3" t="s">
        <v>72</v>
      </c>
      <c r="G107" s="3" t="n">
        <v>9.34868421052632</v>
      </c>
      <c r="AF107" s="1" t="n">
        <f aca="false">AF106+1</f>
        <v>106</v>
      </c>
    </row>
    <row r="108" customFormat="false" ht="12.75" hidden="false" customHeight="false" outlineLevel="0" collapsed="false">
      <c r="E108" s="3" t="s">
        <v>64</v>
      </c>
      <c r="F108" s="3" t="s">
        <v>72</v>
      </c>
      <c r="G108" s="3" t="n">
        <v>9.33289473684211</v>
      </c>
      <c r="AF108" s="1" t="n">
        <f aca="false">AF107+1</f>
        <v>107</v>
      </c>
    </row>
    <row r="109" customFormat="false" ht="12.75" hidden="false" customHeight="false" outlineLevel="0" collapsed="false">
      <c r="E109" s="3" t="s">
        <v>64</v>
      </c>
      <c r="F109" s="3" t="s">
        <v>72</v>
      </c>
      <c r="G109" s="3" t="n">
        <v>9.40842105263158</v>
      </c>
      <c r="AF109" s="1" t="n">
        <f aca="false">AF108+1</f>
        <v>108</v>
      </c>
    </row>
    <row r="110" customFormat="false" ht="12.75" hidden="false" customHeight="false" outlineLevel="0" collapsed="false">
      <c r="E110" s="3" t="s">
        <v>64</v>
      </c>
      <c r="F110" s="3" t="s">
        <v>72</v>
      </c>
      <c r="G110" s="3" t="n">
        <v>9.26684210526316</v>
      </c>
      <c r="AF110" s="1" t="n">
        <f aca="false">AF109+1</f>
        <v>109</v>
      </c>
    </row>
    <row r="111" customFormat="false" ht="12.75" hidden="false" customHeight="false" outlineLevel="0" collapsed="false">
      <c r="E111" s="3" t="s">
        <v>64</v>
      </c>
      <c r="F111" s="3" t="s">
        <v>72</v>
      </c>
      <c r="G111" s="3" t="n">
        <v>9.35552631578947</v>
      </c>
      <c r="AF111" s="1" t="n">
        <f aca="false">AF110+1</f>
        <v>110</v>
      </c>
    </row>
    <row r="112" customFormat="false" ht="12.75" hidden="false" customHeight="false" outlineLevel="0" collapsed="false">
      <c r="E112" s="3" t="s">
        <v>64</v>
      </c>
      <c r="F112" s="3" t="s">
        <v>72</v>
      </c>
      <c r="G112" s="3" t="n">
        <v>9.36184210526316</v>
      </c>
      <c r="AF112" s="1" t="n">
        <f aca="false">AF111+1</f>
        <v>111</v>
      </c>
    </row>
    <row r="113" customFormat="false" ht="12.75" hidden="false" customHeight="false" outlineLevel="0" collapsed="false">
      <c r="E113" s="3" t="s">
        <v>64</v>
      </c>
      <c r="F113" s="3" t="s">
        <v>72</v>
      </c>
      <c r="G113" s="3" t="n">
        <v>9.20921052631579</v>
      </c>
      <c r="AF113" s="1" t="n">
        <f aca="false">AF112+1</f>
        <v>112</v>
      </c>
    </row>
    <row r="114" customFormat="false" ht="12.75" hidden="false" customHeight="false" outlineLevel="0" collapsed="false">
      <c r="E114" s="3" t="s">
        <v>64</v>
      </c>
      <c r="F114" s="3" t="s">
        <v>72</v>
      </c>
      <c r="G114" s="3" t="n">
        <v>9.19368421052632</v>
      </c>
      <c r="AF114" s="1" t="n">
        <f aca="false">AF113+1</f>
        <v>113</v>
      </c>
    </row>
    <row r="115" customFormat="false" ht="12.75" hidden="false" customHeight="false" outlineLevel="0" collapsed="false">
      <c r="E115" s="3" t="s">
        <v>64</v>
      </c>
      <c r="F115" s="3" t="s">
        <v>72</v>
      </c>
      <c r="G115" s="3" t="n">
        <v>9.32842105263158</v>
      </c>
      <c r="AF115" s="1" t="n">
        <f aca="false">AF114+1</f>
        <v>114</v>
      </c>
    </row>
    <row r="116" customFormat="false" ht="12.75" hidden="false" customHeight="false" outlineLevel="0" collapsed="false">
      <c r="E116" s="3" t="s">
        <v>64</v>
      </c>
      <c r="F116" s="3" t="s">
        <v>72</v>
      </c>
      <c r="G116" s="3" t="n">
        <v>9.33236842105263</v>
      </c>
      <c r="AF116" s="1" t="n">
        <f aca="false">AF115+1</f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cDAABQSwMEFAACAAgAM33TUM97yXmnAAAA+AAAABIAHABDb25maWcvUGFja2FnZS54bWwgohgAKKAUAAAAAAAAAAAAAAAAAAAAAAAAAAAAhY/BCoIwHIdfRXZ3mythyN956BQkBEV0HXPpSGe4mb5bhx6pV0goq1vH38d3+H6P2x2ysamDq+6caW2KIkxRoK1qC2PLFPX+FHKUCdhKdZalDibZumR0RYoq7y8JIcMw4GGB264kjNKIHPPNTlW6kegjm/9yaKzz0iqNBBxeMYJhznDMY47ZMgIyY8iN/SpsKsYUyA+EVV/7vtPC+HC9BzJPIO8X4glQSwMEFAACAAgAM33TU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N901Aoike4DgAAABEAAAATABwARm9ybXVsYXMvU2VjdGlvbjEubSCiGAAooBQAAAAAAAAAAAAAAAAAAAAAAAAAAAArTk0uyczPUwiG0IbWAFBLAQItABQAAgAIADN901DPe8l5pwAAAPgAAAASAAAAAAAAAAAAAAAAAAAAAABDb25maWcvUGFja2FnZS54bWxQSwECLQAUAAIACAAzfdNQD8rpq6QAAADpAAAAEwAAAAAAAAAAAAAAAADzAAAAW0NvbnRlbnRfVHlwZXNdLnhtbFBLAQItABQAAgAIADN901Aoike4DgAAABEAAAATAAAAAAAAAAAAAAAAAOQBAABGb3JtdWxhcy9TZWN0aW9uMS5tUEsFBgAAAAADAAMAwgAAAD8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CYBAAABAAAA0Iyd3wEV0RGMegDAT8KX6wEAAADevDJ7zPfSTpPdaqvqlOpeAAAAAAIAAAAAABBmAAAAAQAAIAAAAAjNa4FGJSYCUXAcGc60ae6tJpBF9DZDjOaZ01fQNy6yAAAAAA6AAAAAAgAAIAAAAE52tSPDmIMDHERROhi3/OJTUttuxCIh/8ZDAoyBsbkdUAAAAFx3tO8xSXGafnO5ks6whjBTGj5bbypJoYt1I6hbcQ4Ig0yjOh49h3meMVJOdfPEb6RccS6OOkrq75/O7gELnmsJJmFDPzJIPKwFtLCWnGbnQAAAAIia8QB82693+v+9BXWNZP7LA5f3MSK49LCWMHReV1Vu0+D3T/eWzBPz1+v2uOSYnj4Tp21N9uJlrPhuutnxAu8=</DataMashup>
</file>

<file path=customXml/itemProps1.xml><?xml version="1.0" encoding="utf-8"?>
<ds:datastoreItem xmlns:ds="http://schemas.openxmlformats.org/officeDocument/2006/customXml" ds:itemID="{3C72D5C9-6FF1-43F5-9319-6FA4A603C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2020-06-11T16:06:55Z</dcterms:created>
  <dc:creator/>
  <dc:description/>
  <dc:language>en-US</dc:language>
  <cp:lastModifiedBy/>
  <dcterms:modified xsi:type="dcterms:W3CDTF">2020-06-29T18:42:03Z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date">
    <vt:lpwstr>YYYY-06-DDT16:34:41.847</vt:lpwstr>
  </property>
</Properties>
</file>