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OneDrive\Hawaii\Data\Nomilo\Sampling Campaign 1\"/>
    </mc:Choice>
  </mc:AlternateContent>
  <xr:revisionPtr revIDLastSave="3" documentId="8_{177E7109-ACCA-4C29-A9E6-881DC41B914B}" xr6:coauthVersionLast="43" xr6:coauthVersionMax="43" xr10:uidLastSave="{5D0C08D7-5957-4A07-97BF-F3ADA75EBAE0}"/>
  <bookViews>
    <workbookView xWindow="-120" yWindow="-120" windowWidth="20730" windowHeight="11160" activeTab="1" xr2:uid="{7DB4837B-1C2F-42FB-ACA2-9B4985DCBD92}"/>
  </bookViews>
  <sheets>
    <sheet name="Fonselius" sheetId="1" r:id="rId1"/>
    <sheet name="Cline" sheetId="2" r:id="rId2"/>
    <sheet name="Profi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2" l="1"/>
  <c r="J14" i="2"/>
  <c r="G4" i="1" l="1"/>
  <c r="G5" i="1"/>
  <c r="G6" i="1"/>
  <c r="G7" i="1"/>
  <c r="G8" i="1"/>
  <c r="G9" i="1"/>
  <c r="G10" i="1"/>
  <c r="G11" i="1"/>
  <c r="G12" i="1"/>
  <c r="G3" i="1"/>
  <c r="D38" i="1"/>
  <c r="D39" i="1"/>
  <c r="D40" i="1"/>
  <c r="F39" i="1"/>
  <c r="D28" i="1"/>
  <c r="D29" i="1"/>
  <c r="F28" i="1"/>
  <c r="D30" i="1"/>
  <c r="F30" i="1" s="1"/>
  <c r="D31" i="1"/>
  <c r="D46" i="1"/>
  <c r="F46" i="1" s="1"/>
  <c r="D47" i="1"/>
  <c r="D44" i="1"/>
  <c r="E44" i="1" s="1"/>
  <c r="D45" i="1"/>
  <c r="D41" i="1"/>
  <c r="F42" i="1" s="1"/>
  <c r="D42" i="1"/>
  <c r="D43" i="1"/>
  <c r="D35" i="1"/>
  <c r="F36" i="1" s="1"/>
  <c r="D36" i="1"/>
  <c r="D37" i="1"/>
  <c r="D32" i="1"/>
  <c r="F33" i="1" s="1"/>
  <c r="D33" i="1"/>
  <c r="D34" i="1"/>
  <c r="D25" i="1"/>
  <c r="F26" i="1" s="1"/>
  <c r="D26" i="1"/>
  <c r="D27" i="1"/>
  <c r="D22" i="1"/>
  <c r="F23" i="1" s="1"/>
  <c r="D23" i="1"/>
  <c r="D24" i="1"/>
  <c r="D19" i="1"/>
  <c r="F20" i="1" s="1"/>
  <c r="D20" i="1"/>
  <c r="D21" i="1"/>
  <c r="E20" i="1"/>
  <c r="D16" i="1"/>
  <c r="D17" i="1"/>
  <c r="D18" i="1"/>
  <c r="F17" i="1"/>
  <c r="E46" i="1"/>
  <c r="E30" i="1"/>
  <c r="E28" i="1"/>
  <c r="E39" i="1"/>
  <c r="E33" i="1"/>
  <c r="E17" i="1"/>
  <c r="D13" i="2"/>
  <c r="F13" i="2" s="1"/>
  <c r="D14" i="2"/>
  <c r="F14" i="2" s="1"/>
  <c r="D17" i="2"/>
  <c r="F17" i="2" s="1"/>
  <c r="H16" i="2" s="1"/>
  <c r="D12" i="2"/>
  <c r="F12" i="2" s="1"/>
  <c r="D15" i="2"/>
  <c r="F15" i="2"/>
  <c r="G16" i="2" s="1"/>
  <c r="D16" i="2"/>
  <c r="F16" i="2"/>
  <c r="B4" i="2"/>
  <c r="B5" i="2"/>
  <c r="B6" i="2"/>
  <c r="B7" i="2"/>
  <c r="B8" i="2"/>
  <c r="B3" i="2"/>
  <c r="F4" i="1"/>
  <c r="F5" i="1"/>
  <c r="F6" i="1"/>
  <c r="F7" i="1"/>
  <c r="F8" i="1"/>
  <c r="F9" i="1"/>
  <c r="F10" i="1"/>
  <c r="F11" i="1"/>
  <c r="F12" i="1"/>
  <c r="F3" i="1"/>
  <c r="B4" i="1"/>
  <c r="B5" i="1"/>
  <c r="B6" i="1"/>
  <c r="B7" i="1"/>
  <c r="B8" i="1"/>
  <c r="B9" i="1"/>
  <c r="B10" i="1"/>
  <c r="B11" i="1"/>
  <c r="B12" i="1"/>
  <c r="B3" i="1"/>
  <c r="H13" i="2" l="1"/>
  <c r="G13" i="2"/>
  <c r="E23" i="1"/>
  <c r="E26" i="1"/>
  <c r="E42" i="1"/>
  <c r="E36" i="1"/>
  <c r="F44" i="1"/>
</calcChain>
</file>

<file path=xl/sharedStrings.xml><?xml version="1.0" encoding="utf-8"?>
<sst xmlns="http://schemas.openxmlformats.org/spreadsheetml/2006/main" count="104" uniqueCount="31">
  <si>
    <t>Calibration</t>
  </si>
  <si>
    <t>Conc</t>
  </si>
  <si>
    <t>Absorbance</t>
  </si>
  <si>
    <t>Mean</t>
  </si>
  <si>
    <t>Abs</t>
  </si>
  <si>
    <t>MeasuredConc</t>
  </si>
  <si>
    <t>SD</t>
  </si>
  <si>
    <t>Depth</t>
  </si>
  <si>
    <t>Volume of working solution diluted to 50ml</t>
  </si>
  <si>
    <t>Samples</t>
  </si>
  <si>
    <t>Sample</t>
  </si>
  <si>
    <t>Aliquot</t>
  </si>
  <si>
    <t>NA-A-01</t>
  </si>
  <si>
    <t>NA-A-02</t>
  </si>
  <si>
    <t>NA-A-03</t>
  </si>
  <si>
    <t>NA-A-04</t>
  </si>
  <si>
    <t>NA-A-05</t>
  </si>
  <si>
    <t>NA-A-06</t>
  </si>
  <si>
    <t>NA-A-08</t>
  </si>
  <si>
    <t>NA-A-09</t>
  </si>
  <si>
    <t>NA-A-10</t>
  </si>
  <si>
    <t>NA-A-11</t>
  </si>
  <si>
    <t>NA-A-12</t>
  </si>
  <si>
    <t>NA-A-13</t>
  </si>
  <si>
    <t>A</t>
  </si>
  <si>
    <t>B</t>
  </si>
  <si>
    <t>C</t>
  </si>
  <si>
    <t>Volume of working solution diluted to 100ml</t>
  </si>
  <si>
    <t>NA-A-07</t>
  </si>
  <si>
    <t>Dilution Factor</t>
  </si>
  <si>
    <t>True Concentraion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</si>
</sst>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H2S Fonselius</a:t>
            </a:r>
            <a:r>
              <a:rPr lang="en-US" baseline="0"/>
              <a:t> Full Range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Fonselius!$F$3:$F$12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6.8666666666666668E-2</c:v>
                </c:pt>
                <c:pt idx="2">
                  <c:v>9.0000000000000011E-2</c:v>
                </c:pt>
                <c:pt idx="3">
                  <c:v>0.14766666666666664</c:v>
                </c:pt>
                <c:pt idx="4">
                  <c:v>0.25700000000000001</c:v>
                </c:pt>
                <c:pt idx="5">
                  <c:v>0.44533333333333336</c:v>
                </c:pt>
                <c:pt idx="6">
                  <c:v>0.53400000000000014</c:v>
                </c:pt>
                <c:pt idx="7">
                  <c:v>0.94266666666666665</c:v>
                </c:pt>
                <c:pt idx="8">
                  <c:v>1.2390000000000001</c:v>
                </c:pt>
                <c:pt idx="9">
                  <c:v>1.5039999999999998</c:v>
                </c:pt>
              </c:numCache>
            </c:numRef>
          </c:xVal>
          <c:yVal>
            <c:numRef>
              <c:f>Fonselius!$B$3:$B$12</c:f>
              <c:numCache>
                <c:formatCode>General</c:formatCode>
                <c:ptCount val="10"/>
                <c:pt idx="0">
                  <c:v>0</c:v>
                </c:pt>
                <c:pt idx="1">
                  <c:v>2.7439999999999998</c:v>
                </c:pt>
                <c:pt idx="2">
                  <c:v>5.4879999999999995</c:v>
                </c:pt>
                <c:pt idx="3">
                  <c:v>10.975999999999999</c:v>
                </c:pt>
                <c:pt idx="4">
                  <c:v>21.951999999999998</c:v>
                </c:pt>
                <c:pt idx="5">
                  <c:v>43.903999999999996</c:v>
                </c:pt>
                <c:pt idx="6">
                  <c:v>54.879999999999995</c:v>
                </c:pt>
                <c:pt idx="7">
                  <c:v>109.75999999999999</c:v>
                </c:pt>
                <c:pt idx="8">
                  <c:v>164.64</c:v>
                </c:pt>
                <c:pt idx="9">
                  <c:v>219.51999999999998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C4-4C6B-922B-656B5A20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99904"/>
        <c:axId val="286800232"/>
      </c:scatterChart>
      <c:valAx>
        <c:axId val="2867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0232"/>
        <c:crosses val="autoZero"/>
        <c:crossBetween val="midCat"/>
      </c:valAx>
      <c:valAx>
        <c:axId val="2868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H2S Fonselius Low</a:t>
            </a:r>
            <a:r>
              <a:rPr lang="en-US" baseline="0"/>
              <a:t> Range Linear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Fonselius!$F$3:$F$9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6.8666666666666668E-2</c:v>
                </c:pt>
                <c:pt idx="2">
                  <c:v>9.0000000000000011E-2</c:v>
                </c:pt>
                <c:pt idx="3">
                  <c:v>0.14766666666666664</c:v>
                </c:pt>
                <c:pt idx="4">
                  <c:v>0.25700000000000001</c:v>
                </c:pt>
                <c:pt idx="5">
                  <c:v>0.44533333333333336</c:v>
                </c:pt>
                <c:pt idx="6">
                  <c:v>0.53400000000000014</c:v>
                </c:pt>
              </c:numCache>
            </c:numRef>
          </c:xVal>
          <c:yVal>
            <c:numRef>
              <c:f>Fonselius!$B$3:$B$9</c:f>
              <c:numCache>
                <c:formatCode>General</c:formatCode>
                <c:ptCount val="7"/>
                <c:pt idx="0">
                  <c:v>0</c:v>
                </c:pt>
                <c:pt idx="1">
                  <c:v>2.7439999999999998</c:v>
                </c:pt>
                <c:pt idx="2">
                  <c:v>5.4879999999999995</c:v>
                </c:pt>
                <c:pt idx="3">
                  <c:v>10.975999999999999</c:v>
                </c:pt>
                <c:pt idx="4">
                  <c:v>21.951999999999998</c:v>
                </c:pt>
                <c:pt idx="5">
                  <c:v>43.903999999999996</c:v>
                </c:pt>
                <c:pt idx="6">
                  <c:v>54.879999999999995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B7-4714-96AC-2A51DD1E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84768"/>
        <c:axId val="390685424"/>
      </c:scatterChart>
      <c:valAx>
        <c:axId val="390684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85424"/>
        <c:crosses val="autoZero"/>
        <c:crossBetween val="midCat"/>
      </c:valAx>
      <c:valAx>
        <c:axId val="390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H2S Cline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H2S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Cline!$C$3:$C$8</c:f>
              <c:numCache>
                <c:formatCode>General</c:formatCode>
                <c:ptCount val="6"/>
                <c:pt idx="0">
                  <c:v>0</c:v>
                </c:pt>
                <c:pt idx="1">
                  <c:v>8.5000000000000006E-2</c:v>
                </c:pt>
                <c:pt idx="2">
                  <c:v>0.16900000000000001</c:v>
                </c:pt>
                <c:pt idx="3">
                  <c:v>0.23599999999999999</c:v>
                </c:pt>
                <c:pt idx="4">
                  <c:v>0.32700000000000001</c:v>
                </c:pt>
                <c:pt idx="5">
                  <c:v>0.38500000000000001</c:v>
                </c:pt>
              </c:numCache>
            </c:numRef>
          </c:xVal>
          <c:yVal>
            <c:numRef>
              <c:f>Cline!$B$3:$B$8</c:f>
              <c:numCache>
                <c:formatCode>General</c:formatCode>
                <c:ptCount val="6"/>
                <c:pt idx="0">
                  <c:v>0</c:v>
                </c:pt>
                <c:pt idx="1">
                  <c:v>156.02000000000001</c:v>
                </c:pt>
                <c:pt idx="2">
                  <c:v>312.04000000000002</c:v>
                </c:pt>
                <c:pt idx="3">
                  <c:v>468.06</c:v>
                </c:pt>
                <c:pt idx="4">
                  <c:v>624.08000000000004</c:v>
                </c:pt>
                <c:pt idx="5">
                  <c:v>780.1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59-4055-A185-A360A320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78056"/>
        <c:axId val="395180680"/>
      </c:scatterChart>
      <c:valAx>
        <c:axId val="39517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0680"/>
        <c:crosses val="autoZero"/>
        <c:crossBetween val="midCat"/>
      </c:valAx>
      <c:valAx>
        <c:axId val="3951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7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Nomilu Fishpond - Hydrogen Sulphide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152601222654"/>
          <c:y val="0.34940613272109927"/>
          <c:w val="0.70824980812416505"/>
          <c:h val="0.53560915953424149"/>
        </c:manualLayout>
      </c:layout>
      <c:scatterChart>
        <c:scatterStyle val="lineMarker"/>
        <c:varyColors val="0"/>
        <c:ser>
          <c:idx val="0"/>
          <c:order val="0"/>
          <c:tx>
            <c:v>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Profile!$B$2:$B$8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7964.3190000000004</c:v>
                </c:pt>
              </c:numCache>
            </c:numRef>
          </c:xVal>
          <c:yVal>
            <c:numRef>
              <c:f>Profile!$A$2:$A$8</c:f>
              <c:numCache>
                <c:formatCode>General</c:formatCode>
                <c:ptCount val="7"/>
                <c:pt idx="0">
                  <c:v>-0.5</c:v>
                </c:pt>
                <c:pt idx="1">
                  <c:v>-1.5</c:v>
                </c:pt>
                <c:pt idx="2">
                  <c:v>-2.5</c:v>
                </c:pt>
                <c:pt idx="3">
                  <c:v>-3.5</c:v>
                </c:pt>
                <c:pt idx="4">
                  <c:v>-4.5</c:v>
                </c:pt>
                <c:pt idx="5">
                  <c:v>-5.5</c:v>
                </c:pt>
                <c:pt idx="6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7-46FB-87A9-D79F535B364C}"/>
            </c:ext>
          </c:extLst>
        </c:ser>
        <c:ser>
          <c:idx val="1"/>
          <c:order val="1"/>
          <c:tx>
            <c:v>Night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Profile!$B$9:$B$15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7042.7550000000001</c:v>
                </c:pt>
              </c:numCache>
            </c:numRef>
          </c:xVal>
          <c:yVal>
            <c:numRef>
              <c:f>Profile!$A$9:$A$15</c:f>
              <c:numCache>
                <c:formatCode>General</c:formatCode>
                <c:ptCount val="7"/>
                <c:pt idx="0">
                  <c:v>-0.5</c:v>
                </c:pt>
                <c:pt idx="1">
                  <c:v>-1.5</c:v>
                </c:pt>
                <c:pt idx="2">
                  <c:v>-2.5</c:v>
                </c:pt>
                <c:pt idx="3">
                  <c:v>-3.5</c:v>
                </c:pt>
                <c:pt idx="4">
                  <c:v>-4.5</c:v>
                </c:pt>
                <c:pt idx="5">
                  <c:v>-5.5</c:v>
                </c:pt>
                <c:pt idx="6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7-46FB-87A9-D79F535B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3352"/>
        <c:axId val="394512368"/>
      </c:scatterChart>
      <c:valAx>
        <c:axId val="394513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H2S 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368"/>
        <c:crosses val="max"/>
        <c:crossBetween val="midCat"/>
      </c:valAx>
      <c:valAx>
        <c:axId val="3945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227745826442542"/>
          <c:y val="0.9103115586098276"/>
          <c:w val="0.66332186632010803"/>
          <c:h val="8.2569369342990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38100</xdr:rowOff>
    </xdr:from>
    <xdr:to>
      <xdr:col>14</xdr:col>
      <xdr:colOff>361950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8E2F5-1C80-45B6-B78A-46CAB64B0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15</xdr:row>
      <xdr:rowOff>152400</xdr:rowOff>
    </xdr:from>
    <xdr:to>
      <xdr:col>14</xdr:col>
      <xdr:colOff>361950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0B6CA-3C43-4BC5-88D4-0B97BCDE7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</xdr:rowOff>
    </xdr:from>
    <xdr:to>
      <xdr:col>8</xdr:col>
      <xdr:colOff>9525</xdr:colOff>
      <xdr:row>9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E713F-DAC5-4E6E-8792-ED7C44F6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76199</xdr:rowOff>
    </xdr:from>
    <xdr:to>
      <xdr:col>6</xdr:col>
      <xdr:colOff>438149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1FFA8-F6BA-4A74-997F-6C56564A8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FFB4-F8EB-492B-B662-19F1D13E0609}">
  <dimension ref="A1:G47"/>
  <sheetViews>
    <sheetView workbookViewId="0">
      <selection activeCell="A3" sqref="A3"/>
    </sheetView>
  </sheetViews>
  <sheetFormatPr defaultRowHeight="15" x14ac:dyDescent="0.25"/>
  <sheetData>
    <row r="1" spans="1:7" x14ac:dyDescent="0.25">
      <c r="A1" s="4" t="s">
        <v>0</v>
      </c>
      <c r="B1" s="4"/>
      <c r="C1" s="4"/>
      <c r="D1" s="4"/>
      <c r="E1" s="4"/>
      <c r="F1" s="4"/>
    </row>
    <row r="2" spans="1:7" x14ac:dyDescent="0.25">
      <c r="A2" t="s">
        <v>27</v>
      </c>
      <c r="B2" t="s">
        <v>1</v>
      </c>
      <c r="C2" t="s">
        <v>2</v>
      </c>
      <c r="F2" t="s">
        <v>3</v>
      </c>
      <c r="G2" t="s">
        <v>6</v>
      </c>
    </row>
    <row r="3" spans="1:7" x14ac:dyDescent="0.25">
      <c r="A3">
        <v>0</v>
      </c>
      <c r="B3">
        <f>A3/100*548.8</f>
        <v>0</v>
      </c>
      <c r="C3">
        <v>4.2000000000000003E-2</v>
      </c>
      <c r="D3">
        <v>4.2000000000000003E-2</v>
      </c>
      <c r="E3">
        <v>4.2000000000000003E-2</v>
      </c>
      <c r="F3">
        <f>AVERAGE(C3:E3)</f>
        <v>4.2000000000000003E-2</v>
      </c>
      <c r="G3" s="3">
        <f>_xlfn.STDEV.P(C3:E3)</f>
        <v>0</v>
      </c>
    </row>
    <row r="4" spans="1:7" x14ac:dyDescent="0.25">
      <c r="A4">
        <v>0.5</v>
      </c>
      <c r="B4">
        <f t="shared" ref="B4:B12" si="0">A4/100*548.8</f>
        <v>2.7439999999999998</v>
      </c>
      <c r="C4">
        <v>7.0000000000000007E-2</v>
      </c>
      <c r="D4">
        <v>6.8000000000000005E-2</v>
      </c>
      <c r="E4">
        <v>6.8000000000000005E-2</v>
      </c>
      <c r="F4">
        <f t="shared" ref="F4:F12" si="1">AVERAGE(C4:E4)</f>
        <v>6.8666666666666668E-2</v>
      </c>
      <c r="G4" s="3">
        <f t="shared" ref="G4:G12" si="2">_xlfn.STDEV.P(C4:E4)</f>
        <v>9.4280904158206415E-4</v>
      </c>
    </row>
    <row r="5" spans="1:7" x14ac:dyDescent="0.25">
      <c r="A5">
        <v>1</v>
      </c>
      <c r="B5">
        <f t="shared" si="0"/>
        <v>5.4879999999999995</v>
      </c>
      <c r="C5">
        <v>0.09</v>
      </c>
      <c r="D5">
        <v>0.09</v>
      </c>
      <c r="E5">
        <v>0.09</v>
      </c>
      <c r="F5">
        <f t="shared" si="1"/>
        <v>9.0000000000000011E-2</v>
      </c>
      <c r="G5" s="3">
        <f t="shared" si="2"/>
        <v>1.3877787807814457E-17</v>
      </c>
    </row>
    <row r="6" spans="1:7" x14ac:dyDescent="0.25">
      <c r="A6">
        <v>2</v>
      </c>
      <c r="B6">
        <f t="shared" si="0"/>
        <v>10.975999999999999</v>
      </c>
      <c r="C6">
        <v>0.14799999999999999</v>
      </c>
      <c r="D6">
        <v>0.14799999999999999</v>
      </c>
      <c r="E6">
        <v>0.14699999999999999</v>
      </c>
      <c r="F6">
        <f t="shared" si="1"/>
        <v>0.14766666666666664</v>
      </c>
      <c r="G6" s="3">
        <f t="shared" si="2"/>
        <v>4.7140452079103207E-4</v>
      </c>
    </row>
    <row r="7" spans="1:7" x14ac:dyDescent="0.25">
      <c r="A7">
        <v>4</v>
      </c>
      <c r="B7">
        <f t="shared" si="0"/>
        <v>21.951999999999998</v>
      </c>
      <c r="C7">
        <v>0.25600000000000001</v>
      </c>
      <c r="D7">
        <v>0.25700000000000001</v>
      </c>
      <c r="E7">
        <v>0.25800000000000001</v>
      </c>
      <c r="F7">
        <f t="shared" si="1"/>
        <v>0.25700000000000001</v>
      </c>
      <c r="G7" s="3">
        <f t="shared" si="2"/>
        <v>8.1649658092772682E-4</v>
      </c>
    </row>
    <row r="8" spans="1:7" x14ac:dyDescent="0.25">
      <c r="A8">
        <v>8</v>
      </c>
      <c r="B8">
        <f t="shared" si="0"/>
        <v>43.903999999999996</v>
      </c>
      <c r="C8">
        <v>0.443</v>
      </c>
      <c r="D8">
        <v>0.44700000000000001</v>
      </c>
      <c r="E8">
        <v>0.44600000000000001</v>
      </c>
      <c r="F8">
        <f t="shared" si="1"/>
        <v>0.44533333333333336</v>
      </c>
      <c r="G8" s="3">
        <f t="shared" si="2"/>
        <v>1.6996731711975965E-3</v>
      </c>
    </row>
    <row r="9" spans="1:7" x14ac:dyDescent="0.25">
      <c r="A9">
        <v>10</v>
      </c>
      <c r="B9">
        <f t="shared" si="0"/>
        <v>54.879999999999995</v>
      </c>
      <c r="C9">
        <v>0.53400000000000003</v>
      </c>
      <c r="D9">
        <v>0.53300000000000003</v>
      </c>
      <c r="E9">
        <v>0.53500000000000003</v>
      </c>
      <c r="F9">
        <f t="shared" si="1"/>
        <v>0.53400000000000014</v>
      </c>
      <c r="G9" s="3">
        <f t="shared" si="2"/>
        <v>8.1649658092772682E-4</v>
      </c>
    </row>
    <row r="10" spans="1:7" x14ac:dyDescent="0.25">
      <c r="A10">
        <v>20</v>
      </c>
      <c r="B10">
        <f t="shared" si="0"/>
        <v>109.75999999999999</v>
      </c>
      <c r="C10">
        <v>0.93899999999999995</v>
      </c>
      <c r="D10">
        <v>0.94399999999999995</v>
      </c>
      <c r="E10">
        <v>0.94499999999999995</v>
      </c>
      <c r="F10">
        <f t="shared" si="1"/>
        <v>0.94266666666666665</v>
      </c>
      <c r="G10" s="3">
        <f t="shared" si="2"/>
        <v>2.6246692913372729E-3</v>
      </c>
    </row>
    <row r="11" spans="1:7" x14ac:dyDescent="0.25">
      <c r="A11">
        <v>30</v>
      </c>
      <c r="B11">
        <f t="shared" si="0"/>
        <v>164.64</v>
      </c>
      <c r="C11">
        <v>1.2370000000000001</v>
      </c>
      <c r="D11">
        <v>1.238</v>
      </c>
      <c r="E11">
        <v>1.242</v>
      </c>
      <c r="F11">
        <f t="shared" si="1"/>
        <v>1.2390000000000001</v>
      </c>
      <c r="G11" s="3">
        <f t="shared" si="2"/>
        <v>2.1602468994692545E-3</v>
      </c>
    </row>
    <row r="12" spans="1:7" x14ac:dyDescent="0.25">
      <c r="A12">
        <v>40</v>
      </c>
      <c r="B12">
        <f t="shared" si="0"/>
        <v>219.51999999999998</v>
      </c>
      <c r="C12">
        <v>1.5049999999999999</v>
      </c>
      <c r="D12">
        <v>1.502</v>
      </c>
      <c r="E12">
        <v>1.5049999999999999</v>
      </c>
      <c r="F12">
        <f t="shared" si="1"/>
        <v>1.5039999999999998</v>
      </c>
      <c r="G12" s="3">
        <f t="shared" si="2"/>
        <v>1.4142135623730439E-3</v>
      </c>
    </row>
    <row r="14" spans="1:7" x14ac:dyDescent="0.25">
      <c r="A14" s="4" t="s">
        <v>9</v>
      </c>
      <c r="B14" s="4"/>
      <c r="C14" s="4"/>
      <c r="D14" s="4"/>
      <c r="E14" s="4"/>
      <c r="F14" s="4"/>
    </row>
    <row r="15" spans="1:7" x14ac:dyDescent="0.25">
      <c r="A15" t="s">
        <v>10</v>
      </c>
      <c r="B15" t="s">
        <v>11</v>
      </c>
      <c r="C15" t="s">
        <v>4</v>
      </c>
      <c r="D15" t="s">
        <v>1</v>
      </c>
      <c r="E15" t="s">
        <v>3</v>
      </c>
      <c r="F15" t="s">
        <v>6</v>
      </c>
    </row>
    <row r="16" spans="1:7" x14ac:dyDescent="0.25">
      <c r="A16" t="s">
        <v>12</v>
      </c>
      <c r="B16" t="s">
        <v>24</v>
      </c>
      <c r="C16">
        <v>4.2000000000000003E-2</v>
      </c>
      <c r="D16" s="1">
        <f>110.59*C16-5.0424</f>
        <v>-0.39761999999999897</v>
      </c>
      <c r="E16" s="1"/>
      <c r="F16" s="1"/>
    </row>
    <row r="17" spans="1:6" x14ac:dyDescent="0.25">
      <c r="A17" t="s">
        <v>12</v>
      </c>
      <c r="B17" t="s">
        <v>25</v>
      </c>
      <c r="C17">
        <v>0.04</v>
      </c>
      <c r="D17" s="1">
        <f t="shared" ref="D17:D47" si="3">110.59*C17-5.0424</f>
        <v>-0.61879999999999935</v>
      </c>
      <c r="E17" s="1">
        <f>AVERAGE(D16:D18)</f>
        <v>-0.43448333333333267</v>
      </c>
      <c r="F17" s="1">
        <f>_xlfn.STDEV.P(D16:D18)</f>
        <v>0.13792996346777667</v>
      </c>
    </row>
    <row r="18" spans="1:6" x14ac:dyDescent="0.25">
      <c r="A18" t="s">
        <v>12</v>
      </c>
      <c r="B18" t="s">
        <v>26</v>
      </c>
      <c r="C18">
        <v>4.2999999999999997E-2</v>
      </c>
      <c r="D18" s="1">
        <f t="shared" si="3"/>
        <v>-0.28702999999999967</v>
      </c>
      <c r="E18" s="1"/>
      <c r="F18" s="1"/>
    </row>
    <row r="19" spans="1:6" x14ac:dyDescent="0.25">
      <c r="A19" t="s">
        <v>13</v>
      </c>
      <c r="B19" t="s">
        <v>24</v>
      </c>
      <c r="C19">
        <v>4.1000000000000002E-2</v>
      </c>
      <c r="D19" s="1">
        <f t="shared" si="3"/>
        <v>-0.50820999999999916</v>
      </c>
      <c r="E19" s="1"/>
      <c r="F19" s="1"/>
    </row>
    <row r="20" spans="1:6" x14ac:dyDescent="0.25">
      <c r="A20" t="s">
        <v>13</v>
      </c>
      <c r="B20" t="s">
        <v>25</v>
      </c>
      <c r="C20">
        <v>4.2999999999999997E-2</v>
      </c>
      <c r="D20" s="1">
        <f t="shared" si="3"/>
        <v>-0.28702999999999967</v>
      </c>
      <c r="E20" s="1">
        <f>AVERAGE(D19:D21)</f>
        <v>-0.36075666666666617</v>
      </c>
      <c r="F20" s="1">
        <f>_xlfn.STDEV.P(D19:D21)</f>
        <v>0.10426525190856017</v>
      </c>
    </row>
    <row r="21" spans="1:6" x14ac:dyDescent="0.25">
      <c r="A21" t="s">
        <v>13</v>
      </c>
      <c r="B21" t="s">
        <v>26</v>
      </c>
      <c r="C21">
        <v>4.2999999999999997E-2</v>
      </c>
      <c r="D21" s="1">
        <f t="shared" si="3"/>
        <v>-0.28702999999999967</v>
      </c>
      <c r="E21" s="1"/>
      <c r="F21" s="1"/>
    </row>
    <row r="22" spans="1:6" x14ac:dyDescent="0.25">
      <c r="A22" t="s">
        <v>14</v>
      </c>
      <c r="B22" t="s">
        <v>24</v>
      </c>
      <c r="C22">
        <v>4.2000000000000003E-2</v>
      </c>
      <c r="D22" s="1">
        <f t="shared" si="3"/>
        <v>-0.39761999999999897</v>
      </c>
      <c r="E22" s="1"/>
      <c r="F22" s="1"/>
    </row>
    <row r="23" spans="1:6" x14ac:dyDescent="0.25">
      <c r="A23" t="s">
        <v>14</v>
      </c>
      <c r="B23" t="s">
        <v>25</v>
      </c>
      <c r="C23">
        <v>4.1000000000000002E-2</v>
      </c>
      <c r="D23" s="1">
        <f t="shared" si="3"/>
        <v>-0.50820999999999916</v>
      </c>
      <c r="E23" s="1">
        <f>AVERAGE(D22:D24)</f>
        <v>-0.43448333333333239</v>
      </c>
      <c r="F23" s="1">
        <f>_xlfn.STDEV.P(D22:D24)</f>
        <v>5.2132625954280198E-2</v>
      </c>
    </row>
    <row r="24" spans="1:6" x14ac:dyDescent="0.25">
      <c r="A24" t="s">
        <v>14</v>
      </c>
      <c r="B24" t="s">
        <v>26</v>
      </c>
      <c r="C24">
        <v>4.2000000000000003E-2</v>
      </c>
      <c r="D24" s="1">
        <f t="shared" si="3"/>
        <v>-0.39761999999999897</v>
      </c>
      <c r="E24" s="1"/>
      <c r="F24" s="1"/>
    </row>
    <row r="25" spans="1:6" x14ac:dyDescent="0.25">
      <c r="A25" t="s">
        <v>15</v>
      </c>
      <c r="B25" t="s">
        <v>24</v>
      </c>
      <c r="C25">
        <v>4.1000000000000002E-2</v>
      </c>
      <c r="D25" s="1">
        <f t="shared" si="3"/>
        <v>-0.50820999999999916</v>
      </c>
      <c r="E25" s="1"/>
      <c r="F25" s="1"/>
    </row>
    <row r="26" spans="1:6" x14ac:dyDescent="0.25">
      <c r="A26" t="s">
        <v>15</v>
      </c>
      <c r="B26" t="s">
        <v>25</v>
      </c>
      <c r="C26">
        <v>4.2000000000000003E-2</v>
      </c>
      <c r="D26" s="1">
        <f t="shared" si="3"/>
        <v>-0.39761999999999897</v>
      </c>
      <c r="E26" s="1">
        <f>AVERAGE(D25:D27)</f>
        <v>-0.50820999999999916</v>
      </c>
      <c r="F26" s="1">
        <f>_xlfn.STDEV.P(D25:D27)</f>
        <v>9.0296356884797507E-2</v>
      </c>
    </row>
    <row r="27" spans="1:6" x14ac:dyDescent="0.25">
      <c r="A27" t="s">
        <v>15</v>
      </c>
      <c r="B27" t="s">
        <v>26</v>
      </c>
      <c r="C27">
        <v>0.04</v>
      </c>
      <c r="D27" s="1">
        <f t="shared" si="3"/>
        <v>-0.61879999999999935</v>
      </c>
      <c r="E27" s="1"/>
      <c r="F27" s="1"/>
    </row>
    <row r="28" spans="1:6" x14ac:dyDescent="0.25">
      <c r="A28" t="s">
        <v>16</v>
      </c>
      <c r="B28" t="s">
        <v>24</v>
      </c>
      <c r="C28">
        <v>4.2999999999999997E-2</v>
      </c>
      <c r="D28" s="1">
        <f t="shared" si="3"/>
        <v>-0.28702999999999967</v>
      </c>
      <c r="E28" s="1">
        <f>AVERAGE(D28:D29)</f>
        <v>-0.34232499999999932</v>
      </c>
      <c r="F28" s="1">
        <f>_xlfn.STDEV.P(D28:D29)</f>
        <v>5.5294999999999636E-2</v>
      </c>
    </row>
    <row r="29" spans="1:6" x14ac:dyDescent="0.25">
      <c r="A29" t="s">
        <v>16</v>
      </c>
      <c r="B29" t="s">
        <v>25</v>
      </c>
      <c r="C29">
        <v>4.2000000000000003E-2</v>
      </c>
      <c r="D29" s="1">
        <f t="shared" si="3"/>
        <v>-0.39761999999999897</v>
      </c>
      <c r="E29" s="1"/>
      <c r="F29" s="1"/>
    </row>
    <row r="30" spans="1:6" x14ac:dyDescent="0.25">
      <c r="A30" t="s">
        <v>17</v>
      </c>
      <c r="B30" t="s">
        <v>24</v>
      </c>
      <c r="C30">
        <v>4.2000000000000003E-2</v>
      </c>
      <c r="D30" s="1">
        <f t="shared" si="3"/>
        <v>-0.39761999999999897</v>
      </c>
      <c r="E30" s="1">
        <f>AVERAGE(D30:D31)</f>
        <v>-0.50820999999999916</v>
      </c>
      <c r="F30" s="1">
        <f>_xlfn.STDEV.P(D30:D31)</f>
        <v>0.11059000000000027</v>
      </c>
    </row>
    <row r="31" spans="1:6" x14ac:dyDescent="0.25">
      <c r="A31" t="s">
        <v>17</v>
      </c>
      <c r="B31" t="s">
        <v>25</v>
      </c>
      <c r="C31">
        <v>0.04</v>
      </c>
      <c r="D31" s="1">
        <f t="shared" si="3"/>
        <v>-0.61879999999999935</v>
      </c>
      <c r="E31" s="1"/>
      <c r="F31" s="1"/>
    </row>
    <row r="32" spans="1:6" x14ac:dyDescent="0.25">
      <c r="A32" t="s">
        <v>18</v>
      </c>
      <c r="B32" t="s">
        <v>24</v>
      </c>
      <c r="C32">
        <v>4.1000000000000002E-2</v>
      </c>
      <c r="D32" s="1">
        <f t="shared" si="3"/>
        <v>-0.50820999999999916</v>
      </c>
      <c r="E32" s="1"/>
      <c r="F32" s="1"/>
    </row>
    <row r="33" spans="1:6" x14ac:dyDescent="0.25">
      <c r="A33" t="s">
        <v>18</v>
      </c>
      <c r="B33" t="s">
        <v>25</v>
      </c>
      <c r="C33">
        <v>0.04</v>
      </c>
      <c r="D33" s="1">
        <f t="shared" si="3"/>
        <v>-0.61879999999999935</v>
      </c>
      <c r="E33" s="1">
        <f>AVERAGE(D32:D34)</f>
        <v>-0.50820999999999916</v>
      </c>
      <c r="F33" s="1">
        <f>_xlfn.STDEV.P(D32:D34)</f>
        <v>9.0296356884797507E-2</v>
      </c>
    </row>
    <row r="34" spans="1:6" x14ac:dyDescent="0.25">
      <c r="A34" t="s">
        <v>18</v>
      </c>
      <c r="B34" t="s">
        <v>26</v>
      </c>
      <c r="C34">
        <v>4.2000000000000003E-2</v>
      </c>
      <c r="D34" s="1">
        <f t="shared" si="3"/>
        <v>-0.39761999999999897</v>
      </c>
      <c r="E34" s="1"/>
      <c r="F34" s="1"/>
    </row>
    <row r="35" spans="1:6" x14ac:dyDescent="0.25">
      <c r="A35" t="s">
        <v>19</v>
      </c>
      <c r="B35" t="s">
        <v>24</v>
      </c>
      <c r="C35">
        <v>4.2999999999999997E-2</v>
      </c>
      <c r="D35" s="1">
        <f t="shared" si="3"/>
        <v>-0.28702999999999967</v>
      </c>
      <c r="E35" s="1"/>
      <c r="F35" s="1"/>
    </row>
    <row r="36" spans="1:6" x14ac:dyDescent="0.25">
      <c r="A36" t="s">
        <v>19</v>
      </c>
      <c r="B36" t="s">
        <v>25</v>
      </c>
      <c r="C36">
        <v>4.1000000000000002E-2</v>
      </c>
      <c r="D36" s="1">
        <f t="shared" si="3"/>
        <v>-0.50820999999999916</v>
      </c>
      <c r="E36" s="1">
        <f>AVERAGE(D35:D37)</f>
        <v>-0.36075666666666617</v>
      </c>
      <c r="F36" s="1">
        <f>_xlfn.STDEV.P(D35:D37)</f>
        <v>0.10426525190856017</v>
      </c>
    </row>
    <row r="37" spans="1:6" x14ac:dyDescent="0.25">
      <c r="A37" t="s">
        <v>19</v>
      </c>
      <c r="B37" t="s">
        <v>26</v>
      </c>
      <c r="C37">
        <v>4.2999999999999997E-2</v>
      </c>
      <c r="D37" s="1">
        <f t="shared" si="3"/>
        <v>-0.28702999999999967</v>
      </c>
      <c r="E37" s="1"/>
      <c r="F37" s="1"/>
    </row>
    <row r="38" spans="1:6" x14ac:dyDescent="0.25">
      <c r="A38" t="s">
        <v>20</v>
      </c>
      <c r="B38" t="s">
        <v>24</v>
      </c>
      <c r="C38">
        <v>4.2000000000000003E-2</v>
      </c>
      <c r="D38" s="1">
        <f t="shared" si="3"/>
        <v>-0.39761999999999897</v>
      </c>
      <c r="E38" s="1"/>
      <c r="F38" s="1"/>
    </row>
    <row r="39" spans="1:6" x14ac:dyDescent="0.25">
      <c r="A39" t="s">
        <v>20</v>
      </c>
      <c r="B39" t="s">
        <v>25</v>
      </c>
      <c r="C39">
        <v>4.2000000000000003E-2</v>
      </c>
      <c r="D39" s="1">
        <f t="shared" si="3"/>
        <v>-0.39761999999999897</v>
      </c>
      <c r="E39" s="1">
        <f>AVERAGE(D38:D40)</f>
        <v>-0.39761999999999897</v>
      </c>
      <c r="F39" s="1">
        <f>_xlfn.STDEV.P(D38:D40)</f>
        <v>0</v>
      </c>
    </row>
    <row r="40" spans="1:6" x14ac:dyDescent="0.25">
      <c r="A40" t="s">
        <v>20</v>
      </c>
      <c r="B40" t="s">
        <v>26</v>
      </c>
      <c r="C40">
        <v>4.2000000000000003E-2</v>
      </c>
      <c r="D40" s="1">
        <f t="shared" si="3"/>
        <v>-0.39761999999999897</v>
      </c>
      <c r="E40" s="1"/>
      <c r="F40" s="1"/>
    </row>
    <row r="41" spans="1:6" x14ac:dyDescent="0.25">
      <c r="A41" t="s">
        <v>21</v>
      </c>
      <c r="B41" t="s">
        <v>24</v>
      </c>
      <c r="C41">
        <v>4.2999999999999997E-2</v>
      </c>
      <c r="D41" s="1">
        <f t="shared" si="3"/>
        <v>-0.28702999999999967</v>
      </c>
      <c r="E41" s="1"/>
      <c r="F41" s="1"/>
    </row>
    <row r="42" spans="1:6" x14ac:dyDescent="0.25">
      <c r="A42" t="s">
        <v>21</v>
      </c>
      <c r="B42" t="s">
        <v>25</v>
      </c>
      <c r="C42">
        <v>4.2000000000000003E-2</v>
      </c>
      <c r="D42" s="1">
        <f t="shared" si="3"/>
        <v>-0.39761999999999897</v>
      </c>
      <c r="E42" s="1">
        <f>AVERAGE(D41:D43)</f>
        <v>-0.32389333333333276</v>
      </c>
      <c r="F42" s="1">
        <f>_xlfn.STDEV.P(D41:D43)</f>
        <v>5.2132625954279851E-2</v>
      </c>
    </row>
    <row r="43" spans="1:6" x14ac:dyDescent="0.25">
      <c r="A43" t="s">
        <v>21</v>
      </c>
      <c r="B43" t="s">
        <v>26</v>
      </c>
      <c r="C43">
        <v>4.2999999999999997E-2</v>
      </c>
      <c r="D43" s="1">
        <f t="shared" si="3"/>
        <v>-0.28702999999999967</v>
      </c>
      <c r="E43" s="1"/>
      <c r="F43" s="1"/>
    </row>
    <row r="44" spans="1:6" x14ac:dyDescent="0.25">
      <c r="A44" t="s">
        <v>22</v>
      </c>
      <c r="B44" t="s">
        <v>24</v>
      </c>
      <c r="C44">
        <v>4.1000000000000002E-2</v>
      </c>
      <c r="D44" s="1">
        <f t="shared" si="3"/>
        <v>-0.50820999999999916</v>
      </c>
      <c r="E44" s="1">
        <f>AVERAGE(D44:D45)</f>
        <v>-0.45291499999999907</v>
      </c>
      <c r="F44" s="1">
        <f>_xlfn.STDEV.P(D44:D45)</f>
        <v>5.5295000000000011E-2</v>
      </c>
    </row>
    <row r="45" spans="1:6" x14ac:dyDescent="0.25">
      <c r="A45" t="s">
        <v>22</v>
      </c>
      <c r="B45" t="s">
        <v>25</v>
      </c>
      <c r="C45">
        <v>4.2000000000000003E-2</v>
      </c>
      <c r="D45" s="1">
        <f t="shared" si="3"/>
        <v>-0.39761999999999897</v>
      </c>
      <c r="E45" s="1"/>
      <c r="F45" s="1"/>
    </row>
    <row r="46" spans="1:6" x14ac:dyDescent="0.25">
      <c r="A46" t="s">
        <v>23</v>
      </c>
      <c r="B46" t="s">
        <v>24</v>
      </c>
      <c r="C46">
        <v>0.04</v>
      </c>
      <c r="D46" s="1">
        <f t="shared" si="3"/>
        <v>-0.61879999999999935</v>
      </c>
      <c r="E46" s="1">
        <f>AVERAGE(D46:D47)</f>
        <v>-0.50820999999999916</v>
      </c>
      <c r="F46" s="1">
        <f>_xlfn.STDEV.P(D46:D47)</f>
        <v>0.11059000000000027</v>
      </c>
    </row>
    <row r="47" spans="1:6" x14ac:dyDescent="0.25">
      <c r="A47" t="s">
        <v>23</v>
      </c>
      <c r="B47" t="s">
        <v>25</v>
      </c>
      <c r="C47">
        <v>4.2000000000000003E-2</v>
      </c>
      <c r="D47" s="1">
        <f t="shared" si="3"/>
        <v>-0.39761999999999897</v>
      </c>
      <c r="E47" s="1"/>
      <c r="F47" s="1"/>
    </row>
  </sheetData>
  <mergeCells count="2">
    <mergeCell ref="A1:F1"/>
    <mergeCell ref="A14:F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26B7-0FDF-4A23-A652-3DB7C99A47BE}">
  <dimension ref="A1:K17"/>
  <sheetViews>
    <sheetView tabSelected="1" workbookViewId="0">
      <selection activeCell="K14" sqref="K14"/>
    </sheetView>
  </sheetViews>
  <sheetFormatPr defaultRowHeight="15" x14ac:dyDescent="0.25"/>
  <sheetData>
    <row r="1" spans="1:11" x14ac:dyDescent="0.25">
      <c r="A1" s="4" t="s">
        <v>0</v>
      </c>
      <c r="B1" s="4"/>
      <c r="C1" s="4"/>
    </row>
    <row r="2" spans="1:11" x14ac:dyDescent="0.25">
      <c r="A2" t="s">
        <v>8</v>
      </c>
      <c r="B2" t="s">
        <v>1</v>
      </c>
      <c r="C2" t="s">
        <v>4</v>
      </c>
    </row>
    <row r="3" spans="1:11" x14ac:dyDescent="0.25">
      <c r="A3">
        <v>0</v>
      </c>
      <c r="B3">
        <f>A3/50*780.1</f>
        <v>0</v>
      </c>
      <c r="C3">
        <v>0</v>
      </c>
    </row>
    <row r="4" spans="1:11" x14ac:dyDescent="0.25">
      <c r="A4">
        <v>10</v>
      </c>
      <c r="B4">
        <f t="shared" ref="B4:B8" si="0">A4/50*780.1</f>
        <v>156.02000000000001</v>
      </c>
      <c r="C4">
        <v>8.5000000000000006E-2</v>
      </c>
    </row>
    <row r="5" spans="1:11" x14ac:dyDescent="0.25">
      <c r="A5">
        <v>20</v>
      </c>
      <c r="B5">
        <f t="shared" si="0"/>
        <v>312.04000000000002</v>
      </c>
      <c r="C5">
        <v>0.16900000000000001</v>
      </c>
    </row>
    <row r="6" spans="1:11" x14ac:dyDescent="0.25">
      <c r="A6">
        <v>30</v>
      </c>
      <c r="B6">
        <f t="shared" si="0"/>
        <v>468.06</v>
      </c>
      <c r="C6">
        <v>0.23599999999999999</v>
      </c>
    </row>
    <row r="7" spans="1:11" x14ac:dyDescent="0.25">
      <c r="A7">
        <v>40</v>
      </c>
      <c r="B7">
        <f t="shared" si="0"/>
        <v>624.08000000000004</v>
      </c>
      <c r="C7">
        <v>0.32700000000000001</v>
      </c>
    </row>
    <row r="8" spans="1:11" x14ac:dyDescent="0.25">
      <c r="A8">
        <v>50</v>
      </c>
      <c r="B8">
        <f t="shared" si="0"/>
        <v>780.1</v>
      </c>
      <c r="C8">
        <v>0.38500000000000001</v>
      </c>
    </row>
    <row r="11" spans="1:11" x14ac:dyDescent="0.25">
      <c r="A11" t="s">
        <v>10</v>
      </c>
      <c r="B11" t="s">
        <v>11</v>
      </c>
      <c r="C11" t="s">
        <v>2</v>
      </c>
      <c r="D11" t="s">
        <v>5</v>
      </c>
      <c r="E11" t="s">
        <v>29</v>
      </c>
      <c r="F11" t="s">
        <v>30</v>
      </c>
      <c r="G11" t="s">
        <v>3</v>
      </c>
      <c r="H11" t="s">
        <v>6</v>
      </c>
    </row>
    <row r="12" spans="1:11" x14ac:dyDescent="0.25">
      <c r="A12" t="s">
        <v>28</v>
      </c>
      <c r="B12" t="s">
        <v>24</v>
      </c>
      <c r="C12">
        <v>0.27300000000000002</v>
      </c>
      <c r="D12" s="2">
        <f>2003.4*C12-11.299</f>
        <v>535.62920000000008</v>
      </c>
      <c r="E12">
        <v>15</v>
      </c>
      <c r="F12" s="2">
        <f>D12*E12</f>
        <v>8034.438000000001</v>
      </c>
    </row>
    <row r="13" spans="1:11" x14ac:dyDescent="0.25">
      <c r="A13" t="s">
        <v>28</v>
      </c>
      <c r="B13" t="s">
        <v>25</v>
      </c>
      <c r="C13">
        <v>0.26800000000000002</v>
      </c>
      <c r="D13" s="2">
        <f t="shared" ref="D13:D17" si="1">2003.4*C13-11.299</f>
        <v>525.61220000000003</v>
      </c>
      <c r="E13">
        <v>15</v>
      </c>
      <c r="F13" s="2">
        <f t="shared" ref="F13:F17" si="2">D13*E13</f>
        <v>7884.1830000000009</v>
      </c>
      <c r="G13" s="2">
        <f>AVERAGE(F12:F14)</f>
        <v>7964.3190000000004</v>
      </c>
      <c r="H13" s="2">
        <f>_xlfn.STDEV.P(F12:F14)</f>
        <v>61.748935067740291</v>
      </c>
    </row>
    <row r="14" spans="1:11" x14ac:dyDescent="0.25">
      <c r="A14" t="s">
        <v>28</v>
      </c>
      <c r="B14" t="s">
        <v>26</v>
      </c>
      <c r="C14">
        <v>0.27100000000000002</v>
      </c>
      <c r="D14" s="2">
        <f t="shared" si="1"/>
        <v>531.62240000000008</v>
      </c>
      <c r="E14">
        <v>15</v>
      </c>
      <c r="F14" s="2">
        <f t="shared" si="2"/>
        <v>7974.3360000000011</v>
      </c>
      <c r="G14" s="2"/>
      <c r="H14" s="2"/>
      <c r="J14" s="2">
        <f>AVERAGE(F12:F17)</f>
        <v>7503.5370000000003</v>
      </c>
      <c r="K14">
        <f>_xlfn.STDEV.P(F12:F17)*2</f>
        <v>945.63875532256066</v>
      </c>
    </row>
    <row r="15" spans="1:11" x14ac:dyDescent="0.25">
      <c r="A15" t="s">
        <v>18</v>
      </c>
      <c r="B15" t="s">
        <v>24</v>
      </c>
      <c r="C15">
        <v>0.23899999999999999</v>
      </c>
      <c r="D15" s="2">
        <f t="shared" si="1"/>
        <v>467.5136</v>
      </c>
      <c r="E15">
        <v>15</v>
      </c>
      <c r="F15" s="2">
        <f t="shared" si="2"/>
        <v>7012.7039999999997</v>
      </c>
      <c r="G15" s="2"/>
      <c r="H15" s="2"/>
    </row>
    <row r="16" spans="1:11" x14ac:dyDescent="0.25">
      <c r="A16" t="s">
        <v>18</v>
      </c>
      <c r="B16" t="s">
        <v>25</v>
      </c>
      <c r="C16">
        <v>0.246</v>
      </c>
      <c r="D16" s="2">
        <f t="shared" si="1"/>
        <v>481.53740000000005</v>
      </c>
      <c r="E16">
        <v>15</v>
      </c>
      <c r="F16" s="2">
        <f t="shared" si="2"/>
        <v>7223.0610000000006</v>
      </c>
      <c r="G16" s="2">
        <f>AVERAGE(F15:F17)</f>
        <v>7042.7550000000001</v>
      </c>
      <c r="H16" s="2">
        <f>_xlfn.STDEV.P(F15:F17)</f>
        <v>136.61366605870759</v>
      </c>
    </row>
    <row r="17" spans="1:6" x14ac:dyDescent="0.25">
      <c r="A17" t="s">
        <v>18</v>
      </c>
      <c r="B17" t="s">
        <v>26</v>
      </c>
      <c r="C17">
        <v>0.23499999999999999</v>
      </c>
      <c r="D17" s="2">
        <f t="shared" si="1"/>
        <v>459.5</v>
      </c>
      <c r="E17">
        <v>15</v>
      </c>
      <c r="F17" s="2">
        <f t="shared" si="2"/>
        <v>6892.5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18F-22E7-4898-851D-B17486BE8676}">
  <dimension ref="A1:C15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7</v>
      </c>
      <c r="B1" t="s">
        <v>1</v>
      </c>
      <c r="C1" t="s">
        <v>6</v>
      </c>
    </row>
    <row r="2" spans="1:3" x14ac:dyDescent="0.25">
      <c r="A2">
        <v>-0.5</v>
      </c>
      <c r="B2" s="2">
        <v>0</v>
      </c>
      <c r="C2" s="2">
        <v>0</v>
      </c>
    </row>
    <row r="3" spans="1:3" x14ac:dyDescent="0.25">
      <c r="A3">
        <v>-1.5</v>
      </c>
      <c r="B3" s="2">
        <v>0</v>
      </c>
      <c r="C3" s="2">
        <v>0</v>
      </c>
    </row>
    <row r="4" spans="1:3" x14ac:dyDescent="0.25">
      <c r="A4">
        <v>-2.5</v>
      </c>
      <c r="B4" s="2">
        <v>0</v>
      </c>
      <c r="C4" s="2">
        <v>0</v>
      </c>
    </row>
    <row r="5" spans="1:3" x14ac:dyDescent="0.25">
      <c r="A5">
        <v>-3.5</v>
      </c>
      <c r="B5" s="2">
        <v>0</v>
      </c>
      <c r="C5" s="2">
        <v>0</v>
      </c>
    </row>
    <row r="6" spans="1:3" x14ac:dyDescent="0.25">
      <c r="A6">
        <v>-4.5</v>
      </c>
      <c r="B6" s="2">
        <v>0</v>
      </c>
      <c r="C6" s="2">
        <v>0</v>
      </c>
    </row>
    <row r="7" spans="1:3" x14ac:dyDescent="0.25">
      <c r="A7">
        <v>-5.5</v>
      </c>
      <c r="B7" s="2">
        <v>0</v>
      </c>
      <c r="C7" s="2">
        <v>0</v>
      </c>
    </row>
    <row r="8" spans="1:3" x14ac:dyDescent="0.25">
      <c r="A8">
        <v>-6.5</v>
      </c>
      <c r="B8" s="2">
        <v>7964.3190000000004</v>
      </c>
      <c r="C8" s="2">
        <v>61.748935067740291</v>
      </c>
    </row>
    <row r="9" spans="1:3" x14ac:dyDescent="0.25">
      <c r="A9">
        <v>-0.5</v>
      </c>
      <c r="B9" s="2">
        <v>0</v>
      </c>
      <c r="C9" s="2">
        <v>0</v>
      </c>
    </row>
    <row r="10" spans="1:3" x14ac:dyDescent="0.25">
      <c r="A10">
        <v>-1.5</v>
      </c>
      <c r="B10" s="2">
        <v>0</v>
      </c>
      <c r="C10" s="2">
        <v>0</v>
      </c>
    </row>
    <row r="11" spans="1:3" x14ac:dyDescent="0.25">
      <c r="A11">
        <v>-2.5</v>
      </c>
      <c r="B11" s="2">
        <v>0</v>
      </c>
      <c r="C11" s="2">
        <v>0</v>
      </c>
    </row>
    <row r="12" spans="1:3" x14ac:dyDescent="0.25">
      <c r="A12">
        <v>-3.5</v>
      </c>
      <c r="B12" s="2">
        <v>0</v>
      </c>
      <c r="C12" s="2">
        <v>0</v>
      </c>
    </row>
    <row r="13" spans="1:3" x14ac:dyDescent="0.25">
      <c r="A13">
        <v>-4.5</v>
      </c>
      <c r="B13" s="2">
        <v>0</v>
      </c>
      <c r="C13" s="2">
        <v>0</v>
      </c>
    </row>
    <row r="14" spans="1:3" x14ac:dyDescent="0.25">
      <c r="A14">
        <v>-5.5</v>
      </c>
      <c r="B14" s="2">
        <v>0</v>
      </c>
      <c r="C14" s="2">
        <v>0</v>
      </c>
    </row>
    <row r="15" spans="1:3" x14ac:dyDescent="0.25">
      <c r="A15">
        <v>-6.5</v>
      </c>
      <c r="B15" s="2">
        <v>7042.7550000000001</v>
      </c>
      <c r="C15" s="2">
        <v>136.61366605870759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Fonselius</vt:lpstr>
      <vt:lpstr>Cline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Fröhberg</dc:creator>
  <cp:lastModifiedBy>Nico Fröhberg</cp:lastModifiedBy>
  <dcterms:created xsi:type="dcterms:W3CDTF">2018-08-16T01:28:44Z</dcterms:created>
  <dcterms:modified xsi:type="dcterms:W3CDTF">2019-04-15T05:08:03Z</dcterms:modified>
</cp:coreProperties>
</file>