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003fbb157248fe/Documents/Corona/Corona/"/>
    </mc:Choice>
  </mc:AlternateContent>
  <xr:revisionPtr revIDLastSave="652" documentId="8_{0AF0EB60-56C5-DB49-B7B6-CEEE4C4EBDFD}" xr6:coauthVersionLast="45" xr6:coauthVersionMax="45" xr10:uidLastSave="{57EFAAA8-91A2-4D44-9C72-436568186ACA}"/>
  <bookViews>
    <workbookView xWindow="1420" yWindow="960" windowWidth="26620" windowHeight="21240" xr2:uid="{36252861-8C72-8B4A-B702-C45EB62A66A0}"/>
  </bookViews>
  <sheets>
    <sheet name="Previsionnel" sheetId="5" r:id="rId1"/>
    <sheet name="Stock" sheetId="1" r:id="rId2"/>
    <sheet name="Autre" sheetId="6" r:id="rId3"/>
    <sheet name="Inventaire" sheetId="4" r:id="rId4"/>
    <sheet name="Definition" sheetId="3" r:id="rId5"/>
  </sheets>
  <definedNames>
    <definedName name="TAB_INVENTORY">#REF!</definedName>
    <definedName name="TAB_MVT">TAB_BOOL[Mouvement]</definedName>
    <definedName name="_xlnm.Print_Area" localSheetId="1">Stock!$A$1:$E$50</definedName>
  </definedName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G6" i="4" l="1"/>
  <c r="H6" i="4" s="1"/>
  <c r="C23" i="1" s="1"/>
  <c r="E23" i="1" s="1"/>
  <c r="C27" i="1"/>
  <c r="E27" i="1"/>
  <c r="C28" i="1"/>
  <c r="E28" i="1"/>
  <c r="C49" i="1"/>
  <c r="C50" i="1"/>
  <c r="C51" i="1"/>
  <c r="C52" i="1"/>
  <c r="E49" i="1"/>
  <c r="E50" i="1"/>
  <c r="E51" i="1"/>
  <c r="E52" i="1"/>
  <c r="C3" i="1"/>
  <c r="E3" i="1"/>
  <c r="C15" i="1"/>
  <c r="E15" i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E2" i="1"/>
  <c r="E17" i="1"/>
  <c r="E18" i="1"/>
  <c r="E19" i="1"/>
  <c r="E20" i="1"/>
  <c r="E21" i="1"/>
  <c r="E22" i="1"/>
  <c r="E24" i="1"/>
  <c r="E25" i="1"/>
  <c r="E26" i="1"/>
  <c r="E29" i="1"/>
  <c r="E30" i="1"/>
  <c r="E3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C2" i="1"/>
  <c r="C6" i="1"/>
  <c r="C7" i="1"/>
  <c r="C8" i="1"/>
  <c r="E8" i="1" s="1"/>
  <c r="C9" i="1"/>
  <c r="E9" i="1" s="1"/>
  <c r="C10" i="1"/>
  <c r="E10" i="1" s="1"/>
  <c r="C11" i="1"/>
  <c r="C12" i="1"/>
  <c r="C13" i="1"/>
  <c r="C14" i="1"/>
  <c r="C17" i="1"/>
  <c r="C18" i="1"/>
  <c r="C19" i="1"/>
  <c r="C20" i="1"/>
  <c r="C21" i="1"/>
  <c r="C22" i="1"/>
  <c r="C24" i="1"/>
  <c r="C25" i="1"/>
  <c r="C26" i="1"/>
  <c r="C29" i="1"/>
  <c r="C30" i="1"/>
  <c r="C31" i="1"/>
  <c r="C33" i="1"/>
  <c r="E33" i="1" s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E7" i="1" l="1"/>
  <c r="E14" i="1"/>
  <c r="E6" i="1"/>
  <c r="E13" i="1"/>
  <c r="E12" i="1"/>
  <c r="E11" i="1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G2" i="4"/>
  <c r="H2" i="4" s="1"/>
  <c r="C4" i="1" s="1"/>
  <c r="G3" i="4"/>
  <c r="H3" i="4" s="1"/>
  <c r="G4" i="4"/>
  <c r="H4" i="4" s="1"/>
  <c r="C5" i="1" s="1"/>
  <c r="G5" i="4"/>
  <c r="H5" i="4" s="1"/>
  <c r="G7" i="4"/>
  <c r="H7" i="4" s="1"/>
  <c r="C32" i="1" s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E32" i="1" l="1"/>
  <c r="E4" i="1"/>
  <c r="C16" i="1"/>
  <c r="E5" i="1"/>
  <c r="E16" i="1" l="1"/>
</calcChain>
</file>

<file path=xl/sharedStrings.xml><?xml version="1.0" encoding="utf-8"?>
<sst xmlns="http://schemas.openxmlformats.org/spreadsheetml/2006/main" count="196" uniqueCount="102">
  <si>
    <t xml:space="preserve">Produit </t>
  </si>
  <si>
    <t>Total</t>
  </si>
  <si>
    <t>Pâtes</t>
  </si>
  <si>
    <t>Riz</t>
  </si>
  <si>
    <t>Farine</t>
  </si>
  <si>
    <t>Sucre</t>
  </si>
  <si>
    <t>Huile</t>
  </si>
  <si>
    <t>Lait</t>
  </si>
  <si>
    <t>Café</t>
  </si>
  <si>
    <t>Salaison</t>
  </si>
  <si>
    <t>Croquettes</t>
  </si>
  <si>
    <t>BASE</t>
  </si>
  <si>
    <t>Céréales</t>
  </si>
  <si>
    <t>Lingettes</t>
  </si>
  <si>
    <t>Papier torchon</t>
  </si>
  <si>
    <t>Kleenex</t>
  </si>
  <si>
    <t>LQUIDE</t>
  </si>
  <si>
    <t>NETTOYAGE</t>
  </si>
  <si>
    <t>Nettoyant/Javel</t>
  </si>
  <si>
    <t>Bierre</t>
  </si>
  <si>
    <t>Vin</t>
  </si>
  <si>
    <t>Dentifrice</t>
  </si>
  <si>
    <t>Savon</t>
  </si>
  <si>
    <t>Shampoing</t>
  </si>
  <si>
    <t>Vinaigre</t>
  </si>
  <si>
    <t>Pomme de terre</t>
  </si>
  <si>
    <t>SANTE</t>
  </si>
  <si>
    <t>Lessive</t>
  </si>
  <si>
    <t>Sac poubelle</t>
  </si>
  <si>
    <t>Liquide vaiselle</t>
  </si>
  <si>
    <t>Charbon</t>
  </si>
  <si>
    <t>PROTECTION</t>
  </si>
  <si>
    <t>Gants</t>
  </si>
  <si>
    <t>Masques</t>
  </si>
  <si>
    <t>Lunettes</t>
  </si>
  <si>
    <t>Desinfectant</t>
  </si>
  <si>
    <t>Bandes</t>
  </si>
  <si>
    <t>Aspirine</t>
  </si>
  <si>
    <t>DIVERS</t>
  </si>
  <si>
    <t>Confiture</t>
  </si>
  <si>
    <t>Oignons</t>
  </si>
  <si>
    <t>Sel</t>
  </si>
  <si>
    <t>Besoin</t>
  </si>
  <si>
    <t>Biscottes</t>
  </si>
  <si>
    <t>Doliprane</t>
  </si>
  <si>
    <t>Beurre</t>
  </si>
  <si>
    <t>Œuf</t>
  </si>
  <si>
    <t>Alcool a bruler</t>
  </si>
  <si>
    <t>Allumette</t>
  </si>
  <si>
    <t>Gaz</t>
  </si>
  <si>
    <t>Allume feu</t>
  </si>
  <si>
    <t>Piles</t>
  </si>
  <si>
    <t>Ampoules</t>
  </si>
  <si>
    <t>Thym tisane</t>
  </si>
  <si>
    <t>Miel</t>
  </si>
  <si>
    <t>Inventaire</t>
  </si>
  <si>
    <t>Cons/Repas</t>
  </si>
  <si>
    <t>Produit</t>
  </si>
  <si>
    <t>Date</t>
  </si>
  <si>
    <t>Nombre de personnes</t>
  </si>
  <si>
    <t>Repas / jour</t>
  </si>
  <si>
    <t>Catégorie</t>
  </si>
  <si>
    <t>Famille</t>
  </si>
  <si>
    <t>Sauce</t>
  </si>
  <si>
    <t>Purée Mousline</t>
  </si>
  <si>
    <t>Unité</t>
  </si>
  <si>
    <t>Litre</t>
  </si>
  <si>
    <t>Gramme</t>
  </si>
  <si>
    <t>Mouvement</t>
  </si>
  <si>
    <t>Entrée</t>
  </si>
  <si>
    <t>Sortie</t>
  </si>
  <si>
    <t>Signe</t>
  </si>
  <si>
    <t>Nombre d'animaux</t>
  </si>
  <si>
    <t>Nombre de jours</t>
  </si>
  <si>
    <t>COMPLEMENTS</t>
  </si>
  <si>
    <t>COMPLEMENT</t>
  </si>
  <si>
    <t>PRIMAIRE</t>
  </si>
  <si>
    <t>Jours</t>
  </si>
  <si>
    <t>NB_CONS</t>
  </si>
  <si>
    <t>Sauce base</t>
  </si>
  <si>
    <t>Sachet nouilles</t>
  </si>
  <si>
    <t>Gateaux</t>
  </si>
  <si>
    <t>Boite</t>
  </si>
  <si>
    <t>Force consommateurs</t>
  </si>
  <si>
    <t>LIQUIDE</t>
  </si>
  <si>
    <t>Viande</t>
  </si>
  <si>
    <t>Jus de fruits</t>
  </si>
  <si>
    <t>Saucisson</t>
  </si>
  <si>
    <t>Jambon</t>
  </si>
  <si>
    <t>AUTRES</t>
  </si>
  <si>
    <t>AUTRE</t>
  </si>
  <si>
    <t>Thon</t>
  </si>
  <si>
    <t>Sardine</t>
  </si>
  <si>
    <t>Maqueraux</t>
  </si>
  <si>
    <t>Qté / Paquet</t>
  </si>
  <si>
    <t>Nombre de paquets</t>
  </si>
  <si>
    <t>(vide)</t>
  </si>
  <si>
    <t>Total général</t>
  </si>
  <si>
    <t>Reserve réelle</t>
  </si>
  <si>
    <t>Objectif</t>
  </si>
  <si>
    <t>Cons/Jour</t>
  </si>
  <si>
    <t>Réserve objectif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</si>
</sst>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2" fontId="1" fillId="0" borderId="0" xfId="0" applyNumberFormat="1" applyFont="1" applyBorder="1"/>
    <xf numFmtId="2" fontId="0" fillId="0" borderId="0" xfId="0" applyNumberFormat="1"/>
    <xf numFmtId="0" fontId="0" fillId="0" borderId="0" xfId="0" applyBorder="1"/>
    <xf numFmtId="14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1" fillId="0" borderId="2" xfId="0" applyNumberFormat="1" applyFont="1" applyBorder="1"/>
    <xf numFmtId="0" fontId="0" fillId="0" borderId="6" xfId="0" applyBorder="1"/>
    <xf numFmtId="0" fontId="0" fillId="0" borderId="9" xfId="0" applyBorder="1"/>
    <xf numFmtId="0" fontId="0" fillId="0" borderId="0" xfId="0" applyBorder="1" applyAlignment="1">
      <alignment vertical="center"/>
    </xf>
    <xf numFmtId="0" fontId="1" fillId="0" borderId="0" xfId="0" applyNumberFormat="1" applyFont="1"/>
    <xf numFmtId="164" fontId="0" fillId="0" borderId="0" xfId="0" applyNumberFormat="1"/>
    <xf numFmtId="164" fontId="0" fillId="0" borderId="0" xfId="0" applyNumberFormat="1" applyBorder="1"/>
    <xf numFmtId="0" fontId="0" fillId="0" borderId="12" xfId="0" applyBorder="1"/>
    <xf numFmtId="1" fontId="1" fillId="0" borderId="0" xfId="0" applyNumberFormat="1" applyFont="1" applyBorder="1"/>
    <xf numFmtId="0" fontId="1" fillId="0" borderId="0" xfId="0" applyNumberFormat="1" applyFont="1" applyBorder="1"/>
    <xf numFmtId="0" fontId="1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164" fontId="1" fillId="0" borderId="3" xfId="0" applyNumberFormat="1" applyFont="1" applyBorder="1"/>
    <xf numFmtId="164" fontId="1" fillId="0" borderId="0" xfId="0" applyNumberFormat="1" applyFont="1" applyBorder="1"/>
    <xf numFmtId="164" fontId="1" fillId="0" borderId="0" xfId="0" applyNumberFormat="1" applyFont="1"/>
    <xf numFmtId="164" fontId="1" fillId="0" borderId="2" xfId="0" applyNumberFormat="1" applyFont="1" applyBorder="1"/>
  </cellXfs>
  <cellStyles count="1">
    <cellStyle name="Normal" xfId="0" builtinId="0"/>
  </cellStyles>
  <dxfs count="27">
    <dxf>
      <numFmt numFmtId="164" formatCode="0.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dd/mm/yyyy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905.450730324075" createdVersion="6" refreshedVersion="6" minRefreshableVersion="3" recordCount="23" xr:uid="{5C0378DC-7986-3440-A2D2-C51EAA595ACF}">
  <cacheSource type="worksheet">
    <worksheetSource name="TAB_PREV"/>
  </cacheSource>
  <cacheFields count="5">
    <cacheField name="Base" numFmtId="0">
      <sharedItems containsBlank="1"/>
    </cacheField>
    <cacheField name="Famille" numFmtId="0">
      <sharedItems containsBlank="1" count="4">
        <s v="BASE"/>
        <m/>
        <s v="AUTRE"/>
        <s v="COMPLEMENT"/>
      </sharedItems>
    </cacheField>
    <cacheField name="Force consommateurs" numFmtId="0">
      <sharedItems containsString="0" containsBlank="1" containsNumber="1" containsInteger="1" minValue="1" maxValue="1"/>
    </cacheField>
    <cacheField name="NB_CONS" numFmtId="0">
      <sharedItems containsSemiMixedTypes="0" containsString="0" containsNumber="1" containsInteger="1" minValue="1" maxValue="4"/>
    </cacheField>
    <cacheField name="Nombre de jours" numFmtId="164">
      <sharedItems containsMixedTypes="1" containsNumb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Pâtes"/>
    <x v="0"/>
    <m/>
    <n v="4"/>
    <n v="0.41666666666666669"/>
  </r>
  <r>
    <s v="Riz"/>
    <x v="0"/>
    <m/>
    <n v="4"/>
    <n v="4.166666666666667"/>
  </r>
  <r>
    <s v="Pomme de terre"/>
    <x v="0"/>
    <m/>
    <n v="4"/>
    <n v="0"/>
  </r>
  <r>
    <s v="Céréales"/>
    <x v="0"/>
    <m/>
    <n v="4"/>
    <n v="0"/>
  </r>
  <r>
    <m/>
    <x v="1"/>
    <m/>
    <n v="4"/>
    <s v=""/>
  </r>
  <r>
    <m/>
    <x v="1"/>
    <m/>
    <n v="4"/>
    <s v=""/>
  </r>
  <r>
    <s v="Croquettes"/>
    <x v="1"/>
    <m/>
    <n v="2"/>
    <n v="3"/>
  </r>
  <r>
    <m/>
    <x v="1"/>
    <m/>
    <n v="4"/>
    <s v=""/>
  </r>
  <r>
    <s v="Gateaux"/>
    <x v="2"/>
    <n v="1"/>
    <n v="1"/>
    <n v="5"/>
  </r>
  <r>
    <m/>
    <x v="1"/>
    <m/>
    <n v="4"/>
    <s v=""/>
  </r>
  <r>
    <s v="Thon"/>
    <x v="3"/>
    <m/>
    <n v="4"/>
    <n v="0.5"/>
  </r>
  <r>
    <m/>
    <x v="1"/>
    <m/>
    <n v="4"/>
    <s v=""/>
  </r>
  <r>
    <m/>
    <x v="1"/>
    <m/>
    <n v="4"/>
    <s v=""/>
  </r>
  <r>
    <m/>
    <x v="1"/>
    <m/>
    <n v="4"/>
    <s v=""/>
  </r>
  <r>
    <m/>
    <x v="1"/>
    <m/>
    <n v="4"/>
    <s v=""/>
  </r>
  <r>
    <m/>
    <x v="1"/>
    <m/>
    <n v="4"/>
    <s v=""/>
  </r>
  <r>
    <m/>
    <x v="1"/>
    <m/>
    <n v="4"/>
    <s v=""/>
  </r>
  <r>
    <m/>
    <x v="1"/>
    <m/>
    <n v="4"/>
    <s v=""/>
  </r>
  <r>
    <m/>
    <x v="1"/>
    <m/>
    <n v="4"/>
    <s v=""/>
  </r>
  <r>
    <m/>
    <x v="1"/>
    <m/>
    <n v="4"/>
    <s v=""/>
  </r>
  <r>
    <m/>
    <x v="1"/>
    <m/>
    <n v="4"/>
    <s v=""/>
  </r>
  <r>
    <m/>
    <x v="1"/>
    <m/>
    <n v="4"/>
    <s v=""/>
  </r>
  <r>
    <m/>
    <x v="1"/>
    <m/>
    <n v="4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89FA1-0C61-4D4D-80E7-8A388685A78B}" name="Tableau croisé dynamique1" cacheId="15" applyNumberFormats="0" applyBorderFormats="0" applyFontFormats="0" applyPatternFormats="0" applyAlignmentFormats="0" applyWidthHeightFormats="1" dataCaption="Valeurs" showMissing="0" updatedVersion="6" minRefreshableVersion="3" useAutoFormatting="1" itemPrintTitles="1" createdVersion="6" indent="0" outline="1" outlineData="1" multipleFieldFilters="0" rowHeaderCaption="Famille">
  <location ref="G6:H11" firstHeaderRow="1" firstDataRow="1" firstDataCol="1"/>
  <pivotFields count="5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Jour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56C755-3C69-C347-B534-65E5B6B33895}" name="TAB_PREV" displayName="TAB_PREV" ref="A1:E24" totalsRowShown="0">
  <autoFilter ref="A1:E24" xr:uid="{6172A2DB-D4E5-1342-9362-4114B8B52FF2}"/>
  <tableColumns count="5">
    <tableColumn id="1" xr3:uid="{9F167DD6-698E-3A43-A038-6F1842370F79}" name="Produit"/>
    <tableColumn id="6" xr3:uid="{C2C86660-ED8C-6640-A633-AC177EA8414C}" name="Famille"/>
    <tableColumn id="5" xr3:uid="{35828E9F-4CE1-A64D-B0F7-2926E2B17A66}" name="Force consommateurs"/>
    <tableColumn id="4" xr3:uid="{8CF66AA1-0EFE-084F-B04C-CD2E0FBF95ED}" name="NB_CONS" dataDxfId="26">
      <calculatedColumnFormula>IF(ISBLANK(TAB_PREV[[#This Row],[Force consommateurs]]), IF(TAB_PREV[[#This Row],[Produit]] = "Croquettes", $I$2, $I$1), TAB_PREV[[#This Row],[Force consommateurs]])</calculatedColumnFormula>
    </tableColumn>
    <tableColumn id="2" xr3:uid="{E5C0EFC0-8C26-CA4A-BB72-AD746DE901B2}" name="Nombre de jours" dataDxfId="0">
      <calculatedColumnFormula>IF(ISBLANK(TAB_PREV[[#This Row],[Produit]]), "", SUMIFS(TAB_STOCK[Reserve réelle],TAB_STOCK[Catégorie],TAB_PREV[[#This Row],[Produit]])/TAB_PREV[[#This Row],[NB_CONS]])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62FD1F-C174-CA4A-91F4-51EE42685370}" name="TAB_STOCK" displayName="TAB_STOCK" ref="A1:I52" totalsRowShown="0" headerRowDxfId="25" dataDxfId="24">
  <autoFilter ref="A1:I52" xr:uid="{58098F45-6DD3-C64B-B41C-2D1C7E16D1ED}"/>
  <tableColumns count="9">
    <tableColumn id="1" xr3:uid="{5C7A300D-C03D-C640-9FE5-D3148CC943FC}" name="Catégorie" dataDxfId="23"/>
    <tableColumn id="8" xr3:uid="{D800972E-FD36-A34C-91E1-D39B14BE51E5}" name="Unité" dataDxfId="22"/>
    <tableColumn id="6" xr3:uid="{C1105C66-5CB0-A24E-9BE8-CC685B543E46}" name="Inventaire" dataDxfId="21">
      <calculatedColumnFormula>IF(ISBLANK(TAB_STOCK[[#This Row],[Unité]]), "", SUMIFS(TAB_INV[Total],TAB_INV[Catégorie],TAB_STOCK[[#This Row],[Catégorie]]))</calculatedColumnFormula>
    </tableColumn>
    <tableColumn id="2" xr3:uid="{4B999E70-9EBE-EA45-AA22-2AAE26A9E26C}" name="Objectif" dataDxfId="20"/>
    <tableColumn id="5" xr3:uid="{68AC381F-06B7-5840-A785-EF1665A46473}" name="Besoin" dataDxfId="19">
      <calculatedColumnFormula>IF(ISBLANK(TAB_STOCK[[#This Row],[Unité]]), "", TAB_STOCK[[#This Row],[Objectif]]-TAB_STOCK[[#This Row],[Inventaire]])</calculatedColumnFormula>
    </tableColumn>
    <tableColumn id="3" xr3:uid="{25623064-2B59-B948-B7DB-818F7A4D1C65}" name="Cons/Repas" dataDxfId="18"/>
    <tableColumn id="9" xr3:uid="{86527B81-A874-4C40-8FEF-C0B369CB92C4}" name="Cons/Jour" dataDxfId="3"/>
    <tableColumn id="7" xr3:uid="{0B71D2F2-9DC3-8C4D-A60D-960AA622B124}" name="Reserve réelle" dataDxfId="1">
      <calculatedColumnFormula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calculatedColumnFormula>
    </tableColumn>
    <tableColumn id="4" xr3:uid="{A8FB37EB-6E14-D241-B051-F22CBC639826}" name="Réserve objectif" dataDxfId="2">
      <calculatedColumnFormula>IF(ISBLANK(TAB_STOCK[[#This Row],[Unité]]), "",
IF(ISBLANK(TAB_STOCK[[#This Row],[Cons/Repas]]), TAB_STOCK[[#This Row],[Besoin]]/TAB_STOCK[[#This Row],[Cons/Jour]],
TAB_STOCK[[#This Row],[Besoin]]/TAB_STOCK[[#This Row],[Cons/Repas]]))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6F9D36-8DE9-1548-9A51-7B021981BD7F}" name="TAB_OTHER" displayName="TAB_OTHER" ref="A1:B40" totalsRowShown="0" headerRowDxfId="17" dataDxfId="16">
  <autoFilter ref="A1:B40" xr:uid="{9B10A817-88D8-2341-9D52-7DF1154F0EE9}"/>
  <tableColumns count="2">
    <tableColumn id="1" xr3:uid="{ADA9D187-8384-6F4F-A27D-D29613BB8C59}" name="Produit " dataDxfId="15"/>
    <tableColumn id="2" xr3:uid="{28620032-00CC-824D-A6B7-6A08A007C287}" name="Inventaire" dataDxfId="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3B1A493-2070-FA46-9DAE-64CB154E9F42}" name="TAB_INV" displayName="TAB_INV" ref="A1:I47" totalsRowShown="0">
  <autoFilter ref="A1:I47" xr:uid="{9803D35C-8702-4B4C-9EED-14F37DC6C353}"/>
  <tableColumns count="9">
    <tableColumn id="1" xr3:uid="{D4ACF0C3-C9C2-9149-BCB1-00EC1726B1D2}" name="Famille"/>
    <tableColumn id="2" xr3:uid="{F3BADBDF-E2B1-9543-B850-844C93B85C66}" name="Catégorie"/>
    <tableColumn id="13" xr3:uid="{FA92E67F-9A0D-8F47-A9AE-2E812A354E8C}" name="Unité"/>
    <tableColumn id="15" xr3:uid="{64CE0263-A317-F444-A225-577E04D6582F}" name="Qté / Paquet"/>
    <tableColumn id="12" xr3:uid="{C4D7E041-E0D4-7E48-90C6-812A600FAD1D}" name="Nombre de paquets" dataDxfId="13"/>
    <tableColumn id="4" xr3:uid="{8CA0242F-D16D-AF48-8FB9-6FA529E46357}" name="Mouvement" dataDxfId="12"/>
    <tableColumn id="17" xr3:uid="{4376FBC9-DD03-2B41-B4CA-7573203FE2CB}" name="Signe" dataDxfId="11">
      <calculatedColumnFormula>IF(TAB_INV[[#This Row],[Mouvement]]="Entrée", 1, IF(TAB_INV[[#This Row],[Mouvement]]="Sortie", -1, ""))</calculatedColumnFormula>
    </tableColumn>
    <tableColumn id="16" xr3:uid="{2C116281-CDE5-3A4D-BEEA-FBB12F3EF1C2}" name="Total" dataDxfId="10">
      <calculatedColumnFormula>IF(ISBLANK(TAB_INV[[#This Row],[Nombre de paquets]]), "", TAB_INV[[#This Row],[Qté / Paquet]]*TAB_INV[[#This Row],[Nombre de paquets]]*TAB_INV[[#This Row],[Signe]])</calculatedColumnFormula>
    </tableColumn>
    <tableColumn id="6" xr3:uid="{9422E3DF-A3B7-8B4E-B923-FBF7395C6561}" name="Date" dataDxfId="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B76070-E797-A44D-A06E-080C515DCCEF}" name="TAB_CAT" displayName="TAB_CAT" ref="C1:C47" totalsRowShown="0" dataDxfId="8">
  <autoFilter ref="C1:C47" xr:uid="{EE1068BE-3CDB-E046-B9AD-43CA1B1DB46E}"/>
  <tableColumns count="1">
    <tableColumn id="1" xr3:uid="{76684988-3D5C-884F-B7B8-03BB0F02481C}" name="BASE" dataDxfId="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87F545-60DE-F940-9BA1-74603EEC17A4}" name="TAB_FAM" displayName="TAB_FAM" ref="A1:A12" totalsRowShown="0">
  <autoFilter ref="A1:A12" xr:uid="{A68C267F-4B0C-8E46-B492-773FB9721E72}"/>
  <tableColumns count="1">
    <tableColumn id="1" xr3:uid="{495DDBBE-91B0-F844-B105-3102223468AF}" name="Famill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7AAE5E-6A05-1A4F-8921-5C00122B798C}" name="TAB_BOOL" displayName="TAB_BOOL" ref="I1:I3" totalsRowShown="0">
  <autoFilter ref="I1:I3" xr:uid="{5F4E2744-BEE0-DB47-98DC-DDA31AE958CF}"/>
  <tableColumns count="1">
    <tableColumn id="1" xr3:uid="{FDFD88B5-BEF4-E64A-BCAA-94FAE9618125}" name="Mouvement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217496-EA6F-9248-9F84-6210771063BA}" name="TAB_UNIT" displayName="TAB_UNIT" ref="G1:G13" totalsRowShown="0">
  <autoFilter ref="G1:G13" xr:uid="{54E16E75-D066-7343-B0EF-03407F6CE13C}"/>
  <tableColumns count="1">
    <tableColumn id="1" xr3:uid="{4C56F27B-6CC6-7D44-8C5F-7FA6B1BD557B}" name="Unité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D2B486-9EEF-B247-8ACB-79241AB2AD32}" name="Tableau4" displayName="Tableau4" ref="E1:E16" totalsRowShown="0" dataDxfId="6">
  <autoFilter ref="E1:E16" xr:uid="{E0D3AA7A-3FAA-6348-ADE1-657F26E4E50A}"/>
  <tableColumns count="1">
    <tableColumn id="1" xr3:uid="{EFB4C6CA-F63E-5849-A050-0A01A43DAEE5}" name="LIQUIDE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360E-E7C3-784C-BEEF-0B7EEDFD1503}">
  <dimension ref="A1:I24"/>
  <sheetViews>
    <sheetView tabSelected="1" workbookViewId="0">
      <selection activeCell="Q9" sqref="Q9"/>
    </sheetView>
  </sheetViews>
  <sheetFormatPr baseColWidth="10" defaultRowHeight="16" x14ac:dyDescent="0.2"/>
  <cols>
    <col min="1" max="2" width="18.6640625" customWidth="1"/>
    <col min="3" max="3" width="24.33203125" customWidth="1"/>
    <col min="4" max="4" width="18.6640625" hidden="1" customWidth="1"/>
    <col min="5" max="5" width="18.5" customWidth="1"/>
    <col min="7" max="7" width="13" bestFit="1" customWidth="1"/>
    <col min="8" max="8" width="12.5" customWidth="1"/>
    <col min="9" max="9" width="9.1640625" customWidth="1"/>
    <col min="10" max="10" width="4.1640625" bestFit="1" customWidth="1"/>
    <col min="11" max="11" width="2.1640625" bestFit="1" customWidth="1"/>
    <col min="12" max="12" width="12.1640625" bestFit="1" customWidth="1"/>
    <col min="13" max="13" width="2.1640625" bestFit="1" customWidth="1"/>
    <col min="14" max="14" width="3.1640625" bestFit="1" customWidth="1"/>
    <col min="15" max="15" width="12" bestFit="1" customWidth="1"/>
  </cols>
  <sheetData>
    <row r="1" spans="1:9" ht="19" x14ac:dyDescent="0.25">
      <c r="A1" t="s">
        <v>57</v>
      </c>
      <c r="B1" t="s">
        <v>62</v>
      </c>
      <c r="C1" t="s">
        <v>83</v>
      </c>
      <c r="D1" t="s">
        <v>78</v>
      </c>
      <c r="E1" t="s">
        <v>73</v>
      </c>
      <c r="G1" s="26" t="s">
        <v>59</v>
      </c>
      <c r="H1" s="27"/>
      <c r="I1" s="13">
        <v>4</v>
      </c>
    </row>
    <row r="2" spans="1:9" ht="19" x14ac:dyDescent="0.25">
      <c r="A2" t="s">
        <v>2</v>
      </c>
      <c r="B2" t="s">
        <v>11</v>
      </c>
      <c r="D2">
        <f>IF(ISBLANK(TAB_PREV[[#This Row],[Force consommateurs]]), IF(TAB_PREV[[#This Row],[Produit]] = "Croquettes", $I$2, $I$1), TAB_PREV[[#This Row],[Force consommateurs]])</f>
        <v>4</v>
      </c>
      <c r="E2" s="17">
        <f>IF(ISBLANK(TAB_PREV[[#This Row],[Produit]]), "", SUMIFS(TAB_STOCK[Reserve réelle],TAB_STOCK[Catégorie],TAB_PREV[[#This Row],[Produit]])/TAB_PREV[[#This Row],[NB_CONS]])</f>
        <v>0.41666666666666669</v>
      </c>
      <c r="G2" s="30" t="s">
        <v>72</v>
      </c>
      <c r="H2" s="31"/>
      <c r="I2" s="19">
        <v>2</v>
      </c>
    </row>
    <row r="3" spans="1:9" ht="20" thickBot="1" x14ac:dyDescent="0.3">
      <c r="A3" t="s">
        <v>3</v>
      </c>
      <c r="B3" t="s">
        <v>11</v>
      </c>
      <c r="D3">
        <f>IF(ISBLANK(TAB_PREV[[#This Row],[Force consommateurs]]), IF(TAB_PREV[[#This Row],[Produit]] = "Croquettes", $I$2, $I$1), TAB_PREV[[#This Row],[Force consommateurs]])</f>
        <v>4</v>
      </c>
      <c r="E3" s="17">
        <f>IF(ISBLANK(TAB_PREV[[#This Row],[Produit]]), "", SUMIFS(TAB_STOCK[Reserve réelle],TAB_STOCK[Catégorie],TAB_PREV[[#This Row],[Produit]])/TAB_PREV[[#This Row],[NB_CONS]])</f>
        <v>4.166666666666667</v>
      </c>
      <c r="G3" s="28" t="s">
        <v>60</v>
      </c>
      <c r="H3" s="29"/>
      <c r="I3" s="14">
        <v>2</v>
      </c>
    </row>
    <row r="4" spans="1:9" x14ac:dyDescent="0.2">
      <c r="A4" t="s">
        <v>25</v>
      </c>
      <c r="B4" t="s">
        <v>11</v>
      </c>
      <c r="D4">
        <f>IF(ISBLANK(TAB_PREV[[#This Row],[Force consommateurs]]), IF(TAB_PREV[[#This Row],[Produit]] = "Croquettes", $I$2, $I$1), TAB_PREV[[#This Row],[Force consommateurs]])</f>
        <v>4</v>
      </c>
      <c r="E4" s="17">
        <f>IF(ISBLANK(TAB_PREV[[#This Row],[Produit]]), "", SUMIFS(TAB_STOCK[Reserve réelle],TAB_STOCK[Catégorie],TAB_PREV[[#This Row],[Produit]])/TAB_PREV[[#This Row],[NB_CONS]])</f>
        <v>0</v>
      </c>
    </row>
    <row r="5" spans="1:9" x14ac:dyDescent="0.2">
      <c r="A5" t="s">
        <v>12</v>
      </c>
      <c r="B5" t="s">
        <v>11</v>
      </c>
      <c r="D5">
        <f>IF(ISBLANK(TAB_PREV[[#This Row],[Force consommateurs]]), IF(TAB_PREV[[#This Row],[Produit]] = "Croquettes", $I$2, $I$1), TAB_PREV[[#This Row],[Force consommateurs]])</f>
        <v>4</v>
      </c>
      <c r="E5" s="17">
        <f>IF(ISBLANK(TAB_PREV[[#This Row],[Produit]]), "", SUMIFS(TAB_STOCK[Reserve réelle],TAB_STOCK[Catégorie],TAB_PREV[[#This Row],[Produit]])/TAB_PREV[[#This Row],[NB_CONS]])</f>
        <v>0</v>
      </c>
    </row>
    <row r="6" spans="1:9" x14ac:dyDescent="0.2">
      <c r="D6">
        <f>IF(ISBLANK(TAB_PREV[[#This Row],[Force consommateurs]]), IF(TAB_PREV[[#This Row],[Produit]] = "Croquettes", $I$2, $I$1), TAB_PREV[[#This Row],[Force consommateurs]])</f>
        <v>4</v>
      </c>
      <c r="E6" s="17" t="str">
        <f>IF(ISBLANK(TAB_PREV[[#This Row],[Produit]]), "", SUMIFS(TAB_STOCK[Reserve réelle],TAB_STOCK[Catégorie],TAB_PREV[[#This Row],[Produit]])/TAB_PREV[[#This Row],[NB_CONS]])</f>
        <v/>
      </c>
      <c r="G6" s="23" t="s">
        <v>62</v>
      </c>
      <c r="H6" t="s">
        <v>77</v>
      </c>
    </row>
    <row r="7" spans="1:9" x14ac:dyDescent="0.2">
      <c r="A7" s="8"/>
      <c r="B7" s="8"/>
      <c r="C7" s="8"/>
      <c r="D7" s="8">
        <f>IF(ISBLANK(TAB_PREV[[#This Row],[Force consommateurs]]), IF(TAB_PREV[[#This Row],[Produit]] = "Croquettes", $I$2, $I$1), TAB_PREV[[#This Row],[Force consommateurs]])</f>
        <v>4</v>
      </c>
      <c r="E7" s="18" t="str">
        <f>IF(ISBLANK(TAB_PREV[[#This Row],[Produit]]), "", SUMIFS(TAB_STOCK[Reserve réelle],TAB_STOCK[Catégorie],TAB_PREV[[#This Row],[Produit]])/TAB_PREV[[#This Row],[NB_CONS]])</f>
        <v/>
      </c>
      <c r="G7" s="24" t="s">
        <v>11</v>
      </c>
      <c r="H7" s="25">
        <v>4</v>
      </c>
    </row>
    <row r="8" spans="1:9" x14ac:dyDescent="0.2">
      <c r="A8" s="8" t="s">
        <v>10</v>
      </c>
      <c r="B8" s="8"/>
      <c r="C8" s="8"/>
      <c r="D8" s="8">
        <f>IF(ISBLANK(TAB_PREV[[#This Row],[Force consommateurs]]), IF(TAB_PREV[[#This Row],[Produit]] = "Croquettes", $I$2, $I$1), TAB_PREV[[#This Row],[Force consommateurs]])</f>
        <v>2</v>
      </c>
      <c r="E8" s="18">
        <f>IF(ISBLANK(TAB_PREV[[#This Row],[Produit]]), "", SUMIFS(TAB_STOCK[Reserve réelle],TAB_STOCK[Catégorie],TAB_PREV[[#This Row],[Produit]])/TAB_PREV[[#This Row],[NB_CONS]])</f>
        <v>3</v>
      </c>
      <c r="G8" s="24" t="s">
        <v>75</v>
      </c>
      <c r="H8" s="25">
        <v>1</v>
      </c>
    </row>
    <row r="9" spans="1:9" x14ac:dyDescent="0.2">
      <c r="A9" s="8"/>
      <c r="B9" s="8"/>
      <c r="C9" s="8"/>
      <c r="D9" s="8">
        <f>IF(ISBLANK(TAB_PREV[[#This Row],[Force consommateurs]]), IF(TAB_PREV[[#This Row],[Produit]] = "Croquettes", $I$2, $I$1), TAB_PREV[[#This Row],[Force consommateurs]])</f>
        <v>4</v>
      </c>
      <c r="E9" s="18" t="str">
        <f>IF(ISBLANK(TAB_PREV[[#This Row],[Produit]]), "", SUMIFS(TAB_STOCK[Reserve réelle],TAB_STOCK[Catégorie],TAB_PREV[[#This Row],[Produit]])/TAB_PREV[[#This Row],[NB_CONS]])</f>
        <v/>
      </c>
      <c r="F9" s="8"/>
      <c r="G9" s="24" t="s">
        <v>96</v>
      </c>
      <c r="H9" s="25">
        <v>17</v>
      </c>
    </row>
    <row r="10" spans="1:9" x14ac:dyDescent="0.2">
      <c r="A10" s="8" t="s">
        <v>81</v>
      </c>
      <c r="B10" s="8" t="s">
        <v>90</v>
      </c>
      <c r="C10" s="8">
        <v>1</v>
      </c>
      <c r="D10" s="8">
        <f>IF(ISBLANK(TAB_PREV[[#This Row],[Force consommateurs]]), IF(TAB_PREV[[#This Row],[Produit]] = "Croquettes", $I$2, $I$1), TAB_PREV[[#This Row],[Force consommateurs]])</f>
        <v>1</v>
      </c>
      <c r="E10" s="18">
        <f>IF(ISBLANK(TAB_PREV[[#This Row],[Produit]]), "", SUMIFS(TAB_STOCK[Reserve réelle],TAB_STOCK[Catégorie],TAB_PREV[[#This Row],[Produit]])/TAB_PREV[[#This Row],[NB_CONS]])</f>
        <v>10</v>
      </c>
      <c r="F10" s="8"/>
      <c r="G10" s="24" t="s">
        <v>90</v>
      </c>
      <c r="H10" s="25">
        <v>1</v>
      </c>
    </row>
    <row r="11" spans="1:9" x14ac:dyDescent="0.2">
      <c r="A11" s="8"/>
      <c r="B11" s="8"/>
      <c r="C11" s="8"/>
      <c r="D11" s="8">
        <f>IF(ISBLANK(TAB_PREV[[#This Row],[Force consommateurs]]), IF(TAB_PREV[[#This Row],[Produit]] = "Croquettes", $I$2, $I$1), TAB_PREV[[#This Row],[Force consommateurs]])</f>
        <v>4</v>
      </c>
      <c r="E11" s="18" t="str">
        <f>IF(ISBLANK(TAB_PREV[[#This Row],[Produit]]), "", SUMIFS(TAB_STOCK[Reserve réelle],TAB_STOCK[Catégorie],TAB_PREV[[#This Row],[Produit]])/TAB_PREV[[#This Row],[NB_CONS]])</f>
        <v/>
      </c>
      <c r="F11" s="15"/>
      <c r="G11" s="24" t="s">
        <v>97</v>
      </c>
      <c r="H11" s="25">
        <v>23</v>
      </c>
    </row>
    <row r="12" spans="1:9" x14ac:dyDescent="0.2">
      <c r="A12" s="8" t="s">
        <v>91</v>
      </c>
      <c r="B12" s="8" t="s">
        <v>75</v>
      </c>
      <c r="C12" s="8"/>
      <c r="D12" s="8">
        <f>IF(ISBLANK(TAB_PREV[[#This Row],[Force consommateurs]]), IF(TAB_PREV[[#This Row],[Produit]] = "Croquettes", $I$2, $I$1), TAB_PREV[[#This Row],[Force consommateurs]])</f>
        <v>4</v>
      </c>
      <c r="E12" s="18">
        <f>IF(ISBLANK(TAB_PREV[[#This Row],[Produit]]), "", SUMIFS(TAB_STOCK[Reserve réelle],TAB_STOCK[Catégorie],TAB_PREV[[#This Row],[Produit]])/TAB_PREV[[#This Row],[NB_CONS]])</f>
        <v>0.5</v>
      </c>
      <c r="F12" s="15"/>
    </row>
    <row r="13" spans="1:9" x14ac:dyDescent="0.2">
      <c r="D13">
        <f>IF(ISBLANK(TAB_PREV[[#This Row],[Force consommateurs]]), IF(TAB_PREV[[#This Row],[Produit]] = "Croquettes", $I$2, $I$1), TAB_PREV[[#This Row],[Force consommateurs]])</f>
        <v>4</v>
      </c>
      <c r="E13" s="17" t="str">
        <f>IF(ISBLANK(TAB_PREV[[#This Row],[Produit]]), "", SUMIFS(TAB_STOCK[Reserve réelle],TAB_STOCK[Catégorie],TAB_PREV[[#This Row],[Produit]])/TAB_PREV[[#This Row],[NB_CONS]])</f>
        <v/>
      </c>
      <c r="F13" s="15"/>
    </row>
    <row r="14" spans="1:9" x14ac:dyDescent="0.2">
      <c r="D14">
        <f>IF(ISBLANK(TAB_PREV[[#This Row],[Force consommateurs]]), IF(TAB_PREV[[#This Row],[Produit]] = "Croquettes", $I$2, $I$1), TAB_PREV[[#This Row],[Force consommateurs]])</f>
        <v>4</v>
      </c>
      <c r="E14" s="17" t="str">
        <f>IF(ISBLANK(TAB_PREV[[#This Row],[Produit]]), "", SUMIFS(TAB_STOCK[Reserve réelle],TAB_STOCK[Catégorie],TAB_PREV[[#This Row],[Produit]])/TAB_PREV[[#This Row],[NB_CONS]])</f>
        <v/>
      </c>
      <c r="F14" s="8"/>
    </row>
    <row r="15" spans="1:9" x14ac:dyDescent="0.2">
      <c r="D15">
        <f>IF(ISBLANK(TAB_PREV[[#This Row],[Force consommateurs]]), IF(TAB_PREV[[#This Row],[Produit]] = "Croquettes", $I$2, $I$1), TAB_PREV[[#This Row],[Force consommateurs]])</f>
        <v>4</v>
      </c>
      <c r="E15" s="17" t="str">
        <f>IF(ISBLANK(TAB_PREV[[#This Row],[Produit]]), "", SUMIFS(TAB_STOCK[Reserve réelle],TAB_STOCK[Catégorie],TAB_PREV[[#This Row],[Produit]])/TAB_PREV[[#This Row],[NB_CONS]])</f>
        <v/>
      </c>
      <c r="F15" s="8"/>
    </row>
    <row r="16" spans="1:9" x14ac:dyDescent="0.2">
      <c r="D16">
        <f>IF(ISBLANK(TAB_PREV[[#This Row],[Force consommateurs]]), IF(TAB_PREV[[#This Row],[Produit]] = "Croquettes", $I$2, $I$1), TAB_PREV[[#This Row],[Force consommateurs]])</f>
        <v>4</v>
      </c>
      <c r="E16" s="17" t="str">
        <f>IF(ISBLANK(TAB_PREV[[#This Row],[Produit]]), "", SUMIFS(TAB_STOCK[Reserve réelle],TAB_STOCK[Catégorie],TAB_PREV[[#This Row],[Produit]])/TAB_PREV[[#This Row],[NB_CONS]])</f>
        <v/>
      </c>
      <c r="F16" s="8"/>
    </row>
    <row r="17" spans="4:5" x14ac:dyDescent="0.2">
      <c r="D17">
        <f>IF(ISBLANK(TAB_PREV[[#This Row],[Force consommateurs]]), IF(TAB_PREV[[#This Row],[Produit]] = "Croquettes", $I$2, $I$1), TAB_PREV[[#This Row],[Force consommateurs]])</f>
        <v>4</v>
      </c>
      <c r="E17" s="17" t="str">
        <f>IF(ISBLANK(TAB_PREV[[#This Row],[Produit]]), "", SUMIFS(TAB_STOCK[Reserve réelle],TAB_STOCK[Catégorie],TAB_PREV[[#This Row],[Produit]])/TAB_PREV[[#This Row],[NB_CONS]])</f>
        <v/>
      </c>
    </row>
    <row r="18" spans="4:5" x14ac:dyDescent="0.2">
      <c r="D18">
        <f>IF(ISBLANK(TAB_PREV[[#This Row],[Force consommateurs]]), IF(TAB_PREV[[#This Row],[Produit]] = "Croquettes", $I$2, $I$1), TAB_PREV[[#This Row],[Force consommateurs]])</f>
        <v>4</v>
      </c>
      <c r="E18" s="17" t="str">
        <f>IF(ISBLANK(TAB_PREV[[#This Row],[Produit]]), "", SUMIFS(TAB_STOCK[Reserve réelle],TAB_STOCK[Catégorie],TAB_PREV[[#This Row],[Produit]])/TAB_PREV[[#This Row],[NB_CONS]])</f>
        <v/>
      </c>
    </row>
    <row r="19" spans="4:5" x14ac:dyDescent="0.2">
      <c r="D19">
        <f>IF(ISBLANK(TAB_PREV[[#This Row],[Force consommateurs]]), IF(TAB_PREV[[#This Row],[Produit]] = "Croquettes", $I$2, $I$1), TAB_PREV[[#This Row],[Force consommateurs]])</f>
        <v>4</v>
      </c>
      <c r="E19" s="17" t="str">
        <f>IF(ISBLANK(TAB_PREV[[#This Row],[Produit]]), "", SUMIFS(TAB_STOCK[Reserve réelle],TAB_STOCK[Catégorie],TAB_PREV[[#This Row],[Produit]])/TAB_PREV[[#This Row],[NB_CONS]])</f>
        <v/>
      </c>
    </row>
    <row r="20" spans="4:5" x14ac:dyDescent="0.2">
      <c r="D20">
        <f>IF(ISBLANK(TAB_PREV[[#This Row],[Force consommateurs]]), IF(TAB_PREV[[#This Row],[Produit]] = "Croquettes", $I$2, $I$1), TAB_PREV[[#This Row],[Force consommateurs]])</f>
        <v>4</v>
      </c>
      <c r="E20" s="17" t="str">
        <f>IF(ISBLANK(TAB_PREV[[#This Row],[Produit]]), "", SUMIFS(TAB_STOCK[Reserve réelle],TAB_STOCK[Catégorie],TAB_PREV[[#This Row],[Produit]])/TAB_PREV[[#This Row],[NB_CONS]])</f>
        <v/>
      </c>
    </row>
    <row r="21" spans="4:5" x14ac:dyDescent="0.2">
      <c r="D21">
        <f>IF(ISBLANK(TAB_PREV[[#This Row],[Force consommateurs]]), IF(TAB_PREV[[#This Row],[Produit]] = "Croquettes", $I$2, $I$1), TAB_PREV[[#This Row],[Force consommateurs]])</f>
        <v>4</v>
      </c>
      <c r="E21" s="17" t="str">
        <f>IF(ISBLANK(TAB_PREV[[#This Row],[Produit]]), "", SUMIFS(TAB_STOCK[Reserve réelle],TAB_STOCK[Catégorie],TAB_PREV[[#This Row],[Produit]])/TAB_PREV[[#This Row],[NB_CONS]])</f>
        <v/>
      </c>
    </row>
    <row r="22" spans="4:5" x14ac:dyDescent="0.2">
      <c r="D22">
        <f>IF(ISBLANK(TAB_PREV[[#This Row],[Force consommateurs]]), IF(TAB_PREV[[#This Row],[Produit]] = "Croquettes", $I$2, $I$1), TAB_PREV[[#This Row],[Force consommateurs]])</f>
        <v>4</v>
      </c>
      <c r="E22" s="17" t="str">
        <f>IF(ISBLANK(TAB_PREV[[#This Row],[Produit]]), "", SUMIFS(TAB_STOCK[Reserve réelle],TAB_STOCK[Catégorie],TAB_PREV[[#This Row],[Produit]])/TAB_PREV[[#This Row],[NB_CONS]])</f>
        <v/>
      </c>
    </row>
    <row r="23" spans="4:5" x14ac:dyDescent="0.2">
      <c r="D23">
        <f>IF(ISBLANK(TAB_PREV[[#This Row],[Force consommateurs]]), IF(TAB_PREV[[#This Row],[Produit]] = "Croquettes", $I$2, $I$1), TAB_PREV[[#This Row],[Force consommateurs]])</f>
        <v>4</v>
      </c>
      <c r="E23" s="17" t="str">
        <f>IF(ISBLANK(TAB_PREV[[#This Row],[Produit]]), "", SUMIFS(TAB_STOCK[Reserve réelle],TAB_STOCK[Catégorie],TAB_PREV[[#This Row],[Produit]])/TAB_PREV[[#This Row],[NB_CONS]])</f>
        <v/>
      </c>
    </row>
    <row r="24" spans="4:5" x14ac:dyDescent="0.2">
      <c r="D24">
        <f>IF(ISBLANK(TAB_PREV[[#This Row],[Force consommateurs]]), IF(TAB_PREV[[#This Row],[Produit]] = "Croquettes", $I$2, $I$1), TAB_PREV[[#This Row],[Force consommateurs]])</f>
        <v>4</v>
      </c>
      <c r="E24" s="17" t="str">
        <f>IF(ISBLANK(TAB_PREV[[#This Row],[Produit]]), "", SUMIFS(TAB_STOCK[Reserve réelle],TAB_STOCK[Catégorie],TAB_PREV[[#This Row],[Produit]])/TAB_PREV[[#This Row],[NB_CONS]])</f>
        <v/>
      </c>
    </row>
  </sheetData>
  <mergeCells count="3">
    <mergeCell ref="G1:H1"/>
    <mergeCell ref="G3:H3"/>
    <mergeCell ref="G2:H2"/>
  </mergeCells>
  <dataValidations count="1">
    <dataValidation type="whole" allowBlank="1" showInputMessage="1" showErrorMessage="1" sqref="C2:C24" xr:uid="{91CD4FA3-92E8-564A-8916-A7ED8650D477}">
      <formula1>1</formula1>
      <formula2>10</formula2>
    </dataValidation>
  </dataValidation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B8A59C8-CC6B-9D48-88D7-9C09DAB15023}">
          <x14:formula1>
            <xm:f>Definition!$C$2:$C$47</xm:f>
          </x14:formula1>
          <xm:sqref>A2:A24</xm:sqref>
        </x14:dataValidation>
        <x14:dataValidation type="list" allowBlank="1" showInputMessage="1" showErrorMessage="1" xr:uid="{50FBF352-D4BF-BA4D-896E-4B2802AABA15}">
          <x14:formula1>
            <xm:f>Definition!$A$2:$A$12</xm:f>
          </x14:formula1>
          <xm:sqref>B2:B24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EB77-CDAC-CD4E-8F4F-3AD3BB034F62}">
  <dimension ref="A1:M88"/>
  <sheetViews>
    <sheetView zoomScale="80" zoomScaleNormal="80" zoomScaleSheetLayoutView="100" workbookViewId="0">
      <selection activeCell="I2" sqref="I2"/>
    </sheetView>
  </sheetViews>
  <sheetFormatPr baseColWidth="10" defaultRowHeight="16" x14ac:dyDescent="0.2"/>
  <cols>
    <col min="1" max="1" width="25.1640625" customWidth="1"/>
    <col min="2" max="2" width="12.83203125" customWidth="1"/>
    <col min="3" max="3" width="14.1640625" customWidth="1"/>
    <col min="4" max="4" width="14.6640625" customWidth="1"/>
    <col min="5" max="5" width="14" customWidth="1"/>
    <col min="6" max="7" width="18" style="7" customWidth="1"/>
    <col min="8" max="8" width="21.6640625" customWidth="1"/>
    <col min="9" max="9" width="23.33203125" style="17" customWidth="1"/>
    <col min="10" max="10" width="14.6640625" customWidth="1"/>
    <col min="11" max="11" width="21.33203125" customWidth="1"/>
  </cols>
  <sheetData>
    <row r="1" spans="1:13" ht="20" customHeight="1" thickBot="1" x14ac:dyDescent="0.3">
      <c r="A1" s="2" t="s">
        <v>61</v>
      </c>
      <c r="B1" s="2" t="s">
        <v>65</v>
      </c>
      <c r="C1" s="2" t="s">
        <v>55</v>
      </c>
      <c r="D1" s="2" t="s">
        <v>99</v>
      </c>
      <c r="E1" s="2" t="s">
        <v>42</v>
      </c>
      <c r="F1" s="2" t="s">
        <v>56</v>
      </c>
      <c r="G1" s="2" t="s">
        <v>100</v>
      </c>
      <c r="H1" s="2" t="s">
        <v>98</v>
      </c>
      <c r="I1" s="34" t="s">
        <v>101</v>
      </c>
    </row>
    <row r="2" spans="1:13" ht="20" customHeight="1" thickBot="1" x14ac:dyDescent="0.3">
      <c r="A2" s="3" t="s">
        <v>11</v>
      </c>
      <c r="B2" s="4"/>
      <c r="C2" s="12" t="str">
        <f>IF(ISBLANK(TAB_STOCK[[#This Row],[Unité]]), "", SUMIFS(TAB_INV[Total],TAB_INV[Catégorie],TAB_STOCK[[#This Row],[Catégorie]]))</f>
        <v/>
      </c>
      <c r="D2" s="4"/>
      <c r="E2" s="4" t="str">
        <f>IF(ISBLANK(TAB_STOCK[[#This Row],[Unité]]), "", TAB_STOCK[[#This Row],[Objectif]]-TAB_STOCK[[#This Row],[Inventaire]])</f>
        <v/>
      </c>
      <c r="F2" s="4"/>
      <c r="G2" s="4"/>
      <c r="H2" s="35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2" s="32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3" spans="1:13" ht="20" customHeight="1" x14ac:dyDescent="0.25">
      <c r="A3" s="5"/>
      <c r="B3" s="5"/>
      <c r="C3" s="20" t="str">
        <f>IF(ISBLANK(TAB_STOCK[[#This Row],[Unité]]), "", SUMIFS(TAB_INV[Total],TAB_INV[Catégorie],TAB_STOCK[[#This Row],[Catégorie]]))</f>
        <v/>
      </c>
      <c r="D3" s="5"/>
      <c r="E3" s="21" t="str">
        <f>IF(ISBLANK(TAB_STOCK[[#This Row],[Unité]]), "", TAB_STOCK[[#This Row],[Objectif]]-TAB_STOCK[[#This Row],[Inventaire]])</f>
        <v/>
      </c>
      <c r="F3" s="5"/>
      <c r="G3" s="5"/>
      <c r="H3" s="33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3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4" spans="1:13" ht="20" customHeight="1" x14ac:dyDescent="0.25">
      <c r="A4" s="2" t="s">
        <v>2</v>
      </c>
      <c r="B4" s="2" t="s">
        <v>67</v>
      </c>
      <c r="C4" s="11">
        <f>IF(ISBLANK(TAB_STOCK[[#This Row],[Unité]]), "", SUMIFS(TAB_INV[Total],TAB_INV[Catégorie],TAB_STOCK[[#This Row],[Catégorie]]))</f>
        <v>500</v>
      </c>
      <c r="D4" s="2">
        <v>3000</v>
      </c>
      <c r="E4" s="2">
        <f>IF(ISBLANK(TAB_STOCK[[#This Row],[Unité]]), "", TAB_STOCK[[#This Row],[Objectif]]-TAB_STOCK[[#This Row],[Inventaire]])</f>
        <v>2500</v>
      </c>
      <c r="F4" s="2">
        <v>150</v>
      </c>
      <c r="G4" s="2"/>
      <c r="H4" s="34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>1.6666666666666667</v>
      </c>
      <c r="I4" s="34">
        <f>IF(ISBLANK(TAB_STOCK[[#This Row],[Unité]]), "",
IF(ISBLANK(TAB_STOCK[[#This Row],[Cons/Repas]]), TAB_STOCK[[#This Row],[Besoin]]/TAB_STOCK[[#This Row],[Cons/Jour]],
TAB_STOCK[[#This Row],[Besoin]]/TAB_STOCK[[#This Row],[Cons/Repas]]))</f>
        <v>16.666666666666668</v>
      </c>
    </row>
    <row r="5" spans="1:13" ht="20" customHeight="1" x14ac:dyDescent="0.25">
      <c r="A5" s="2" t="s">
        <v>3</v>
      </c>
      <c r="B5" s="2" t="s">
        <v>67</v>
      </c>
      <c r="C5" s="11">
        <f>IF(ISBLANK(TAB_STOCK[[#This Row],[Unité]]), "", SUMIFS(TAB_INV[Total],TAB_INV[Catégorie],TAB_STOCK[[#This Row],[Catégorie]]))</f>
        <v>5000</v>
      </c>
      <c r="D5" s="2">
        <v>5000</v>
      </c>
      <c r="E5" s="2">
        <f>IF(ISBLANK(TAB_STOCK[[#This Row],[Unité]]), "", TAB_STOCK[[#This Row],[Objectif]]-TAB_STOCK[[#This Row],[Inventaire]])</f>
        <v>0</v>
      </c>
      <c r="F5" s="2">
        <v>150</v>
      </c>
      <c r="G5" s="2"/>
      <c r="H5" s="34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>16.666666666666668</v>
      </c>
      <c r="I5" s="34">
        <f>IF(ISBLANK(TAB_STOCK[[#This Row],[Unité]]), "",
IF(ISBLANK(TAB_STOCK[[#This Row],[Cons/Repas]]), TAB_STOCK[[#This Row],[Besoin]]/TAB_STOCK[[#This Row],[Cons/Jour]],
TAB_STOCK[[#This Row],[Besoin]]/TAB_STOCK[[#This Row],[Cons/Repas]]))</f>
        <v>0</v>
      </c>
    </row>
    <row r="6" spans="1:13" ht="20" customHeight="1" x14ac:dyDescent="0.25">
      <c r="A6" s="2" t="s">
        <v>4</v>
      </c>
      <c r="B6" s="2" t="s">
        <v>67</v>
      </c>
      <c r="C6" s="11">
        <f>IF(ISBLANK(TAB_STOCK[[#This Row],[Unité]]), "", SUMIFS(TAB_INV[Total],TAB_INV[Catégorie],TAB_STOCK[[#This Row],[Catégorie]]))</f>
        <v>0</v>
      </c>
      <c r="D6" s="2">
        <v>4000</v>
      </c>
      <c r="E6" s="2">
        <f>IF(ISBLANK(TAB_STOCK[[#This Row],[Unité]]), "", TAB_STOCK[[#This Row],[Objectif]]-TAB_STOCK[[#This Row],[Inventaire]])</f>
        <v>4000</v>
      </c>
      <c r="F6" s="2"/>
      <c r="G6" s="2">
        <v>100</v>
      </c>
      <c r="H6" s="34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>0</v>
      </c>
      <c r="I6" s="34">
        <f>IF(ISBLANK(TAB_STOCK[[#This Row],[Unité]]), "",
IF(ISBLANK(TAB_STOCK[[#This Row],[Cons/Repas]]), TAB_STOCK[[#This Row],[Besoin]]/TAB_STOCK[[#This Row],[Cons/Jour]],
TAB_STOCK[[#This Row],[Besoin]]/TAB_STOCK[[#This Row],[Cons/Repas]]))</f>
        <v>40</v>
      </c>
    </row>
    <row r="7" spans="1:13" ht="20" customHeight="1" x14ac:dyDescent="0.25">
      <c r="A7" s="2" t="s">
        <v>12</v>
      </c>
      <c r="B7" s="2" t="s">
        <v>67</v>
      </c>
      <c r="C7" s="11">
        <f>IF(ISBLANK(TAB_STOCK[[#This Row],[Unité]]), "", SUMIFS(TAB_INV[Total],TAB_INV[Catégorie],TAB_STOCK[[#This Row],[Catégorie]]))</f>
        <v>0</v>
      </c>
      <c r="D7" s="2"/>
      <c r="E7" s="2">
        <f>IF(ISBLANK(TAB_STOCK[[#This Row],[Unité]]), "", TAB_STOCK[[#This Row],[Objectif]]-TAB_STOCK[[#This Row],[Inventaire]])</f>
        <v>0</v>
      </c>
      <c r="F7" s="2">
        <v>150</v>
      </c>
      <c r="G7" s="2"/>
      <c r="H7" s="34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>0</v>
      </c>
      <c r="I7" s="34">
        <f>IF(ISBLANK(TAB_STOCK[[#This Row],[Unité]]), "",
IF(ISBLANK(TAB_STOCK[[#This Row],[Cons/Repas]]), TAB_STOCK[[#This Row],[Besoin]]/TAB_STOCK[[#This Row],[Cons/Jour]],
TAB_STOCK[[#This Row],[Besoin]]/TAB_STOCK[[#This Row],[Cons/Repas]]))</f>
        <v>0</v>
      </c>
    </row>
    <row r="8" spans="1:13" ht="20" customHeight="1" x14ac:dyDescent="0.25">
      <c r="A8" s="2" t="s">
        <v>45</v>
      </c>
      <c r="B8" s="2" t="s">
        <v>67</v>
      </c>
      <c r="C8" s="11">
        <f>IF(ISBLANK(TAB_STOCK[[#This Row],[Unité]]), "", SUMIFS(TAB_INV[Total],TAB_INV[Catégorie],TAB_STOCK[[#This Row],[Catégorie]]))</f>
        <v>0</v>
      </c>
      <c r="D8" s="2">
        <v>20</v>
      </c>
      <c r="E8" s="2">
        <f>IF(ISBLANK(TAB_STOCK[[#This Row],[Unité]]), "", TAB_STOCK[[#This Row],[Objectif]]-TAB_STOCK[[#This Row],[Inventaire]])</f>
        <v>20</v>
      </c>
      <c r="F8" s="2"/>
      <c r="G8" s="2">
        <v>50</v>
      </c>
      <c r="H8" s="34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>0</v>
      </c>
      <c r="I8" s="34">
        <f>IF(ISBLANK(TAB_STOCK[[#This Row],[Unité]]), "",
IF(ISBLANK(TAB_STOCK[[#This Row],[Cons/Repas]]), TAB_STOCK[[#This Row],[Besoin]]/TAB_STOCK[[#This Row],[Cons/Jour]],
TAB_STOCK[[#This Row],[Besoin]]/TAB_STOCK[[#This Row],[Cons/Repas]]))</f>
        <v>0.4</v>
      </c>
    </row>
    <row r="9" spans="1:13" ht="20" customHeight="1" x14ac:dyDescent="0.25">
      <c r="A9" s="2" t="s">
        <v>25</v>
      </c>
      <c r="B9" s="2" t="s">
        <v>67</v>
      </c>
      <c r="C9" s="11">
        <f>IF(ISBLANK(TAB_STOCK[[#This Row],[Unité]]), "", SUMIFS(TAB_INV[Total],TAB_INV[Catégorie],TAB_STOCK[[#This Row],[Catégorie]]))</f>
        <v>0</v>
      </c>
      <c r="D9" s="2">
        <v>150</v>
      </c>
      <c r="E9" s="2">
        <f>IF(ISBLANK(TAB_STOCK[[#This Row],[Unité]]), "", TAB_STOCK[[#This Row],[Objectif]]-TAB_STOCK[[#This Row],[Inventaire]])</f>
        <v>150</v>
      </c>
      <c r="F9" s="2">
        <v>0.2</v>
      </c>
      <c r="G9" s="2"/>
      <c r="H9" s="34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>0</v>
      </c>
      <c r="I9" s="34">
        <f>IF(ISBLANK(TAB_STOCK[[#This Row],[Unité]]), "",
IF(ISBLANK(TAB_STOCK[[#This Row],[Cons/Repas]]), TAB_STOCK[[#This Row],[Besoin]]/TAB_STOCK[[#This Row],[Cons/Jour]],
TAB_STOCK[[#This Row],[Besoin]]/TAB_STOCK[[#This Row],[Cons/Repas]]))</f>
        <v>750</v>
      </c>
    </row>
    <row r="10" spans="1:13" ht="20" customHeight="1" x14ac:dyDescent="0.25">
      <c r="A10" s="2" t="s">
        <v>40</v>
      </c>
      <c r="B10" s="2" t="s">
        <v>65</v>
      </c>
      <c r="C10" s="11">
        <f>IF(ISBLANK(TAB_STOCK[[#This Row],[Unité]]), "", SUMIFS(TAB_INV[Total],TAB_INV[Catégorie],TAB_STOCK[[#This Row],[Catégorie]]))</f>
        <v>0</v>
      </c>
      <c r="D10" s="2">
        <v>3</v>
      </c>
      <c r="E10" s="2">
        <f>IF(ISBLANK(TAB_STOCK[[#This Row],[Unité]]), "", TAB_STOCK[[#This Row],[Objectif]]-TAB_STOCK[[#This Row],[Inventaire]])</f>
        <v>3</v>
      </c>
      <c r="F10" s="2"/>
      <c r="G10" s="2">
        <v>1</v>
      </c>
      <c r="H10" s="34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>0</v>
      </c>
      <c r="I10" s="34">
        <f>IF(ISBLANK(TAB_STOCK[[#This Row],[Unité]]), "",
IF(ISBLANK(TAB_STOCK[[#This Row],[Cons/Repas]]), TAB_STOCK[[#This Row],[Besoin]]/TAB_STOCK[[#This Row],[Cons/Jour]],
TAB_STOCK[[#This Row],[Besoin]]/TAB_STOCK[[#This Row],[Cons/Repas]]))</f>
        <v>3</v>
      </c>
      <c r="M10" s="8"/>
    </row>
    <row r="11" spans="1:13" ht="20" customHeight="1" x14ac:dyDescent="0.25">
      <c r="A11" s="2" t="s">
        <v>46</v>
      </c>
      <c r="B11" s="2" t="s">
        <v>65</v>
      </c>
      <c r="C11" s="11">
        <f>IF(ISBLANK(TAB_STOCK[[#This Row],[Unité]]), "", SUMIFS(TAB_INV[Total],TAB_INV[Catégorie],TAB_STOCK[[#This Row],[Catégorie]]))</f>
        <v>0</v>
      </c>
      <c r="D11" s="2">
        <v>36</v>
      </c>
      <c r="E11" s="2">
        <f>IF(ISBLANK(TAB_STOCK[[#This Row],[Unité]]), "", TAB_STOCK[[#This Row],[Objectif]]-TAB_STOCK[[#This Row],[Inventaire]])</f>
        <v>36</v>
      </c>
      <c r="F11" s="2">
        <v>3</v>
      </c>
      <c r="G11" s="2"/>
      <c r="H11" s="34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>0</v>
      </c>
      <c r="I11" s="34">
        <f>IF(ISBLANK(TAB_STOCK[[#This Row],[Unité]]), "",
IF(ISBLANK(TAB_STOCK[[#This Row],[Cons/Repas]]), TAB_STOCK[[#This Row],[Besoin]]/TAB_STOCK[[#This Row],[Cons/Jour]],
TAB_STOCK[[#This Row],[Besoin]]/TAB_STOCK[[#This Row],[Cons/Repas]]))</f>
        <v>12</v>
      </c>
      <c r="M11" s="8"/>
    </row>
    <row r="12" spans="1:13" ht="20" customHeight="1" x14ac:dyDescent="0.25">
      <c r="A12" s="2" t="s">
        <v>5</v>
      </c>
      <c r="B12" s="2" t="s">
        <v>67</v>
      </c>
      <c r="C12" s="11">
        <f>IF(ISBLANK(TAB_STOCK[[#This Row],[Unité]]), "", SUMIFS(TAB_INV[Total],TAB_INV[Catégorie],TAB_STOCK[[#This Row],[Catégorie]]))</f>
        <v>0</v>
      </c>
      <c r="D12" s="5">
        <v>5</v>
      </c>
      <c r="E12" s="5">
        <f>IF(ISBLANK(TAB_STOCK[[#This Row],[Unité]]), "", TAB_STOCK[[#This Row],[Objectif]]-TAB_STOCK[[#This Row],[Inventaire]])</f>
        <v>5</v>
      </c>
      <c r="F12" s="5"/>
      <c r="G12" s="5">
        <v>20</v>
      </c>
      <c r="H12" s="34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>0</v>
      </c>
      <c r="I12" s="34">
        <f>IF(ISBLANK(TAB_STOCK[[#This Row],[Unité]]), "",
IF(ISBLANK(TAB_STOCK[[#This Row],[Cons/Repas]]), TAB_STOCK[[#This Row],[Besoin]]/TAB_STOCK[[#This Row],[Cons/Jour]],
TAB_STOCK[[#This Row],[Besoin]]/TAB_STOCK[[#This Row],[Cons/Repas]]))</f>
        <v>0.25</v>
      </c>
      <c r="M12" s="8"/>
    </row>
    <row r="13" spans="1:13" ht="20" customHeight="1" x14ac:dyDescent="0.25">
      <c r="A13" s="2" t="s">
        <v>41</v>
      </c>
      <c r="B13" s="2" t="s">
        <v>67</v>
      </c>
      <c r="C13" s="11">
        <f>IF(ISBLANK(TAB_STOCK[[#This Row],[Unité]]), "", SUMIFS(TAB_INV[Total],TAB_INV[Catégorie],TAB_STOCK[[#This Row],[Catégorie]]))</f>
        <v>0</v>
      </c>
      <c r="D13" s="5">
        <v>1</v>
      </c>
      <c r="E13" s="5">
        <f>IF(ISBLANK(TAB_STOCK[[#This Row],[Unité]]), "", TAB_STOCK[[#This Row],[Objectif]]-TAB_STOCK[[#This Row],[Inventaire]])</f>
        <v>1</v>
      </c>
      <c r="F13" s="5"/>
      <c r="G13" s="5">
        <v>3</v>
      </c>
      <c r="H13" s="34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>0</v>
      </c>
      <c r="I13" s="34">
        <f>IF(ISBLANK(TAB_STOCK[[#This Row],[Unité]]), "",
IF(ISBLANK(TAB_STOCK[[#This Row],[Cons/Repas]]), TAB_STOCK[[#This Row],[Besoin]]/TAB_STOCK[[#This Row],[Cons/Jour]],
TAB_STOCK[[#This Row],[Besoin]]/TAB_STOCK[[#This Row],[Cons/Repas]]))</f>
        <v>0.33333333333333331</v>
      </c>
      <c r="M13" s="8"/>
    </row>
    <row r="14" spans="1:13" ht="20" customHeight="1" x14ac:dyDescent="0.25">
      <c r="A14" s="2" t="s">
        <v>43</v>
      </c>
      <c r="B14" s="2" t="s">
        <v>65</v>
      </c>
      <c r="C14" s="11">
        <f>IF(ISBLANK(TAB_STOCK[[#This Row],[Unité]]), "", SUMIFS(TAB_INV[Total],TAB_INV[Catégorie],TAB_STOCK[[#This Row],[Catégorie]]))</f>
        <v>0</v>
      </c>
      <c r="D14" s="5">
        <v>150</v>
      </c>
      <c r="E14" s="5">
        <f>IF(ISBLANK(TAB_STOCK[[#This Row],[Unité]]), "", TAB_STOCK[[#This Row],[Objectif]]-TAB_STOCK[[#This Row],[Inventaire]])</f>
        <v>150</v>
      </c>
      <c r="F14" s="5"/>
      <c r="G14" s="5">
        <v>3</v>
      </c>
      <c r="H14" s="34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>0</v>
      </c>
      <c r="I14" s="34">
        <f>IF(ISBLANK(TAB_STOCK[[#This Row],[Unité]]), "",
IF(ISBLANK(TAB_STOCK[[#This Row],[Cons/Repas]]), TAB_STOCK[[#This Row],[Besoin]]/TAB_STOCK[[#This Row],[Cons/Jour]],
TAB_STOCK[[#This Row],[Besoin]]/TAB_STOCK[[#This Row],[Cons/Repas]]))</f>
        <v>50</v>
      </c>
      <c r="M14" s="8"/>
    </row>
    <row r="15" spans="1:13" ht="20" customHeight="1" x14ac:dyDescent="0.25">
      <c r="A15" s="2"/>
      <c r="B15" s="2"/>
      <c r="C15" s="11" t="str">
        <f>IF(ISBLANK(TAB_STOCK[[#This Row],[Unité]]), "", SUMIFS(TAB_INV[Total],TAB_INV[Catégorie],TAB_STOCK[[#This Row],[Catégorie]]))</f>
        <v/>
      </c>
      <c r="D15" s="5"/>
      <c r="E15" s="21" t="str">
        <f>IF(ISBLANK(TAB_STOCK[[#This Row],[Unité]]), "", TAB_STOCK[[#This Row],[Objectif]]-TAB_STOCK[[#This Row],[Inventaire]])</f>
        <v/>
      </c>
      <c r="F15" s="5"/>
      <c r="G15" s="5"/>
      <c r="H15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15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  <c r="M15" s="8"/>
    </row>
    <row r="16" spans="1:13" ht="20" customHeight="1" x14ac:dyDescent="0.25">
      <c r="A16" s="2" t="s">
        <v>10</v>
      </c>
      <c r="B16" s="2" t="s">
        <v>67</v>
      </c>
      <c r="C16" s="11">
        <f>IF(ISBLANK(TAB_STOCK[[#This Row],[Unité]]), "", SUMIFS(TAB_INV[Total],TAB_INV[Catégorie],TAB_STOCK[[#This Row],[Catégorie]]))</f>
        <v>3000</v>
      </c>
      <c r="D16" s="2">
        <v>8000</v>
      </c>
      <c r="E16" s="2">
        <f>IF(ISBLANK(TAB_STOCK[[#This Row],[Unité]]), "", TAB_STOCK[[#This Row],[Objectif]]-TAB_STOCK[[#This Row],[Inventaire]])</f>
        <v>5000</v>
      </c>
      <c r="F16" s="5">
        <v>250</v>
      </c>
      <c r="G16" s="5"/>
      <c r="H16" s="34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>6</v>
      </c>
      <c r="I16" s="34">
        <f>IF(ISBLANK(TAB_STOCK[[#This Row],[Unité]]), "",
IF(ISBLANK(TAB_STOCK[[#This Row],[Cons/Repas]]), TAB_STOCK[[#This Row],[Besoin]]/TAB_STOCK[[#This Row],[Cons/Jour]],
TAB_STOCK[[#This Row],[Besoin]]/TAB_STOCK[[#This Row],[Cons/Repas]]))</f>
        <v>20</v>
      </c>
      <c r="M16" s="8"/>
    </row>
    <row r="17" spans="1:13" ht="20" customHeight="1" x14ac:dyDescent="0.25">
      <c r="A17" s="2"/>
      <c r="B17" s="2"/>
      <c r="C17" s="11" t="str">
        <f>IF(ISBLANK(TAB_STOCK[[#This Row],[Unité]]), "", SUMIFS(TAB_INV[Total],TAB_INV[Catégorie],TAB_STOCK[[#This Row],[Catégorie]]))</f>
        <v/>
      </c>
      <c r="D17" s="5"/>
      <c r="E17" s="5" t="str">
        <f>IF(ISBLANK(TAB_STOCK[[#This Row],[Unité]]), "", TAB_STOCK[[#This Row],[Objectif]]-TAB_STOCK[[#This Row],[Inventaire]])</f>
        <v/>
      </c>
      <c r="F17" s="5"/>
      <c r="G17" s="5"/>
      <c r="H17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17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  <c r="M17" s="8"/>
    </row>
    <row r="18" spans="1:13" ht="20" customHeight="1" x14ac:dyDescent="0.25">
      <c r="A18" s="5" t="s">
        <v>74</v>
      </c>
      <c r="B18" s="5"/>
      <c r="C18" s="20" t="str">
        <f>IF(ISBLANK(TAB_STOCK[[#This Row],[Unité]]), "", SUMIFS(TAB_INV[Total],TAB_INV[Catégorie],TAB_STOCK[[#This Row],[Catégorie]]))</f>
        <v/>
      </c>
      <c r="D18" s="5"/>
      <c r="E18" s="5" t="str">
        <f>IF(ISBLANK(TAB_STOCK[[#This Row],[Unité]]), "", TAB_STOCK[[#This Row],[Objectif]]-TAB_STOCK[[#This Row],[Inventaire]])</f>
        <v/>
      </c>
      <c r="F18" s="5"/>
      <c r="G18" s="5"/>
      <c r="H18" s="33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18" s="33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  <c r="M18" s="8"/>
    </row>
    <row r="19" spans="1:13" ht="20" customHeight="1" x14ac:dyDescent="0.25">
      <c r="A19" s="2"/>
      <c r="B19" s="2"/>
      <c r="C19" s="11" t="str">
        <f>IF(ISBLANK(TAB_STOCK[[#This Row],[Unité]]), "", SUMIFS(TAB_INV[Total],TAB_INV[Catégorie],TAB_STOCK[[#This Row],[Catégorie]]))</f>
        <v/>
      </c>
      <c r="D19" s="5"/>
      <c r="E19" s="5" t="str">
        <f>IF(ISBLANK(TAB_STOCK[[#This Row],[Unité]]), "", TAB_STOCK[[#This Row],[Objectif]]-TAB_STOCK[[#This Row],[Inventaire]])</f>
        <v/>
      </c>
      <c r="F19" s="5"/>
      <c r="G19" s="5"/>
      <c r="H19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19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20" spans="1:13" ht="20" customHeight="1" x14ac:dyDescent="0.25">
      <c r="A20" s="2" t="s">
        <v>79</v>
      </c>
      <c r="B20" s="2"/>
      <c r="C20" s="11" t="str">
        <f>IF(ISBLANK(TAB_STOCK[[#This Row],[Unité]]), "", SUMIFS(TAB_INV[Total],TAB_INV[Catégorie],TAB_STOCK[[#This Row],[Catégorie]]))</f>
        <v/>
      </c>
      <c r="D20" s="5"/>
      <c r="E20" s="5" t="str">
        <f>IF(ISBLANK(TAB_STOCK[[#This Row],[Unité]]), "", TAB_STOCK[[#This Row],[Objectif]]-TAB_STOCK[[#This Row],[Inventaire]])</f>
        <v/>
      </c>
      <c r="F20" s="5"/>
      <c r="G20" s="5"/>
      <c r="H20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20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21" spans="1:13" ht="20" customHeight="1" x14ac:dyDescent="0.25">
      <c r="A21" s="2" t="s">
        <v>85</v>
      </c>
      <c r="B21" s="2"/>
      <c r="C21" s="11" t="str">
        <f>IF(ISBLANK(TAB_STOCK[[#This Row],[Unité]]), "", SUMIFS(TAB_INV[Total],TAB_INV[Catégorie],TAB_STOCK[[#This Row],[Catégorie]]))</f>
        <v/>
      </c>
      <c r="D21" s="5"/>
      <c r="E21" s="5" t="str">
        <f>IF(ISBLANK(TAB_STOCK[[#This Row],[Unité]]), "", TAB_STOCK[[#This Row],[Objectif]]-TAB_STOCK[[#This Row],[Inventaire]])</f>
        <v/>
      </c>
      <c r="F21" s="5"/>
      <c r="G21" s="5"/>
      <c r="H21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21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22" spans="1:13" ht="20" customHeight="1" x14ac:dyDescent="0.25">
      <c r="A22" s="2" t="s">
        <v>80</v>
      </c>
      <c r="B22" s="2"/>
      <c r="C22" s="11" t="str">
        <f>IF(ISBLANK(TAB_STOCK[[#This Row],[Unité]]), "", SUMIFS(TAB_INV[Total],TAB_INV[Catégorie],TAB_STOCK[[#This Row],[Catégorie]]))</f>
        <v/>
      </c>
      <c r="D22" s="5"/>
      <c r="E22" s="5" t="str">
        <f>IF(ISBLANK(TAB_STOCK[[#This Row],[Unité]]), "", TAB_STOCK[[#This Row],[Objectif]]-TAB_STOCK[[#This Row],[Inventaire]])</f>
        <v/>
      </c>
      <c r="F22" s="5"/>
      <c r="G22" s="5"/>
      <c r="H22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22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23" spans="1:13" ht="20" customHeight="1" x14ac:dyDescent="0.25">
      <c r="A23" s="2" t="s">
        <v>91</v>
      </c>
      <c r="B23" s="2" t="s">
        <v>67</v>
      </c>
      <c r="C23" s="11">
        <f>IF(ISBLANK(TAB_STOCK[[#This Row],[Unité]]), "", SUMIFS(TAB_INV[Total],TAB_INV[Catégorie],TAB_STOCK[[#This Row],[Catégorie]]))</f>
        <v>400</v>
      </c>
      <c r="D23" s="2"/>
      <c r="E23" s="2">
        <f>IF(ISBLANK(TAB_STOCK[[#This Row],[Unité]]), "", TAB_STOCK[[#This Row],[Objectif]]-TAB_STOCK[[#This Row],[Inventaire]])</f>
        <v>-400</v>
      </c>
      <c r="F23" s="2">
        <v>100</v>
      </c>
      <c r="G23" s="2"/>
      <c r="H23" s="34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>2</v>
      </c>
      <c r="I23" s="34">
        <f>IF(ISBLANK(TAB_STOCK[[#This Row],[Unité]]), "",
IF(ISBLANK(TAB_STOCK[[#This Row],[Cons/Repas]]), TAB_STOCK[[#This Row],[Besoin]]/TAB_STOCK[[#This Row],[Cons/Jour]],
TAB_STOCK[[#This Row],[Besoin]]/TAB_STOCK[[#This Row],[Cons/Repas]]))</f>
        <v>-4</v>
      </c>
    </row>
    <row r="24" spans="1:13" ht="20" customHeight="1" x14ac:dyDescent="0.25">
      <c r="A24" s="2" t="s">
        <v>9</v>
      </c>
      <c r="B24" s="2"/>
      <c r="C24" s="11" t="str">
        <f>IF(ISBLANK(TAB_STOCK[[#This Row],[Unité]]), "", SUMIFS(TAB_INV[Total],TAB_INV[Catégorie],TAB_STOCK[[#This Row],[Catégorie]]))</f>
        <v/>
      </c>
      <c r="D24" s="2"/>
      <c r="E24" s="2" t="str">
        <f>IF(ISBLANK(TAB_STOCK[[#This Row],[Unité]]), "", TAB_STOCK[[#This Row],[Objectif]]-TAB_STOCK[[#This Row],[Inventaire]])</f>
        <v/>
      </c>
      <c r="F24" s="2"/>
      <c r="G24" s="2"/>
      <c r="H24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24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25" spans="1:13" ht="20" customHeight="1" x14ac:dyDescent="0.25">
      <c r="A25" s="2"/>
      <c r="B25" s="2"/>
      <c r="C25" s="11" t="str">
        <f>IF(ISBLANK(TAB_STOCK[[#This Row],[Unité]]), "", SUMIFS(TAB_INV[Total],TAB_INV[Catégorie],TAB_STOCK[[#This Row],[Catégorie]]))</f>
        <v/>
      </c>
      <c r="D25" s="2"/>
      <c r="E25" s="2" t="str">
        <f>IF(ISBLANK(TAB_STOCK[[#This Row],[Unité]]), "", TAB_STOCK[[#This Row],[Objectif]]-TAB_STOCK[[#This Row],[Inventaire]])</f>
        <v/>
      </c>
      <c r="F25" s="2"/>
      <c r="G25" s="2"/>
      <c r="H25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25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26" spans="1:13" ht="20" customHeight="1" x14ac:dyDescent="0.25">
      <c r="A26" s="2"/>
      <c r="B26" s="2"/>
      <c r="C26" s="11" t="str">
        <f>IF(ISBLANK(TAB_STOCK[[#This Row],[Unité]]), "", SUMIFS(TAB_INV[Total],TAB_INV[Catégorie],TAB_STOCK[[#This Row],[Catégorie]]))</f>
        <v/>
      </c>
      <c r="D26" s="2"/>
      <c r="E26" s="2" t="str">
        <f>IF(ISBLANK(TAB_STOCK[[#This Row],[Unité]]), "", TAB_STOCK[[#This Row],[Objectif]]-TAB_STOCK[[#This Row],[Inventaire]])</f>
        <v/>
      </c>
      <c r="F26" s="2"/>
      <c r="G26" s="2"/>
      <c r="H26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26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27" spans="1:13" ht="20" customHeight="1" thickBot="1" x14ac:dyDescent="0.3">
      <c r="A27" s="2"/>
      <c r="B27" s="2"/>
      <c r="C27" s="11" t="str">
        <f>IF(ISBLANK(TAB_STOCK[[#This Row],[Unité]]), "", SUMIFS(TAB_INV[Total],TAB_INV[Catégorie],TAB_STOCK[[#This Row],[Catégorie]]))</f>
        <v/>
      </c>
      <c r="D27" s="2"/>
      <c r="E27" s="16" t="str">
        <f>IF(ISBLANK(TAB_STOCK[[#This Row],[Unité]]), "", TAB_STOCK[[#This Row],[Objectif]]-TAB_STOCK[[#This Row],[Inventaire]])</f>
        <v/>
      </c>
      <c r="F27" s="2"/>
      <c r="G27" s="2"/>
      <c r="H27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27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28" spans="1:13" ht="20" customHeight="1" thickBot="1" x14ac:dyDescent="0.3">
      <c r="A28" s="3" t="s">
        <v>89</v>
      </c>
      <c r="B28" s="4"/>
      <c r="C28" s="12" t="str">
        <f>IF(ISBLANK(TAB_STOCK[[#This Row],[Unité]]), "", SUMIFS(TAB_INV[Total],TAB_INV[Catégorie],TAB_STOCK[[#This Row],[Catégorie]]))</f>
        <v/>
      </c>
      <c r="D28" s="4"/>
      <c r="E28" s="22" t="str">
        <f>IF(ISBLANK(TAB_STOCK[[#This Row],[Unité]]), "", TAB_STOCK[[#This Row],[Objectif]]-TAB_STOCK[[#This Row],[Inventaire]])</f>
        <v/>
      </c>
      <c r="F28" s="4"/>
      <c r="G28" s="4"/>
      <c r="H28" s="35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28" s="32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29" spans="1:13" ht="20" customHeight="1" x14ac:dyDescent="0.25">
      <c r="A29" s="2"/>
      <c r="B29" s="2"/>
      <c r="C29" s="11" t="str">
        <f>IF(ISBLANK(TAB_STOCK[[#This Row],[Unité]]), "", SUMIFS(TAB_INV[Total],TAB_INV[Catégorie],TAB_STOCK[[#This Row],[Catégorie]]))</f>
        <v/>
      </c>
      <c r="D29" s="2"/>
      <c r="E29" s="2" t="str">
        <f>IF(ISBLANK(TAB_STOCK[[#This Row],[Unité]]), "", TAB_STOCK[[#This Row],[Objectif]]-TAB_STOCK[[#This Row],[Inventaire]])</f>
        <v/>
      </c>
      <c r="F29" s="2"/>
      <c r="G29" s="2"/>
      <c r="H29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29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30" spans="1:13" ht="20" customHeight="1" x14ac:dyDescent="0.25">
      <c r="A30" s="2"/>
      <c r="B30" s="2"/>
      <c r="C30" s="11" t="str">
        <f>IF(ISBLANK(TAB_STOCK[[#This Row],[Unité]]), "", SUMIFS(TAB_INV[Total],TAB_INV[Catégorie],TAB_STOCK[[#This Row],[Catégorie]]))</f>
        <v/>
      </c>
      <c r="D30" s="2"/>
      <c r="E30" s="2" t="str">
        <f>IF(ISBLANK(TAB_STOCK[[#This Row],[Unité]]), "", TAB_STOCK[[#This Row],[Objectif]]-TAB_STOCK[[#This Row],[Inventaire]])</f>
        <v/>
      </c>
      <c r="F30" s="2"/>
      <c r="G30" s="2"/>
      <c r="H30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30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31" spans="1:13" ht="20" customHeight="1" x14ac:dyDescent="0.25">
      <c r="A31" s="2" t="s">
        <v>39</v>
      </c>
      <c r="B31" s="2"/>
      <c r="C31" s="11" t="str">
        <f>IF(ISBLANK(TAB_STOCK[[#This Row],[Unité]]), "", SUMIFS(TAB_INV[Total],TAB_INV[Catégorie],TAB_STOCK[[#This Row],[Catégorie]]))</f>
        <v/>
      </c>
      <c r="D31" s="5"/>
      <c r="E31" s="5" t="str">
        <f>IF(ISBLANK(TAB_STOCK[[#This Row],[Unité]]), "", TAB_STOCK[[#This Row],[Objectif]]-TAB_STOCK[[#This Row],[Inventaire]])</f>
        <v/>
      </c>
      <c r="F31" s="5"/>
      <c r="G31" s="5"/>
      <c r="H31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31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32" spans="1:13" ht="20" customHeight="1" x14ac:dyDescent="0.25">
      <c r="A32" s="2" t="s">
        <v>81</v>
      </c>
      <c r="B32" s="2" t="s">
        <v>65</v>
      </c>
      <c r="C32" s="11">
        <f>IF(ISBLANK(TAB_STOCK[[#This Row],[Unité]]), "", SUMIFS(TAB_INV[Total],TAB_INV[Catégorie],TAB_STOCK[[#This Row],[Catégorie]]))</f>
        <v>20</v>
      </c>
      <c r="D32" s="5"/>
      <c r="E32" s="5">
        <f>IF(ISBLANK(TAB_STOCK[[#This Row],[Unité]]), "", TAB_STOCK[[#This Row],[Objectif]]-TAB_STOCK[[#This Row],[Inventaire]])</f>
        <v>-20</v>
      </c>
      <c r="F32" s="5"/>
      <c r="G32" s="5">
        <v>2</v>
      </c>
      <c r="H32" s="34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>10</v>
      </c>
      <c r="I32" s="34">
        <f>IF(ISBLANK(TAB_STOCK[[#This Row],[Unité]]), "",
IF(ISBLANK(TAB_STOCK[[#This Row],[Cons/Repas]]), TAB_STOCK[[#This Row],[Besoin]]/TAB_STOCK[[#This Row],[Cons/Jour]],
TAB_STOCK[[#This Row],[Besoin]]/TAB_STOCK[[#This Row],[Cons/Repas]]))</f>
        <v>-10</v>
      </c>
    </row>
    <row r="33" spans="1:9" ht="20" customHeight="1" x14ac:dyDescent="0.25">
      <c r="A33" s="2" t="s">
        <v>54</v>
      </c>
      <c r="B33" s="2" t="s">
        <v>66</v>
      </c>
      <c r="C33" s="11">
        <f>IF(ISBLANK(TAB_STOCK[[#This Row],[Unité]]), "", SUMIFS(TAB_INV[Total],TAB_INV[Catégorie],TAB_STOCK[[#This Row],[Catégorie]]))</f>
        <v>0</v>
      </c>
      <c r="D33" s="5"/>
      <c r="E33" s="5">
        <f>IF(ISBLANK(TAB_STOCK[[#This Row],[Unité]]), "", TAB_STOCK[[#This Row],[Objectif]]-TAB_STOCK[[#This Row],[Inventaire]])</f>
        <v>0</v>
      </c>
      <c r="F33" s="2"/>
      <c r="G33" s="2"/>
      <c r="H33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33" s="34" t="e">
        <f>IF(ISBLANK(TAB_STOCK[[#This Row],[Unité]]), "",
IF(ISBLANK(TAB_STOCK[[#This Row],[Cons/Repas]]), TAB_STOCK[[#This Row],[Besoin]]/TAB_STOCK[[#This Row],[Cons/Jour]],
TAB_STOCK[[#This Row],[Besoin]]/TAB_STOCK[[#This Row],[Cons/Repas]]))</f>
        <v>#DIV/0!</v>
      </c>
    </row>
    <row r="34" spans="1:9" ht="20" customHeight="1" x14ac:dyDescent="0.25">
      <c r="A34" s="2"/>
      <c r="B34" s="2"/>
      <c r="C34" s="11" t="str">
        <f>IF(ISBLANK(TAB_STOCK[[#This Row],[Unité]]), "", SUMIFS(TAB_INV[Total],TAB_INV[Catégorie],TAB_STOCK[[#This Row],[Catégorie]]))</f>
        <v/>
      </c>
      <c r="D34" s="5"/>
      <c r="E34" s="21" t="str">
        <f>IF(ISBLANK(TAB_STOCK[[#This Row],[Unité]]), "", TAB_STOCK[[#This Row],[Objectif]]-TAB_STOCK[[#This Row],[Inventaire]])</f>
        <v/>
      </c>
      <c r="F34" s="2"/>
      <c r="G34" s="2"/>
      <c r="H34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34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35" spans="1:9" ht="20" customHeight="1" x14ac:dyDescent="0.25">
      <c r="A35" s="2"/>
      <c r="B35" s="2"/>
      <c r="C35" s="11" t="str">
        <f>IF(ISBLANK(TAB_STOCK[[#This Row],[Unité]]), "", SUMIFS(TAB_INV[Total],TAB_INV[Catégorie],TAB_STOCK[[#This Row],[Catégorie]]))</f>
        <v/>
      </c>
      <c r="D35" s="5"/>
      <c r="E35" s="21" t="str">
        <f>IF(ISBLANK(TAB_STOCK[[#This Row],[Unité]]), "", TAB_STOCK[[#This Row],[Objectif]]-TAB_STOCK[[#This Row],[Inventaire]])</f>
        <v/>
      </c>
      <c r="F35" s="2"/>
      <c r="G35" s="2"/>
      <c r="H35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35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36" spans="1:9" ht="20" customHeight="1" x14ac:dyDescent="0.25">
      <c r="A36" s="2"/>
      <c r="B36" s="2"/>
      <c r="C36" s="11" t="str">
        <f>IF(ISBLANK(TAB_STOCK[[#This Row],[Unité]]), "", SUMIFS(TAB_INV[Total],TAB_INV[Catégorie],TAB_STOCK[[#This Row],[Catégorie]]))</f>
        <v/>
      </c>
      <c r="D36" s="5"/>
      <c r="E36" s="21" t="str">
        <f>IF(ISBLANK(TAB_STOCK[[#This Row],[Unité]]), "", TAB_STOCK[[#This Row],[Objectif]]-TAB_STOCK[[#This Row],[Inventaire]])</f>
        <v/>
      </c>
      <c r="F36" s="2"/>
      <c r="G36" s="2"/>
      <c r="H36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36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37" spans="1:9" ht="20" customHeight="1" thickBot="1" x14ac:dyDescent="0.3">
      <c r="A37" s="2"/>
      <c r="B37" s="2"/>
      <c r="C37" s="11" t="str">
        <f>IF(ISBLANK(TAB_STOCK[[#This Row],[Unité]]), "", SUMIFS(TAB_INV[Total],TAB_INV[Catégorie],TAB_STOCK[[#This Row],[Catégorie]]))</f>
        <v/>
      </c>
      <c r="D37" s="5"/>
      <c r="E37" s="21" t="str">
        <f>IF(ISBLANK(TAB_STOCK[[#This Row],[Unité]]), "", TAB_STOCK[[#This Row],[Objectif]]-TAB_STOCK[[#This Row],[Inventaire]])</f>
        <v/>
      </c>
      <c r="F37" s="2"/>
      <c r="G37" s="2"/>
      <c r="H37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37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38" spans="1:9" ht="20" customHeight="1" thickBot="1" x14ac:dyDescent="0.3">
      <c r="A38" s="3" t="s">
        <v>16</v>
      </c>
      <c r="B38" s="4"/>
      <c r="C38" s="12" t="str">
        <f>IF(ISBLANK(TAB_STOCK[[#This Row],[Unité]]), "", SUMIFS(TAB_INV[Total],TAB_INV[Catégorie],TAB_STOCK[[#This Row],[Catégorie]]))</f>
        <v/>
      </c>
      <c r="D38" s="4"/>
      <c r="E38" s="4" t="str">
        <f>IF(ISBLANK(TAB_STOCK[[#This Row],[Unité]]), "", TAB_STOCK[[#This Row],[Objectif]]-TAB_STOCK[[#This Row],[Inventaire]])</f>
        <v/>
      </c>
      <c r="F38" s="4"/>
      <c r="G38" s="4"/>
      <c r="H38" s="35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38" s="32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39" spans="1:9" ht="20" customHeight="1" x14ac:dyDescent="0.25">
      <c r="A39" s="2"/>
      <c r="B39" s="2"/>
      <c r="C39" s="11" t="str">
        <f>IF(ISBLANK(TAB_STOCK[[#This Row],[Unité]]), "", SUMIFS(TAB_INV[Total],TAB_INV[Catégorie],TAB_STOCK[[#This Row],[Catégorie]]))</f>
        <v/>
      </c>
      <c r="D39" s="2"/>
      <c r="E39" s="2" t="str">
        <f>IF(ISBLANK(TAB_STOCK[[#This Row],[Unité]]), "", TAB_STOCK[[#This Row],[Objectif]]-TAB_STOCK[[#This Row],[Inventaire]])</f>
        <v/>
      </c>
      <c r="F39" s="2"/>
      <c r="G39" s="2"/>
      <c r="H39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39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40" spans="1:9" ht="20" customHeight="1" x14ac:dyDescent="0.25">
      <c r="A40" s="2" t="s">
        <v>7</v>
      </c>
      <c r="B40" s="2"/>
      <c r="C40" s="11" t="str">
        <f>IF(ISBLANK(TAB_STOCK[[#This Row],[Unité]]), "", SUMIFS(TAB_INV[Total],TAB_INV[Catégorie],TAB_STOCK[[#This Row],[Catégorie]]))</f>
        <v/>
      </c>
      <c r="D40" s="2">
        <v>10</v>
      </c>
      <c r="E40" s="2" t="str">
        <f>IF(ISBLANK(TAB_STOCK[[#This Row],[Unité]]), "", TAB_STOCK[[#This Row],[Objectif]]-TAB_STOCK[[#This Row],[Inventaire]])</f>
        <v/>
      </c>
      <c r="F40" s="2">
        <v>0.3</v>
      </c>
      <c r="G40" s="2"/>
      <c r="H40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40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41" spans="1:9" ht="20" customHeight="1" x14ac:dyDescent="0.25">
      <c r="A41" s="2" t="s">
        <v>6</v>
      </c>
      <c r="B41" s="2"/>
      <c r="C41" s="11" t="str">
        <f>IF(ISBLANK(TAB_STOCK[[#This Row],[Unité]]), "", SUMIFS(TAB_INV[Total],TAB_INV[Catégorie],TAB_STOCK[[#This Row],[Catégorie]]))</f>
        <v/>
      </c>
      <c r="D41" s="2">
        <v>6</v>
      </c>
      <c r="E41" s="2" t="str">
        <f>IF(ISBLANK(TAB_STOCK[[#This Row],[Unité]]), "", TAB_STOCK[[#This Row],[Objectif]]-TAB_STOCK[[#This Row],[Inventaire]])</f>
        <v/>
      </c>
      <c r="F41" s="5">
        <v>0.1</v>
      </c>
      <c r="G41" s="5"/>
      <c r="H41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41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42" spans="1:9" ht="20" customHeight="1" x14ac:dyDescent="0.25">
      <c r="A42" s="2" t="s">
        <v>24</v>
      </c>
      <c r="B42" s="2"/>
      <c r="C42" s="11" t="str">
        <f>IF(ISBLANK(TAB_STOCK[[#This Row],[Unité]]), "", SUMIFS(TAB_INV[Total],TAB_INV[Catégorie],TAB_STOCK[[#This Row],[Catégorie]]))</f>
        <v/>
      </c>
      <c r="D42" s="2">
        <v>1</v>
      </c>
      <c r="E42" s="2" t="str">
        <f>IF(ISBLANK(TAB_STOCK[[#This Row],[Unité]]), "", TAB_STOCK[[#This Row],[Objectif]]-TAB_STOCK[[#This Row],[Inventaire]])</f>
        <v/>
      </c>
      <c r="F42" s="2">
        <v>0.01</v>
      </c>
      <c r="G42" s="2"/>
      <c r="H42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42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43" spans="1:9" ht="20" customHeight="1" x14ac:dyDescent="0.25">
      <c r="A43" s="2" t="s">
        <v>8</v>
      </c>
      <c r="B43" s="2"/>
      <c r="C43" s="11" t="str">
        <f>IF(ISBLANK(TAB_STOCK[[#This Row],[Unité]]), "", SUMIFS(TAB_INV[Total],TAB_INV[Catégorie],TAB_STOCK[[#This Row],[Catégorie]]))</f>
        <v/>
      </c>
      <c r="D43" s="2"/>
      <c r="E43" s="2" t="str">
        <f>IF(ISBLANK(TAB_STOCK[[#This Row],[Unité]]), "", TAB_STOCK[[#This Row],[Objectif]]-TAB_STOCK[[#This Row],[Inventaire]])</f>
        <v/>
      </c>
      <c r="F43" s="2">
        <v>0.1</v>
      </c>
      <c r="G43" s="2"/>
      <c r="H43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43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44" spans="1:9" ht="20" customHeight="1" x14ac:dyDescent="0.25">
      <c r="A44" s="2" t="s">
        <v>20</v>
      </c>
      <c r="B44" s="2"/>
      <c r="C44" s="11" t="str">
        <f>IF(ISBLANK(TAB_STOCK[[#This Row],[Unité]]), "", SUMIFS(TAB_INV[Total],TAB_INV[Catégorie],TAB_STOCK[[#This Row],[Catégorie]]))</f>
        <v/>
      </c>
      <c r="D44" s="2"/>
      <c r="E44" s="2" t="str">
        <f>IF(ISBLANK(TAB_STOCK[[#This Row],[Unité]]), "", TAB_STOCK[[#This Row],[Objectif]]-TAB_STOCK[[#This Row],[Inventaire]])</f>
        <v/>
      </c>
      <c r="F44" s="2"/>
      <c r="G44" s="2"/>
      <c r="H44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44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45" spans="1:9" ht="20" customHeight="1" x14ac:dyDescent="0.25">
      <c r="A45" s="2" t="s">
        <v>19</v>
      </c>
      <c r="B45" s="2"/>
      <c r="C45" s="11" t="str">
        <f>IF(ISBLANK(TAB_STOCK[[#This Row],[Unité]]), "", SUMIFS(TAB_INV[Total],TAB_INV[Catégorie],TAB_STOCK[[#This Row],[Catégorie]]))</f>
        <v/>
      </c>
      <c r="D45" s="2"/>
      <c r="E45" s="2" t="str">
        <f>IF(ISBLANK(TAB_STOCK[[#This Row],[Unité]]), "", TAB_STOCK[[#This Row],[Objectif]]-TAB_STOCK[[#This Row],[Inventaire]])</f>
        <v/>
      </c>
      <c r="F45" s="2"/>
      <c r="G45" s="2"/>
      <c r="H45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45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46" spans="1:9" ht="20" customHeight="1" x14ac:dyDescent="0.25">
      <c r="A46" s="2" t="s">
        <v>86</v>
      </c>
      <c r="B46" s="2"/>
      <c r="C46" s="11" t="str">
        <f>IF(ISBLANK(TAB_STOCK[[#This Row],[Unité]]), "", SUMIFS(TAB_INV[Total],TAB_INV[Catégorie],TAB_STOCK[[#This Row],[Catégorie]]))</f>
        <v/>
      </c>
      <c r="D46" s="2"/>
      <c r="E46" s="2" t="str">
        <f>IF(ISBLANK(TAB_STOCK[[#This Row],[Unité]]), "", TAB_STOCK[[#This Row],[Objectif]]-TAB_STOCK[[#This Row],[Inventaire]])</f>
        <v/>
      </c>
      <c r="F46" s="2"/>
      <c r="G46" s="2"/>
      <c r="H46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46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47" spans="1:9" ht="20" customHeight="1" x14ac:dyDescent="0.25">
      <c r="A47" s="2"/>
      <c r="B47" s="2"/>
      <c r="C47" s="11" t="str">
        <f>IF(ISBLANK(TAB_STOCK[[#This Row],[Unité]]), "", SUMIFS(TAB_INV[Total],TAB_INV[Catégorie],TAB_STOCK[[#This Row],[Catégorie]]))</f>
        <v/>
      </c>
      <c r="D47" s="2"/>
      <c r="E47" s="2" t="str">
        <f>IF(ISBLANK(TAB_STOCK[[#This Row],[Unité]]), "", TAB_STOCK[[#This Row],[Objectif]]-TAB_STOCK[[#This Row],[Inventaire]])</f>
        <v/>
      </c>
      <c r="F47" s="2"/>
      <c r="G47" s="2"/>
      <c r="H47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47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48" spans="1:9" ht="20" customHeight="1" x14ac:dyDescent="0.25">
      <c r="A48" s="2"/>
      <c r="B48" s="2"/>
      <c r="C48" s="11" t="str">
        <f>IF(ISBLANK(TAB_STOCK[[#This Row],[Unité]]), "", SUMIFS(TAB_INV[Total],TAB_INV[Catégorie],TAB_STOCK[[#This Row],[Catégorie]]))</f>
        <v/>
      </c>
      <c r="D48" s="2"/>
      <c r="E48" s="2" t="str">
        <f>IF(ISBLANK(TAB_STOCK[[#This Row],[Unité]]), "", TAB_STOCK[[#This Row],[Objectif]]-TAB_STOCK[[#This Row],[Inventaire]])</f>
        <v/>
      </c>
      <c r="F48" s="2"/>
      <c r="G48" s="2"/>
      <c r="H48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48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49" spans="1:9" ht="19" x14ac:dyDescent="0.25">
      <c r="A49" s="2"/>
      <c r="B49" s="2"/>
      <c r="C49" s="11" t="str">
        <f>IF(ISBLANK(TAB_STOCK[[#This Row],[Unité]]), "", SUMIFS(TAB_INV[Total],TAB_INV[Catégorie],TAB_STOCK[[#This Row],[Catégorie]]))</f>
        <v/>
      </c>
      <c r="D49" s="2"/>
      <c r="E49" s="16" t="str">
        <f>IF(ISBLANK(TAB_STOCK[[#This Row],[Unité]]), "", TAB_STOCK[[#This Row],[Objectif]]-TAB_STOCK[[#This Row],[Inventaire]])</f>
        <v/>
      </c>
      <c r="F49" s="6"/>
      <c r="G49" s="6"/>
      <c r="H49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49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50" spans="1:9" ht="19" x14ac:dyDescent="0.25">
      <c r="A50" s="2"/>
      <c r="B50" s="2"/>
      <c r="C50" s="11" t="str">
        <f>IF(ISBLANK(TAB_STOCK[[#This Row],[Unité]]), "", SUMIFS(TAB_INV[Total],TAB_INV[Catégorie],TAB_STOCK[[#This Row],[Catégorie]]))</f>
        <v/>
      </c>
      <c r="D50" s="2"/>
      <c r="E50" s="16" t="str">
        <f>IF(ISBLANK(TAB_STOCK[[#This Row],[Unité]]), "", TAB_STOCK[[#This Row],[Objectif]]-TAB_STOCK[[#This Row],[Inventaire]])</f>
        <v/>
      </c>
      <c r="F50" s="6"/>
      <c r="G50" s="6"/>
      <c r="H50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50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51" spans="1:9" ht="19" x14ac:dyDescent="0.25">
      <c r="A51" s="2"/>
      <c r="B51" s="2"/>
      <c r="C51" s="11" t="str">
        <f>IF(ISBLANK(TAB_STOCK[[#This Row],[Unité]]), "", SUMIFS(TAB_INV[Total],TAB_INV[Catégorie],TAB_STOCK[[#This Row],[Catégorie]]))</f>
        <v/>
      </c>
      <c r="D51" s="2"/>
      <c r="E51" s="16" t="str">
        <f>IF(ISBLANK(TAB_STOCK[[#This Row],[Unité]]), "", TAB_STOCK[[#This Row],[Objectif]]-TAB_STOCK[[#This Row],[Inventaire]])</f>
        <v/>
      </c>
      <c r="F51" s="6"/>
      <c r="G51" s="6"/>
      <c r="H51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51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52" spans="1:9" ht="19" x14ac:dyDescent="0.25">
      <c r="A52" s="2"/>
      <c r="B52" s="2"/>
      <c r="C52" s="11" t="str">
        <f>IF(ISBLANK(TAB_STOCK[[#This Row],[Unité]]), "", SUMIFS(TAB_INV[Total],TAB_INV[Catégorie],TAB_STOCK[[#This Row],[Catégorie]]))</f>
        <v/>
      </c>
      <c r="D52" s="2"/>
      <c r="E52" s="16" t="str">
        <f>IF(ISBLANK(TAB_STOCK[[#This Row],[Unité]]), "", TAB_STOCK[[#This Row],[Objectif]]-TAB_STOCK[[#This Row],[Inventaire]])</f>
        <v/>
      </c>
      <c r="F52" s="6"/>
      <c r="G52" s="6"/>
      <c r="H52" s="34" t="str">
        <f>IF(ISBLANK(TAB_STOCK[[#This Row],[Unité]]), "",
IF(ISBLANK(TAB_STOCK[[#This Row],[Cons/Repas]]),
IF(ISBLANK(TAB_STOCK[[#This Row],[Cons/Jour]]), "",  TAB_STOCK[[#This Row],[Inventaire]]/TAB_STOCK[[#This Row],[Cons/Jour]]),
TAB_STOCK[[#This Row],[Inventaire]]/(TAB_STOCK[[#This Row],[Cons/Repas]]*Previsionnel!$I$3)))</f>
        <v/>
      </c>
      <c r="I52" s="34" t="str">
        <f>IF(ISBLANK(TAB_STOCK[[#This Row],[Unité]]), "",
IF(ISBLANK(TAB_STOCK[[#This Row],[Cons/Repas]]), TAB_STOCK[[#This Row],[Besoin]]/TAB_STOCK[[#This Row],[Cons/Jour]],
TAB_STOCK[[#This Row],[Besoin]]/TAB_STOCK[[#This Row],[Cons/Repas]]))</f>
        <v/>
      </c>
    </row>
    <row r="53" spans="1:9" ht="19" x14ac:dyDescent="0.25">
      <c r="F53" s="6"/>
      <c r="G53" s="6"/>
    </row>
    <row r="54" spans="1:9" ht="19" x14ac:dyDescent="0.25">
      <c r="F54" s="6"/>
      <c r="G54" s="6"/>
    </row>
    <row r="55" spans="1:9" ht="19" x14ac:dyDescent="0.25">
      <c r="F55" s="6"/>
      <c r="G55" s="6"/>
    </row>
    <row r="56" spans="1:9" ht="19" x14ac:dyDescent="0.25">
      <c r="F56" s="6"/>
      <c r="G56" s="6"/>
    </row>
    <row r="57" spans="1:9" ht="19" x14ac:dyDescent="0.25">
      <c r="F57" s="6"/>
      <c r="G57" s="6"/>
    </row>
    <row r="58" spans="1:9" ht="19" x14ac:dyDescent="0.25">
      <c r="F58" s="6"/>
      <c r="G58" s="6"/>
    </row>
    <row r="59" spans="1:9" ht="19" x14ac:dyDescent="0.25">
      <c r="F59" s="6"/>
      <c r="G59" s="6"/>
    </row>
    <row r="60" spans="1:9" ht="19" x14ac:dyDescent="0.25">
      <c r="F60" s="6"/>
      <c r="G60" s="6"/>
    </row>
    <row r="61" spans="1:9" ht="19" x14ac:dyDescent="0.25">
      <c r="F61" s="6"/>
      <c r="G61" s="6"/>
    </row>
    <row r="62" spans="1:9" ht="19" x14ac:dyDescent="0.25">
      <c r="F62" s="6"/>
      <c r="G62" s="6"/>
    </row>
    <row r="63" spans="1:9" ht="19" x14ac:dyDescent="0.25">
      <c r="F63" s="6"/>
      <c r="G63" s="6"/>
    </row>
    <row r="64" spans="1:9" ht="19" x14ac:dyDescent="0.25">
      <c r="F64" s="6"/>
      <c r="G64" s="6"/>
    </row>
    <row r="65" spans="6:7" ht="19" x14ac:dyDescent="0.25">
      <c r="F65" s="6"/>
      <c r="G65" s="6"/>
    </row>
    <row r="66" spans="6:7" ht="19" x14ac:dyDescent="0.25">
      <c r="F66" s="6"/>
      <c r="G66" s="6"/>
    </row>
    <row r="67" spans="6:7" ht="19" x14ac:dyDescent="0.25">
      <c r="F67" s="6"/>
      <c r="G67" s="6"/>
    </row>
    <row r="68" spans="6:7" ht="19" x14ac:dyDescent="0.25">
      <c r="F68" s="6"/>
      <c r="G68" s="6"/>
    </row>
    <row r="69" spans="6:7" ht="19" x14ac:dyDescent="0.25">
      <c r="F69" s="6"/>
      <c r="G69" s="6"/>
    </row>
    <row r="70" spans="6:7" ht="19" x14ac:dyDescent="0.25">
      <c r="F70" s="6"/>
      <c r="G70" s="6"/>
    </row>
    <row r="71" spans="6:7" ht="19" x14ac:dyDescent="0.25">
      <c r="F71" s="6"/>
      <c r="G71" s="6"/>
    </row>
    <row r="72" spans="6:7" ht="19" x14ac:dyDescent="0.25">
      <c r="F72" s="6"/>
      <c r="G72" s="6"/>
    </row>
    <row r="73" spans="6:7" ht="19" x14ac:dyDescent="0.25">
      <c r="F73" s="6"/>
      <c r="G73" s="6"/>
    </row>
    <row r="74" spans="6:7" ht="19" x14ac:dyDescent="0.25">
      <c r="F74" s="6"/>
      <c r="G74" s="6"/>
    </row>
    <row r="75" spans="6:7" ht="19" x14ac:dyDescent="0.25">
      <c r="F75" s="6"/>
      <c r="G75" s="6"/>
    </row>
    <row r="76" spans="6:7" ht="19" x14ac:dyDescent="0.25">
      <c r="F76" s="6"/>
      <c r="G76" s="6"/>
    </row>
    <row r="77" spans="6:7" ht="19" x14ac:dyDescent="0.25">
      <c r="F77" s="6"/>
      <c r="G77" s="6"/>
    </row>
    <row r="78" spans="6:7" ht="19" x14ac:dyDescent="0.25">
      <c r="F78" s="6"/>
      <c r="G78" s="6"/>
    </row>
    <row r="79" spans="6:7" ht="19" x14ac:dyDescent="0.25">
      <c r="F79" s="6"/>
      <c r="G79" s="6"/>
    </row>
    <row r="80" spans="6:7" ht="19" x14ac:dyDescent="0.25">
      <c r="F80" s="6"/>
      <c r="G80" s="6"/>
    </row>
    <row r="81" spans="6:7" ht="19" x14ac:dyDescent="0.25">
      <c r="F81" s="6"/>
      <c r="G81" s="6"/>
    </row>
    <row r="82" spans="6:7" ht="19" x14ac:dyDescent="0.25">
      <c r="F82" s="6"/>
      <c r="G82" s="6"/>
    </row>
    <row r="83" spans="6:7" ht="19" x14ac:dyDescent="0.25">
      <c r="F83" s="6"/>
      <c r="G83" s="6"/>
    </row>
    <row r="84" spans="6:7" ht="19" x14ac:dyDescent="0.25">
      <c r="F84" s="6"/>
      <c r="G84" s="6"/>
    </row>
    <row r="85" spans="6:7" ht="19" x14ac:dyDescent="0.25">
      <c r="F85" s="6"/>
      <c r="G85" s="6"/>
    </row>
    <row r="86" spans="6:7" ht="19" x14ac:dyDescent="0.25">
      <c r="F86" s="6"/>
      <c r="G86" s="6"/>
    </row>
    <row r="87" spans="6:7" ht="19" x14ac:dyDescent="0.25">
      <c r="F87" s="6"/>
      <c r="G87" s="6"/>
    </row>
    <row r="88" spans="6:7" ht="19" x14ac:dyDescent="0.25">
      <c r="F88" s="6"/>
      <c r="G88" s="6"/>
    </row>
  </sheetData>
  <phoneticPr fontId="3" type="noConversion"/>
  <conditionalFormatting sqref="E2:E52">
    <cfRule type="cellIs" dxfId="4" priority="3" operator="greaterThan">
      <formula>0</formula>
    </cfRule>
  </conditionalFormatting>
  <pageMargins left="0.25" right="0.25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46DF763-FFAC-BF49-AB94-27C30D07031B}">
          <x14:formula1>
            <xm:f>Definition!$G$2:$G$13</xm:f>
          </x14:formula1>
          <xm:sqref>B2:B52</xm:sqref>
        </x14:dataValidation>
        <x14:dataValidation type="list" allowBlank="1" showInputMessage="1" showErrorMessage="1" xr:uid="{42FCBADC-CA0E-9141-A4C5-6200C6120D1D}">
          <x14:formula1>
            <xm:f>Definition!$C$2:$C$47</xm:f>
          </x14:formula1>
          <xm:sqref>A3:A17 A20:A27 A29:A37</xm:sqref>
        </x14:dataValidation>
        <x14:dataValidation type="list" allowBlank="1" showInputMessage="1" showErrorMessage="1" xr:uid="{3E36071E-8C7B-3941-AA9B-F42CF615E37C}">
          <x14:formula1>
            <xm:f>Definition!$E$2:$E$16</xm:f>
          </x14:formula1>
          <xm:sqref>A39:A52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A089-B7D6-0142-BA65-CFE5AAF76E79}">
  <dimension ref="A1:B40"/>
  <sheetViews>
    <sheetView workbookViewId="0">
      <selection activeCell="G16" sqref="G16"/>
    </sheetView>
  </sheetViews>
  <sheetFormatPr baseColWidth="10" defaultRowHeight="16" x14ac:dyDescent="0.2"/>
  <cols>
    <col min="1" max="1" width="24.5" customWidth="1"/>
    <col min="2" max="2" width="19.33203125" customWidth="1"/>
  </cols>
  <sheetData>
    <row r="1" spans="1:2" ht="20" thickBot="1" x14ac:dyDescent="0.3">
      <c r="A1" s="2" t="s">
        <v>0</v>
      </c>
      <c r="B1" s="2" t="s">
        <v>55</v>
      </c>
    </row>
    <row r="2" spans="1:2" ht="20" thickBot="1" x14ac:dyDescent="0.3">
      <c r="A2" s="3" t="s">
        <v>26</v>
      </c>
      <c r="B2" s="4"/>
    </row>
    <row r="3" spans="1:2" ht="19" x14ac:dyDescent="0.25">
      <c r="A3" s="2" t="s">
        <v>30</v>
      </c>
      <c r="B3" s="2"/>
    </row>
    <row r="4" spans="1:2" ht="19" x14ac:dyDescent="0.25">
      <c r="A4" s="2" t="s">
        <v>35</v>
      </c>
      <c r="B4" s="2"/>
    </row>
    <row r="5" spans="1:2" ht="19" x14ac:dyDescent="0.25">
      <c r="A5" s="2" t="s">
        <v>36</v>
      </c>
      <c r="B5" s="2"/>
    </row>
    <row r="6" spans="1:2" ht="19" x14ac:dyDescent="0.25">
      <c r="A6" s="2" t="s">
        <v>37</v>
      </c>
      <c r="B6" s="2"/>
    </row>
    <row r="7" spans="1:2" ht="19" x14ac:dyDescent="0.25">
      <c r="A7" s="2" t="s">
        <v>44</v>
      </c>
      <c r="B7" s="2"/>
    </row>
    <row r="8" spans="1:2" ht="19" x14ac:dyDescent="0.25">
      <c r="A8" s="2" t="s">
        <v>53</v>
      </c>
      <c r="B8" s="2"/>
    </row>
    <row r="9" spans="1:2" ht="20" thickBot="1" x14ac:dyDescent="0.3">
      <c r="A9" s="2"/>
      <c r="B9" s="2"/>
    </row>
    <row r="10" spans="1:2" ht="20" thickBot="1" x14ac:dyDescent="0.3">
      <c r="A10" s="3" t="s">
        <v>17</v>
      </c>
      <c r="B10" s="4"/>
    </row>
    <row r="11" spans="1:2" ht="19" x14ac:dyDescent="0.25">
      <c r="A11" s="2" t="s">
        <v>28</v>
      </c>
      <c r="B11" s="5"/>
    </row>
    <row r="12" spans="1:2" ht="19" x14ac:dyDescent="0.25">
      <c r="A12" s="2" t="s">
        <v>27</v>
      </c>
      <c r="B12" s="2"/>
    </row>
    <row r="13" spans="1:2" ht="19" x14ac:dyDescent="0.25">
      <c r="A13" s="2" t="s">
        <v>47</v>
      </c>
      <c r="B13" s="5"/>
    </row>
    <row r="14" spans="1:2" ht="19" x14ac:dyDescent="0.25">
      <c r="A14" s="2" t="s">
        <v>18</v>
      </c>
      <c r="B14" s="5"/>
    </row>
    <row r="15" spans="1:2" ht="19" x14ac:dyDescent="0.25">
      <c r="A15" s="2" t="s">
        <v>22</v>
      </c>
      <c r="B15" s="5">
        <v>10</v>
      </c>
    </row>
    <row r="16" spans="1:2" ht="19" x14ac:dyDescent="0.25">
      <c r="A16" s="2" t="s">
        <v>23</v>
      </c>
      <c r="B16" s="5"/>
    </row>
    <row r="17" spans="1:2" ht="19" x14ac:dyDescent="0.25">
      <c r="A17" s="2" t="s">
        <v>13</v>
      </c>
      <c r="B17" s="5"/>
    </row>
    <row r="18" spans="1:2" ht="19" x14ac:dyDescent="0.25">
      <c r="A18" s="2" t="s">
        <v>14</v>
      </c>
      <c r="B18" s="5"/>
    </row>
    <row r="19" spans="1:2" ht="19" x14ac:dyDescent="0.25">
      <c r="A19" s="2" t="s">
        <v>15</v>
      </c>
      <c r="B19" s="5"/>
    </row>
    <row r="20" spans="1:2" ht="19" x14ac:dyDescent="0.25">
      <c r="A20" s="2" t="s">
        <v>21</v>
      </c>
      <c r="B20" s="5">
        <v>5</v>
      </c>
    </row>
    <row r="21" spans="1:2" ht="19" x14ac:dyDescent="0.25">
      <c r="A21" s="2" t="s">
        <v>29</v>
      </c>
      <c r="B21" s="5">
        <v>10</v>
      </c>
    </row>
    <row r="22" spans="1:2" ht="19" x14ac:dyDescent="0.25">
      <c r="A22" s="2"/>
      <c r="B22" s="5"/>
    </row>
    <row r="23" spans="1:2" ht="19" x14ac:dyDescent="0.25">
      <c r="A23" s="2"/>
      <c r="B23" s="5"/>
    </row>
    <row r="24" spans="1:2" ht="20" thickBot="1" x14ac:dyDescent="0.3">
      <c r="A24" s="2"/>
      <c r="B24" s="5"/>
    </row>
    <row r="25" spans="1:2" ht="20" thickBot="1" x14ac:dyDescent="0.3">
      <c r="A25" s="3" t="s">
        <v>31</v>
      </c>
      <c r="B25" s="4"/>
    </row>
    <row r="26" spans="1:2" ht="19" x14ac:dyDescent="0.25">
      <c r="A26" s="2" t="s">
        <v>32</v>
      </c>
      <c r="B26" s="5"/>
    </row>
    <row r="27" spans="1:2" ht="19" x14ac:dyDescent="0.25">
      <c r="A27" s="2" t="s">
        <v>33</v>
      </c>
      <c r="B27" s="5"/>
    </row>
    <row r="28" spans="1:2" ht="19" x14ac:dyDescent="0.25">
      <c r="A28" s="2" t="s">
        <v>34</v>
      </c>
      <c r="B28" s="2"/>
    </row>
    <row r="29" spans="1:2" ht="19" x14ac:dyDescent="0.25">
      <c r="A29" s="2"/>
      <c r="B29" s="5"/>
    </row>
    <row r="30" spans="1:2" ht="20" thickBot="1" x14ac:dyDescent="0.3">
      <c r="A30" s="2"/>
      <c r="B30" s="5"/>
    </row>
    <row r="31" spans="1:2" ht="20" thickBot="1" x14ac:dyDescent="0.3">
      <c r="A31" s="3" t="s">
        <v>38</v>
      </c>
      <c r="B31" s="4"/>
    </row>
    <row r="32" spans="1:2" ht="19" x14ac:dyDescent="0.25">
      <c r="A32" s="2" t="s">
        <v>48</v>
      </c>
      <c r="B32" s="5"/>
    </row>
    <row r="33" spans="1:2" ht="19" x14ac:dyDescent="0.25">
      <c r="A33" s="2" t="s">
        <v>49</v>
      </c>
      <c r="B33" s="2"/>
    </row>
    <row r="34" spans="1:2" ht="19" x14ac:dyDescent="0.25">
      <c r="A34" s="2" t="s">
        <v>50</v>
      </c>
      <c r="B34" s="2"/>
    </row>
    <row r="35" spans="1:2" ht="19" x14ac:dyDescent="0.25">
      <c r="A35" s="2" t="s">
        <v>51</v>
      </c>
      <c r="B35" s="2"/>
    </row>
    <row r="36" spans="1:2" ht="19" x14ac:dyDescent="0.25">
      <c r="A36" s="2" t="s">
        <v>52</v>
      </c>
      <c r="B36" s="2"/>
    </row>
    <row r="37" spans="1:2" ht="19" x14ac:dyDescent="0.25">
      <c r="A37" s="2"/>
      <c r="B37" s="2"/>
    </row>
    <row r="38" spans="1:2" ht="19" x14ac:dyDescent="0.25">
      <c r="A38" s="2"/>
      <c r="B38" s="2"/>
    </row>
    <row r="39" spans="1:2" ht="19" x14ac:dyDescent="0.25">
      <c r="A39" s="2"/>
      <c r="B39" s="2"/>
    </row>
    <row r="40" spans="1:2" ht="19" x14ac:dyDescent="0.25">
      <c r="A40" s="2"/>
      <c r="B40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CF36-38DE-8C44-AC3C-D52FE7975FF3}">
  <dimension ref="A1:I47"/>
  <sheetViews>
    <sheetView zoomScaleNormal="100" workbookViewId="0">
      <selection activeCell="J20" sqref="J20"/>
    </sheetView>
  </sheetViews>
  <sheetFormatPr baseColWidth="10" defaultRowHeight="16" x14ac:dyDescent="0.2"/>
  <cols>
    <col min="1" max="1" width="16" customWidth="1"/>
    <col min="2" max="2" width="19.5" customWidth="1"/>
    <col min="3" max="4" width="17" customWidth="1"/>
    <col min="5" max="5" width="21" customWidth="1"/>
    <col min="6" max="6" width="14.33203125" customWidth="1"/>
    <col min="7" max="7" width="14.33203125" hidden="1" customWidth="1"/>
    <col min="8" max="8" width="14.33203125" customWidth="1"/>
    <col min="9" max="9" width="18.83203125" customWidth="1"/>
  </cols>
  <sheetData>
    <row r="1" spans="1:9" x14ac:dyDescent="0.2">
      <c r="A1" t="s">
        <v>62</v>
      </c>
      <c r="B1" t="s">
        <v>61</v>
      </c>
      <c r="C1" t="s">
        <v>65</v>
      </c>
      <c r="D1" t="s">
        <v>94</v>
      </c>
      <c r="E1" t="s">
        <v>95</v>
      </c>
      <c r="F1" t="s">
        <v>68</v>
      </c>
      <c r="G1" t="s">
        <v>71</v>
      </c>
      <c r="H1" t="s">
        <v>1</v>
      </c>
      <c r="I1" t="s">
        <v>58</v>
      </c>
    </row>
    <row r="2" spans="1:9" x14ac:dyDescent="0.2">
      <c r="A2" t="s">
        <v>11</v>
      </c>
      <c r="B2" t="s">
        <v>2</v>
      </c>
      <c r="C2" t="s">
        <v>67</v>
      </c>
      <c r="D2">
        <v>250</v>
      </c>
      <c r="E2" s="10">
        <v>2</v>
      </c>
      <c r="F2" s="7" t="s">
        <v>69</v>
      </c>
      <c r="G2" s="10">
        <f>IF(TAB_INV[[#This Row],[Mouvement]]="Entrée", 1, IF(TAB_INV[[#This Row],[Mouvement]]="Sortie", -1, ""))</f>
        <v>1</v>
      </c>
      <c r="H2" s="7">
        <f>IF(ISBLANK(TAB_INV[[#This Row],[Nombre de paquets]]), "", TAB_INV[[#This Row],[Qté / Paquet]]*TAB_INV[[#This Row],[Nombre de paquets]]*TAB_INV[[#This Row],[Signe]])</f>
        <v>500</v>
      </c>
      <c r="I2" s="9">
        <v>43905</v>
      </c>
    </row>
    <row r="3" spans="1:9" x14ac:dyDescent="0.2">
      <c r="A3" t="s">
        <v>11</v>
      </c>
      <c r="B3" t="s">
        <v>10</v>
      </c>
      <c r="C3" t="s">
        <v>67</v>
      </c>
      <c r="D3">
        <v>1000</v>
      </c>
      <c r="E3" s="10">
        <v>4</v>
      </c>
      <c r="F3" s="7" t="s">
        <v>69</v>
      </c>
      <c r="G3" s="10">
        <f>IF(TAB_INV[[#This Row],[Mouvement]]="Entrée", 1, IF(TAB_INV[[#This Row],[Mouvement]]="Sortie", -1, ""))</f>
        <v>1</v>
      </c>
      <c r="H3" s="7">
        <f>IF(ISBLANK(TAB_INV[[#This Row],[Nombre de paquets]]), "", TAB_INV[[#This Row],[Qté / Paquet]]*TAB_INV[[#This Row],[Nombre de paquets]]*TAB_INV[[#This Row],[Signe]])</f>
        <v>4000</v>
      </c>
      <c r="I3" s="9">
        <v>43905</v>
      </c>
    </row>
    <row r="4" spans="1:9" x14ac:dyDescent="0.2">
      <c r="A4" t="s">
        <v>11</v>
      </c>
      <c r="B4" t="s">
        <v>3</v>
      </c>
      <c r="C4" t="s">
        <v>67</v>
      </c>
      <c r="D4">
        <v>1000</v>
      </c>
      <c r="E4" s="10">
        <v>5</v>
      </c>
      <c r="F4" s="7" t="s">
        <v>69</v>
      </c>
      <c r="G4" s="10">
        <f>IF(TAB_INV[[#This Row],[Mouvement]]="Entrée", 1, IF(TAB_INV[[#This Row],[Mouvement]]="Sortie", -1, ""))</f>
        <v>1</v>
      </c>
      <c r="H4" s="7">
        <f>IF(ISBLANK(TAB_INV[[#This Row],[Nombre de paquets]]), "", TAB_INV[[#This Row],[Qté / Paquet]]*TAB_INV[[#This Row],[Nombre de paquets]]*TAB_INV[[#This Row],[Signe]])</f>
        <v>5000</v>
      </c>
      <c r="I4" s="9">
        <v>43905</v>
      </c>
    </row>
    <row r="5" spans="1:9" x14ac:dyDescent="0.2">
      <c r="A5" t="s">
        <v>11</v>
      </c>
      <c r="B5" t="s">
        <v>10</v>
      </c>
      <c r="C5" t="s">
        <v>67</v>
      </c>
      <c r="D5">
        <v>1000</v>
      </c>
      <c r="E5" s="10">
        <v>1</v>
      </c>
      <c r="F5" s="7" t="s">
        <v>70</v>
      </c>
      <c r="G5" s="10">
        <f>IF(TAB_INV[[#This Row],[Mouvement]]="Entrée", 1, IF(TAB_INV[[#This Row],[Mouvement]]="Sortie", -1, ""))</f>
        <v>-1</v>
      </c>
      <c r="H5" s="7">
        <f>IF(ISBLANK(TAB_INV[[#This Row],[Nombre de paquets]]), "", TAB_INV[[#This Row],[Qté / Paquet]]*TAB_INV[[#This Row],[Nombre de paquets]]*TAB_INV[[#This Row],[Signe]])</f>
        <v>-1000</v>
      </c>
      <c r="I5" s="9">
        <v>43906</v>
      </c>
    </row>
    <row r="6" spans="1:9" x14ac:dyDescent="0.2">
      <c r="A6" t="s">
        <v>11</v>
      </c>
      <c r="B6" t="s">
        <v>91</v>
      </c>
      <c r="C6" t="s">
        <v>67</v>
      </c>
      <c r="D6">
        <v>200</v>
      </c>
      <c r="E6" s="10">
        <v>2</v>
      </c>
      <c r="F6" s="7" t="s">
        <v>69</v>
      </c>
      <c r="G6" s="10">
        <f>IF(TAB_INV[[#This Row],[Mouvement]]="Entrée", 1, IF(TAB_INV[[#This Row],[Mouvement]]="Sortie", -1, ""))</f>
        <v>1</v>
      </c>
      <c r="H6" s="7">
        <f>IF(ISBLANK(TAB_INV[[#This Row],[Nombre de paquets]]), "", TAB_INV[[#This Row],[Qté / Paquet]]*TAB_INV[[#This Row],[Nombre de paquets]]*TAB_INV[[#This Row],[Signe]])</f>
        <v>400</v>
      </c>
      <c r="I6" s="9">
        <v>43906</v>
      </c>
    </row>
    <row r="7" spans="1:9" x14ac:dyDescent="0.2">
      <c r="A7" t="s">
        <v>90</v>
      </c>
      <c r="B7" t="s">
        <v>81</v>
      </c>
      <c r="C7" t="s">
        <v>82</v>
      </c>
      <c r="D7">
        <v>10</v>
      </c>
      <c r="E7" s="10">
        <v>2</v>
      </c>
      <c r="F7" s="7" t="s">
        <v>69</v>
      </c>
      <c r="G7" s="10">
        <f>IF(TAB_INV[[#This Row],[Mouvement]]="Entrée", 1, IF(TAB_INV[[#This Row],[Mouvement]]="Sortie", -1, ""))</f>
        <v>1</v>
      </c>
      <c r="H7" s="7">
        <f>IF(ISBLANK(TAB_INV[[#This Row],[Nombre de paquets]]), "", TAB_INV[[#This Row],[Qté / Paquet]]*TAB_INV[[#This Row],[Nombre de paquets]]*TAB_INV[[#This Row],[Signe]])</f>
        <v>20</v>
      </c>
      <c r="I7" s="9">
        <v>43906</v>
      </c>
    </row>
    <row r="8" spans="1:9" x14ac:dyDescent="0.2">
      <c r="E8" s="10"/>
      <c r="F8" s="7"/>
      <c r="G8" s="10" t="str">
        <f>IF(TAB_INV[[#This Row],[Mouvement]]="Entrée", 1, IF(TAB_INV[[#This Row],[Mouvement]]="Sortie", -1, ""))</f>
        <v/>
      </c>
      <c r="H8" s="7" t="str">
        <f>IF(ISBLANK(TAB_INV[[#This Row],[Nombre de paquets]]), "", TAB_INV[[#This Row],[Qté / Paquet]]*TAB_INV[[#This Row],[Nombre de paquets]]*TAB_INV[[#This Row],[Signe]])</f>
        <v/>
      </c>
      <c r="I8" s="9"/>
    </row>
    <row r="9" spans="1:9" x14ac:dyDescent="0.2">
      <c r="E9" s="10"/>
      <c r="F9" s="7"/>
      <c r="G9" s="10" t="str">
        <f>IF(TAB_INV[[#This Row],[Mouvement]]="Entrée", 1, IF(TAB_INV[[#This Row],[Mouvement]]="Sortie", -1, ""))</f>
        <v/>
      </c>
      <c r="H9" s="7" t="str">
        <f>IF(ISBLANK(TAB_INV[[#This Row],[Nombre de paquets]]), "", TAB_INV[[#This Row],[Qté / Paquet]]*TAB_INV[[#This Row],[Nombre de paquets]]*TAB_INV[[#This Row],[Signe]])</f>
        <v/>
      </c>
      <c r="I9" s="9"/>
    </row>
    <row r="10" spans="1:9" x14ac:dyDescent="0.2">
      <c r="E10" s="10"/>
      <c r="F10" s="7"/>
      <c r="G10" s="10" t="str">
        <f>IF(TAB_INV[[#This Row],[Mouvement]]="Entrée", 1, IF(TAB_INV[[#This Row],[Mouvement]]="Sortie", -1, ""))</f>
        <v/>
      </c>
      <c r="H10" s="7" t="str">
        <f>IF(ISBLANK(TAB_INV[[#This Row],[Nombre de paquets]]), "", TAB_INV[[#This Row],[Qté / Paquet]]*TAB_INV[[#This Row],[Nombre de paquets]]*TAB_INV[[#This Row],[Signe]])</f>
        <v/>
      </c>
      <c r="I10" s="9"/>
    </row>
    <row r="11" spans="1:9" x14ac:dyDescent="0.2">
      <c r="E11" s="10"/>
      <c r="F11" s="7"/>
      <c r="G11" s="10" t="str">
        <f>IF(TAB_INV[[#This Row],[Mouvement]]="Entrée", 1, IF(TAB_INV[[#This Row],[Mouvement]]="Sortie", -1, ""))</f>
        <v/>
      </c>
      <c r="H11" s="7" t="str">
        <f>IF(ISBLANK(TAB_INV[[#This Row],[Nombre de paquets]]), "", TAB_INV[[#This Row],[Qté / Paquet]]*TAB_INV[[#This Row],[Nombre de paquets]]*TAB_INV[[#This Row],[Signe]])</f>
        <v/>
      </c>
      <c r="I11" s="9"/>
    </row>
    <row r="12" spans="1:9" x14ac:dyDescent="0.2">
      <c r="E12" s="10"/>
      <c r="F12" s="7"/>
      <c r="G12" s="10" t="str">
        <f>IF(TAB_INV[[#This Row],[Mouvement]]="Entrée", 1, IF(TAB_INV[[#This Row],[Mouvement]]="Sortie", -1, ""))</f>
        <v/>
      </c>
      <c r="H12" s="7" t="str">
        <f>IF(ISBLANK(TAB_INV[[#This Row],[Nombre de paquets]]), "", TAB_INV[[#This Row],[Qté / Paquet]]*TAB_INV[[#This Row],[Nombre de paquets]]*TAB_INV[[#This Row],[Signe]])</f>
        <v/>
      </c>
      <c r="I12" s="9"/>
    </row>
    <row r="13" spans="1:9" x14ac:dyDescent="0.2">
      <c r="E13" s="10"/>
      <c r="F13" s="7"/>
      <c r="G13" s="10" t="str">
        <f>IF(TAB_INV[[#This Row],[Mouvement]]="Entrée", 1, IF(TAB_INV[[#This Row],[Mouvement]]="Sortie", -1, ""))</f>
        <v/>
      </c>
      <c r="H13" s="7" t="str">
        <f>IF(ISBLANK(TAB_INV[[#This Row],[Nombre de paquets]]), "", TAB_INV[[#This Row],[Qté / Paquet]]*TAB_INV[[#This Row],[Nombre de paquets]]*TAB_INV[[#This Row],[Signe]])</f>
        <v/>
      </c>
      <c r="I13" s="9"/>
    </row>
    <row r="14" spans="1:9" x14ac:dyDescent="0.2">
      <c r="E14" s="10"/>
      <c r="F14" s="7"/>
      <c r="G14" s="10" t="str">
        <f>IF(TAB_INV[[#This Row],[Mouvement]]="Entrée", 1, IF(TAB_INV[[#This Row],[Mouvement]]="Sortie", -1, ""))</f>
        <v/>
      </c>
      <c r="H14" s="7" t="str">
        <f>IF(ISBLANK(TAB_INV[[#This Row],[Nombre de paquets]]), "", TAB_INV[[#This Row],[Qté / Paquet]]*TAB_INV[[#This Row],[Nombre de paquets]]*TAB_INV[[#This Row],[Signe]])</f>
        <v/>
      </c>
      <c r="I14" s="9"/>
    </row>
    <row r="15" spans="1:9" x14ac:dyDescent="0.2">
      <c r="E15" s="10"/>
      <c r="F15" s="7"/>
      <c r="G15" s="10" t="str">
        <f>IF(TAB_INV[[#This Row],[Mouvement]]="Entrée", 1, IF(TAB_INV[[#This Row],[Mouvement]]="Sortie", -1, ""))</f>
        <v/>
      </c>
      <c r="H15" s="7" t="str">
        <f>IF(ISBLANK(TAB_INV[[#This Row],[Nombre de paquets]]), "", TAB_INV[[#This Row],[Qté / Paquet]]*TAB_INV[[#This Row],[Nombre de paquets]]*TAB_INV[[#This Row],[Signe]])</f>
        <v/>
      </c>
      <c r="I15" s="9"/>
    </row>
    <row r="16" spans="1:9" x14ac:dyDescent="0.2">
      <c r="E16" s="10"/>
      <c r="F16" s="7"/>
      <c r="G16" s="10" t="str">
        <f>IF(TAB_INV[[#This Row],[Mouvement]]="Entrée", 1, IF(TAB_INV[[#This Row],[Mouvement]]="Sortie", -1, ""))</f>
        <v/>
      </c>
      <c r="H16" s="7" t="str">
        <f>IF(ISBLANK(TAB_INV[[#This Row],[Nombre de paquets]]), "", TAB_INV[[#This Row],[Qté / Paquet]]*TAB_INV[[#This Row],[Nombre de paquets]]*TAB_INV[[#This Row],[Signe]])</f>
        <v/>
      </c>
      <c r="I16" s="9"/>
    </row>
    <row r="17" spans="5:9" x14ac:dyDescent="0.2">
      <c r="E17" s="10"/>
      <c r="F17" s="7"/>
      <c r="G17" s="10" t="str">
        <f>IF(TAB_INV[[#This Row],[Mouvement]]="Entrée", 1, IF(TAB_INV[[#This Row],[Mouvement]]="Sortie", -1, ""))</f>
        <v/>
      </c>
      <c r="H17" s="7" t="str">
        <f>IF(ISBLANK(TAB_INV[[#This Row],[Nombre de paquets]]), "", TAB_INV[[#This Row],[Qté / Paquet]]*TAB_INV[[#This Row],[Nombre de paquets]]*TAB_INV[[#This Row],[Signe]])</f>
        <v/>
      </c>
      <c r="I17" s="9"/>
    </row>
    <row r="18" spans="5:9" x14ac:dyDescent="0.2">
      <c r="E18" s="10"/>
      <c r="F18" s="7"/>
      <c r="G18" s="10" t="str">
        <f>IF(TAB_INV[[#This Row],[Mouvement]]="Entrée", 1, IF(TAB_INV[[#This Row],[Mouvement]]="Sortie", -1, ""))</f>
        <v/>
      </c>
      <c r="H18" s="7" t="str">
        <f>IF(ISBLANK(TAB_INV[[#This Row],[Nombre de paquets]]), "", TAB_INV[[#This Row],[Qté / Paquet]]*TAB_INV[[#This Row],[Nombre de paquets]]*TAB_INV[[#This Row],[Signe]])</f>
        <v/>
      </c>
      <c r="I18" s="9"/>
    </row>
    <row r="19" spans="5:9" x14ac:dyDescent="0.2">
      <c r="E19" s="10"/>
      <c r="F19" s="7"/>
      <c r="G19" s="10" t="str">
        <f>IF(TAB_INV[[#This Row],[Mouvement]]="Entrée", 1, IF(TAB_INV[[#This Row],[Mouvement]]="Sortie", -1, ""))</f>
        <v/>
      </c>
      <c r="H19" s="7" t="str">
        <f>IF(ISBLANK(TAB_INV[[#This Row],[Nombre de paquets]]), "", TAB_INV[[#This Row],[Qté / Paquet]]*TAB_INV[[#This Row],[Nombre de paquets]]*TAB_INV[[#This Row],[Signe]])</f>
        <v/>
      </c>
      <c r="I19" s="9"/>
    </row>
    <row r="20" spans="5:9" x14ac:dyDescent="0.2">
      <c r="E20" s="10"/>
      <c r="F20" s="7"/>
      <c r="G20" s="10" t="str">
        <f>IF(TAB_INV[[#This Row],[Mouvement]]="Entrée", 1, IF(TAB_INV[[#This Row],[Mouvement]]="Sortie", -1, ""))</f>
        <v/>
      </c>
      <c r="H20" s="7" t="str">
        <f>IF(ISBLANK(TAB_INV[[#This Row],[Nombre de paquets]]), "", TAB_INV[[#This Row],[Qté / Paquet]]*TAB_INV[[#This Row],[Nombre de paquets]]*TAB_INV[[#This Row],[Signe]])</f>
        <v/>
      </c>
      <c r="I20" s="9"/>
    </row>
    <row r="21" spans="5:9" x14ac:dyDescent="0.2">
      <c r="E21" s="10"/>
      <c r="F21" s="7"/>
      <c r="G21" s="10" t="str">
        <f>IF(TAB_INV[[#This Row],[Mouvement]]="Entrée", 1, IF(TAB_INV[[#This Row],[Mouvement]]="Sortie", -1, ""))</f>
        <v/>
      </c>
      <c r="H21" s="7" t="str">
        <f>IF(ISBLANK(TAB_INV[[#This Row],[Nombre de paquets]]), "", TAB_INV[[#This Row],[Qté / Paquet]]*TAB_INV[[#This Row],[Nombre de paquets]]*TAB_INV[[#This Row],[Signe]])</f>
        <v/>
      </c>
      <c r="I21" s="9"/>
    </row>
    <row r="22" spans="5:9" x14ac:dyDescent="0.2">
      <c r="E22" s="10"/>
      <c r="F22" s="7"/>
      <c r="G22" s="10" t="str">
        <f>IF(TAB_INV[[#This Row],[Mouvement]]="Entrée", 1, IF(TAB_INV[[#This Row],[Mouvement]]="Sortie", -1, ""))</f>
        <v/>
      </c>
      <c r="H22" s="7" t="str">
        <f>IF(ISBLANK(TAB_INV[[#This Row],[Nombre de paquets]]), "", TAB_INV[[#This Row],[Qté / Paquet]]*TAB_INV[[#This Row],[Nombre de paquets]]*TAB_INV[[#This Row],[Signe]])</f>
        <v/>
      </c>
      <c r="I22" s="9"/>
    </row>
    <row r="23" spans="5:9" x14ac:dyDescent="0.2">
      <c r="E23" s="10"/>
      <c r="F23" s="7"/>
      <c r="G23" s="10" t="str">
        <f>IF(TAB_INV[[#This Row],[Mouvement]]="Entrée", 1, IF(TAB_INV[[#This Row],[Mouvement]]="Sortie", -1, ""))</f>
        <v/>
      </c>
      <c r="H23" s="7" t="str">
        <f>IF(ISBLANK(TAB_INV[[#This Row],[Nombre de paquets]]), "", TAB_INV[[#This Row],[Qté / Paquet]]*TAB_INV[[#This Row],[Nombre de paquets]]*TAB_INV[[#This Row],[Signe]])</f>
        <v/>
      </c>
      <c r="I23" s="9"/>
    </row>
    <row r="24" spans="5:9" x14ac:dyDescent="0.2">
      <c r="E24" s="10"/>
      <c r="F24" s="7"/>
      <c r="G24" s="10" t="str">
        <f>IF(TAB_INV[[#This Row],[Mouvement]]="Entrée", 1, IF(TAB_INV[[#This Row],[Mouvement]]="Sortie", -1, ""))</f>
        <v/>
      </c>
      <c r="H24" s="7" t="str">
        <f>IF(ISBLANK(TAB_INV[[#This Row],[Nombre de paquets]]), "", TAB_INV[[#This Row],[Qté / Paquet]]*TAB_INV[[#This Row],[Nombre de paquets]]*TAB_INV[[#This Row],[Signe]])</f>
        <v/>
      </c>
      <c r="I24" s="9"/>
    </row>
    <row r="25" spans="5:9" x14ac:dyDescent="0.2">
      <c r="E25" s="10"/>
      <c r="F25" s="7"/>
      <c r="G25" s="10" t="str">
        <f>IF(TAB_INV[[#This Row],[Mouvement]]="Entrée", 1, IF(TAB_INV[[#This Row],[Mouvement]]="Sortie", -1, ""))</f>
        <v/>
      </c>
      <c r="H25" s="7" t="str">
        <f>IF(ISBLANK(TAB_INV[[#This Row],[Nombre de paquets]]), "", TAB_INV[[#This Row],[Qté / Paquet]]*TAB_INV[[#This Row],[Nombre de paquets]]*TAB_INV[[#This Row],[Signe]])</f>
        <v/>
      </c>
      <c r="I25" s="9"/>
    </row>
    <row r="26" spans="5:9" x14ac:dyDescent="0.2">
      <c r="E26" s="10"/>
      <c r="F26" s="7"/>
      <c r="G26" s="10" t="str">
        <f>IF(TAB_INV[[#This Row],[Mouvement]]="Entrée", 1, IF(TAB_INV[[#This Row],[Mouvement]]="Sortie", -1, ""))</f>
        <v/>
      </c>
      <c r="H26" s="7" t="str">
        <f>IF(ISBLANK(TAB_INV[[#This Row],[Nombre de paquets]]), "", TAB_INV[[#This Row],[Qté / Paquet]]*TAB_INV[[#This Row],[Nombre de paquets]]*TAB_INV[[#This Row],[Signe]])</f>
        <v/>
      </c>
      <c r="I26" s="9"/>
    </row>
    <row r="27" spans="5:9" x14ac:dyDescent="0.2">
      <c r="E27" s="10"/>
      <c r="F27" s="7"/>
      <c r="G27" s="10" t="str">
        <f>IF(TAB_INV[[#This Row],[Mouvement]]="Entrée", 1, IF(TAB_INV[[#This Row],[Mouvement]]="Sortie", -1, ""))</f>
        <v/>
      </c>
      <c r="H27" s="7" t="str">
        <f>IF(ISBLANK(TAB_INV[[#This Row],[Nombre de paquets]]), "", TAB_INV[[#This Row],[Qté / Paquet]]*TAB_INV[[#This Row],[Nombre de paquets]]*TAB_INV[[#This Row],[Signe]])</f>
        <v/>
      </c>
      <c r="I27" s="9"/>
    </row>
    <row r="28" spans="5:9" x14ac:dyDescent="0.2">
      <c r="E28" s="10"/>
      <c r="F28" s="7"/>
      <c r="G28" s="10" t="str">
        <f>IF(TAB_INV[[#This Row],[Mouvement]]="Entrée", 1, IF(TAB_INV[[#This Row],[Mouvement]]="Sortie", -1, ""))</f>
        <v/>
      </c>
      <c r="H28" s="7" t="str">
        <f>IF(ISBLANK(TAB_INV[[#This Row],[Nombre de paquets]]), "", TAB_INV[[#This Row],[Qté / Paquet]]*TAB_INV[[#This Row],[Nombre de paquets]]*TAB_INV[[#This Row],[Signe]])</f>
        <v/>
      </c>
      <c r="I28" s="9"/>
    </row>
    <row r="29" spans="5:9" x14ac:dyDescent="0.2">
      <c r="E29" s="10"/>
      <c r="F29" s="7"/>
      <c r="G29" s="10" t="str">
        <f>IF(TAB_INV[[#This Row],[Mouvement]]="Entrée", 1, IF(TAB_INV[[#This Row],[Mouvement]]="Sortie", -1, ""))</f>
        <v/>
      </c>
      <c r="H29" s="7" t="str">
        <f>IF(ISBLANK(TAB_INV[[#This Row],[Nombre de paquets]]), "", TAB_INV[[#This Row],[Qté / Paquet]]*TAB_INV[[#This Row],[Nombre de paquets]]*TAB_INV[[#This Row],[Signe]])</f>
        <v/>
      </c>
      <c r="I29" s="9"/>
    </row>
    <row r="30" spans="5:9" x14ac:dyDescent="0.2">
      <c r="E30" s="10"/>
      <c r="F30" s="7"/>
      <c r="G30" s="10" t="str">
        <f>IF(TAB_INV[[#This Row],[Mouvement]]="Entrée", 1, IF(TAB_INV[[#This Row],[Mouvement]]="Sortie", -1, ""))</f>
        <v/>
      </c>
      <c r="H30" s="7" t="str">
        <f>IF(ISBLANK(TAB_INV[[#This Row],[Nombre de paquets]]), "", TAB_INV[[#This Row],[Qté / Paquet]]*TAB_INV[[#This Row],[Nombre de paquets]]*TAB_INV[[#This Row],[Signe]])</f>
        <v/>
      </c>
      <c r="I30" s="9"/>
    </row>
    <row r="31" spans="5:9" x14ac:dyDescent="0.2">
      <c r="E31" s="10"/>
      <c r="F31" s="7"/>
      <c r="G31" s="10" t="str">
        <f>IF(TAB_INV[[#This Row],[Mouvement]]="Entrée", 1, IF(TAB_INV[[#This Row],[Mouvement]]="Sortie", -1, ""))</f>
        <v/>
      </c>
      <c r="H31" s="7" t="str">
        <f>IF(ISBLANK(TAB_INV[[#This Row],[Nombre de paquets]]), "", TAB_INV[[#This Row],[Qté / Paquet]]*TAB_INV[[#This Row],[Nombre de paquets]]*TAB_INV[[#This Row],[Signe]])</f>
        <v/>
      </c>
      <c r="I31" s="9"/>
    </row>
    <row r="32" spans="5:9" x14ac:dyDescent="0.2">
      <c r="E32" s="10"/>
      <c r="F32" s="7"/>
      <c r="G32" s="10" t="str">
        <f>IF(TAB_INV[[#This Row],[Mouvement]]="Entrée", 1, IF(TAB_INV[[#This Row],[Mouvement]]="Sortie", -1, ""))</f>
        <v/>
      </c>
      <c r="H32" s="7" t="str">
        <f>IF(ISBLANK(TAB_INV[[#This Row],[Nombre de paquets]]), "", TAB_INV[[#This Row],[Qté / Paquet]]*TAB_INV[[#This Row],[Nombre de paquets]]*TAB_INV[[#This Row],[Signe]])</f>
        <v/>
      </c>
      <c r="I32" s="9"/>
    </row>
    <row r="33" spans="5:9" x14ac:dyDescent="0.2">
      <c r="E33" s="10"/>
      <c r="F33" s="7"/>
      <c r="G33" s="10" t="str">
        <f>IF(TAB_INV[[#This Row],[Mouvement]]="Entrée", 1, IF(TAB_INV[[#This Row],[Mouvement]]="Sortie", -1, ""))</f>
        <v/>
      </c>
      <c r="H33" s="7" t="str">
        <f>IF(ISBLANK(TAB_INV[[#This Row],[Nombre de paquets]]), "", TAB_INV[[#This Row],[Qté / Paquet]]*TAB_INV[[#This Row],[Nombre de paquets]]*TAB_INV[[#This Row],[Signe]])</f>
        <v/>
      </c>
      <c r="I33" s="9"/>
    </row>
    <row r="34" spans="5:9" x14ac:dyDescent="0.2">
      <c r="E34" s="10"/>
      <c r="F34" s="7"/>
      <c r="G34" s="10" t="str">
        <f>IF(TAB_INV[[#This Row],[Mouvement]]="Entrée", 1, IF(TAB_INV[[#This Row],[Mouvement]]="Sortie", -1, ""))</f>
        <v/>
      </c>
      <c r="H34" s="7" t="str">
        <f>IF(ISBLANK(TAB_INV[[#This Row],[Nombre de paquets]]), "", TAB_INV[[#This Row],[Qté / Paquet]]*TAB_INV[[#This Row],[Nombre de paquets]]*TAB_INV[[#This Row],[Signe]])</f>
        <v/>
      </c>
      <c r="I34" s="9"/>
    </row>
    <row r="35" spans="5:9" x14ac:dyDescent="0.2">
      <c r="E35" s="10"/>
      <c r="F35" s="7"/>
      <c r="G35" s="10" t="str">
        <f>IF(TAB_INV[[#This Row],[Mouvement]]="Entrée", 1, IF(TAB_INV[[#This Row],[Mouvement]]="Sortie", -1, ""))</f>
        <v/>
      </c>
      <c r="H35" s="7" t="str">
        <f>IF(ISBLANK(TAB_INV[[#This Row],[Nombre de paquets]]), "", TAB_INV[[#This Row],[Qté / Paquet]]*TAB_INV[[#This Row],[Nombre de paquets]]*TAB_INV[[#This Row],[Signe]])</f>
        <v/>
      </c>
      <c r="I35" s="9"/>
    </row>
    <row r="36" spans="5:9" x14ac:dyDescent="0.2">
      <c r="E36" s="10"/>
      <c r="F36" s="7"/>
      <c r="G36" s="10" t="str">
        <f>IF(TAB_INV[[#This Row],[Mouvement]]="Entrée", 1, IF(TAB_INV[[#This Row],[Mouvement]]="Sortie", -1, ""))</f>
        <v/>
      </c>
      <c r="H36" s="7" t="str">
        <f>IF(ISBLANK(TAB_INV[[#This Row],[Nombre de paquets]]), "", TAB_INV[[#This Row],[Qté / Paquet]]*TAB_INV[[#This Row],[Nombre de paquets]]*TAB_INV[[#This Row],[Signe]])</f>
        <v/>
      </c>
      <c r="I36" s="9"/>
    </row>
    <row r="37" spans="5:9" x14ac:dyDescent="0.2">
      <c r="E37" s="10"/>
      <c r="F37" s="7"/>
      <c r="G37" s="10" t="str">
        <f>IF(TAB_INV[[#This Row],[Mouvement]]="Entrée", 1, IF(TAB_INV[[#This Row],[Mouvement]]="Sortie", -1, ""))</f>
        <v/>
      </c>
      <c r="H37" s="7" t="str">
        <f>IF(ISBLANK(TAB_INV[[#This Row],[Nombre de paquets]]), "", TAB_INV[[#This Row],[Qté / Paquet]]*TAB_INV[[#This Row],[Nombre de paquets]]*TAB_INV[[#This Row],[Signe]])</f>
        <v/>
      </c>
      <c r="I37" s="9"/>
    </row>
    <row r="38" spans="5:9" x14ac:dyDescent="0.2">
      <c r="E38" s="10"/>
      <c r="F38" s="7"/>
      <c r="G38" s="10" t="str">
        <f>IF(TAB_INV[[#This Row],[Mouvement]]="Entrée", 1, IF(TAB_INV[[#This Row],[Mouvement]]="Sortie", -1, ""))</f>
        <v/>
      </c>
      <c r="H38" s="7" t="str">
        <f>IF(ISBLANK(TAB_INV[[#This Row],[Nombre de paquets]]), "", TAB_INV[[#This Row],[Qté / Paquet]]*TAB_INV[[#This Row],[Nombre de paquets]]*TAB_INV[[#This Row],[Signe]])</f>
        <v/>
      </c>
      <c r="I38" s="9"/>
    </row>
    <row r="39" spans="5:9" x14ac:dyDescent="0.2">
      <c r="E39" s="10"/>
      <c r="F39" s="7"/>
      <c r="G39" s="10" t="str">
        <f>IF(TAB_INV[[#This Row],[Mouvement]]="Entrée", 1, IF(TAB_INV[[#This Row],[Mouvement]]="Sortie", -1, ""))</f>
        <v/>
      </c>
      <c r="H39" s="7" t="str">
        <f>IF(ISBLANK(TAB_INV[[#This Row],[Nombre de paquets]]), "", TAB_INV[[#This Row],[Qté / Paquet]]*TAB_INV[[#This Row],[Nombre de paquets]]*TAB_INV[[#This Row],[Signe]])</f>
        <v/>
      </c>
      <c r="I39" s="9"/>
    </row>
    <row r="40" spans="5:9" x14ac:dyDescent="0.2">
      <c r="E40" s="10"/>
      <c r="F40" s="7"/>
      <c r="G40" s="10" t="str">
        <f>IF(TAB_INV[[#This Row],[Mouvement]]="Entrée", 1, IF(TAB_INV[[#This Row],[Mouvement]]="Sortie", -1, ""))</f>
        <v/>
      </c>
      <c r="H40" s="7" t="str">
        <f>IF(ISBLANK(TAB_INV[[#This Row],[Nombre de paquets]]), "", TAB_INV[[#This Row],[Qté / Paquet]]*TAB_INV[[#This Row],[Nombre de paquets]]*TAB_INV[[#This Row],[Signe]])</f>
        <v/>
      </c>
      <c r="I40" s="9"/>
    </row>
    <row r="41" spans="5:9" x14ac:dyDescent="0.2">
      <c r="E41" s="10"/>
      <c r="F41" s="7"/>
      <c r="G41" s="10" t="str">
        <f>IF(TAB_INV[[#This Row],[Mouvement]]="Entrée", 1, IF(TAB_INV[[#This Row],[Mouvement]]="Sortie", -1, ""))</f>
        <v/>
      </c>
      <c r="H41" s="7" t="str">
        <f>IF(ISBLANK(TAB_INV[[#This Row],[Nombre de paquets]]), "", TAB_INV[[#This Row],[Qté / Paquet]]*TAB_INV[[#This Row],[Nombre de paquets]]*TAB_INV[[#This Row],[Signe]])</f>
        <v/>
      </c>
      <c r="I41" s="9"/>
    </row>
    <row r="42" spans="5:9" x14ac:dyDescent="0.2">
      <c r="E42" s="10"/>
      <c r="F42" s="7"/>
      <c r="G42" s="10" t="str">
        <f>IF(TAB_INV[[#This Row],[Mouvement]]="Entrée", 1, IF(TAB_INV[[#This Row],[Mouvement]]="Sortie", -1, ""))</f>
        <v/>
      </c>
      <c r="H42" s="7" t="str">
        <f>IF(ISBLANK(TAB_INV[[#This Row],[Nombre de paquets]]), "", TAB_INV[[#This Row],[Qté / Paquet]]*TAB_INV[[#This Row],[Nombre de paquets]]*TAB_INV[[#This Row],[Signe]])</f>
        <v/>
      </c>
      <c r="I42" s="9"/>
    </row>
    <row r="43" spans="5:9" x14ac:dyDescent="0.2">
      <c r="E43" s="10"/>
      <c r="F43" s="7"/>
      <c r="G43" s="10" t="str">
        <f>IF(TAB_INV[[#This Row],[Mouvement]]="Entrée", 1, IF(TAB_INV[[#This Row],[Mouvement]]="Sortie", -1, ""))</f>
        <v/>
      </c>
      <c r="H43" s="7" t="str">
        <f>IF(ISBLANK(TAB_INV[[#This Row],[Nombre de paquets]]), "", TAB_INV[[#This Row],[Qté / Paquet]]*TAB_INV[[#This Row],[Nombre de paquets]]*TAB_INV[[#This Row],[Signe]])</f>
        <v/>
      </c>
      <c r="I43" s="9"/>
    </row>
    <row r="44" spans="5:9" x14ac:dyDescent="0.2">
      <c r="E44" s="10"/>
      <c r="F44" s="7"/>
      <c r="G44" s="10" t="str">
        <f>IF(TAB_INV[[#This Row],[Mouvement]]="Entrée", 1, IF(TAB_INV[[#This Row],[Mouvement]]="Sortie", -1, ""))</f>
        <v/>
      </c>
      <c r="H44" s="7" t="str">
        <f>IF(ISBLANK(TAB_INV[[#This Row],[Nombre de paquets]]), "", TAB_INV[[#This Row],[Qté / Paquet]]*TAB_INV[[#This Row],[Nombre de paquets]]*TAB_INV[[#This Row],[Signe]])</f>
        <v/>
      </c>
      <c r="I44" s="9"/>
    </row>
    <row r="45" spans="5:9" x14ac:dyDescent="0.2">
      <c r="E45" s="10"/>
      <c r="F45" s="7"/>
      <c r="G45" s="10" t="str">
        <f>IF(TAB_INV[[#This Row],[Mouvement]]="Entrée", 1, IF(TAB_INV[[#This Row],[Mouvement]]="Sortie", -1, ""))</f>
        <v/>
      </c>
      <c r="H45" s="7" t="str">
        <f>IF(ISBLANK(TAB_INV[[#This Row],[Nombre de paquets]]), "", TAB_INV[[#This Row],[Qté / Paquet]]*TAB_INV[[#This Row],[Nombre de paquets]]*TAB_INV[[#This Row],[Signe]])</f>
        <v/>
      </c>
      <c r="I45" s="9"/>
    </row>
    <row r="46" spans="5:9" x14ac:dyDescent="0.2">
      <c r="E46" s="10"/>
      <c r="F46" s="7"/>
      <c r="G46" s="10" t="str">
        <f>IF(TAB_INV[[#This Row],[Mouvement]]="Entrée", 1, IF(TAB_INV[[#This Row],[Mouvement]]="Sortie", -1, ""))</f>
        <v/>
      </c>
      <c r="H46" s="7" t="str">
        <f>IF(ISBLANK(TAB_INV[[#This Row],[Nombre de paquets]]), "", TAB_INV[[#This Row],[Qté / Paquet]]*TAB_INV[[#This Row],[Nombre de paquets]]*TAB_INV[[#This Row],[Signe]])</f>
        <v/>
      </c>
      <c r="I46" s="9"/>
    </row>
    <row r="47" spans="5:9" x14ac:dyDescent="0.2">
      <c r="E47" s="10"/>
      <c r="F47" s="7"/>
      <c r="G47" s="10" t="str">
        <f>IF(TAB_INV[[#This Row],[Mouvement]]="Entrée", 1, IF(TAB_INV[[#This Row],[Mouvement]]="Sortie", -1, ""))</f>
        <v/>
      </c>
      <c r="H47" s="7" t="str">
        <f>IF(ISBLANK(TAB_INV[[#This Row],[Nombre de paquets]]), "", TAB_INV[[#This Row],[Qté / Paquet]]*TAB_INV[[#This Row],[Nombre de paquets]]*TAB_INV[[#This Row],[Signe]])</f>
        <v/>
      </c>
      <c r="I47" s="9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172309-983D-FB45-A837-104B6989F94C}">
          <x14:formula1>
            <xm:f>Definition!$C$2:$C$47</xm:f>
          </x14:formula1>
          <xm:sqref>B2:B47</xm:sqref>
        </x14:dataValidation>
        <x14:dataValidation type="list" allowBlank="1" showInputMessage="1" showErrorMessage="1" xr:uid="{830D0E67-DA71-DD40-B568-93B65AC58F75}">
          <x14:formula1>
            <xm:f>Definition!$A$2:$A$12</xm:f>
          </x14:formula1>
          <xm:sqref>A2:A47</xm:sqref>
        </x14:dataValidation>
        <x14:dataValidation type="list" allowBlank="1" showInputMessage="1" showErrorMessage="1" xr:uid="{0C641E61-9460-3F42-9EF3-E43EF9C9FC7A}">
          <x14:formula1>
            <xm:f>Definition!$I$2:$I$3</xm:f>
          </x14:formula1>
          <xm:sqref>F2:F47</xm:sqref>
        </x14:dataValidation>
        <x14:dataValidation type="list" allowBlank="1" showInputMessage="1" showErrorMessage="1" xr:uid="{69159130-F1BE-A549-8359-BF1064FC5679}">
          <x14:formula1>
            <xm:f>Definition!$G$2:$G$13</xm:f>
          </x14:formula1>
          <xm:sqref>C2:C47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4FE9-70C9-6443-ADBE-00C72505B42F}">
  <dimension ref="A1:I47"/>
  <sheetViews>
    <sheetView zoomScale="140" zoomScaleNormal="140" workbookViewId="0">
      <selection activeCell="G4" sqref="G4"/>
    </sheetView>
  </sheetViews>
  <sheetFormatPr baseColWidth="10" defaultRowHeight="16" x14ac:dyDescent="0.2"/>
  <cols>
    <col min="1" max="1" width="17" customWidth="1"/>
    <col min="2" max="2" width="4.6640625" customWidth="1"/>
    <col min="3" max="3" width="17.6640625" customWidth="1"/>
    <col min="4" max="4" width="5.33203125" customWidth="1"/>
    <col min="5" max="5" width="17.6640625" customWidth="1"/>
    <col min="6" max="6" width="10.83203125" customWidth="1"/>
  </cols>
  <sheetData>
    <row r="1" spans="1:9" x14ac:dyDescent="0.2">
      <c r="A1" t="s">
        <v>62</v>
      </c>
      <c r="C1" t="s">
        <v>11</v>
      </c>
      <c r="E1" t="s">
        <v>84</v>
      </c>
      <c r="G1" t="s">
        <v>65</v>
      </c>
      <c r="I1" t="s">
        <v>68</v>
      </c>
    </row>
    <row r="2" spans="1:9" x14ac:dyDescent="0.2">
      <c r="A2" t="s">
        <v>11</v>
      </c>
      <c r="C2" s="1" t="s">
        <v>2</v>
      </c>
      <c r="D2" s="1"/>
      <c r="E2" s="1" t="s">
        <v>7</v>
      </c>
      <c r="G2" t="s">
        <v>67</v>
      </c>
      <c r="I2" t="s">
        <v>69</v>
      </c>
    </row>
    <row r="3" spans="1:9" x14ac:dyDescent="0.2">
      <c r="A3" t="s">
        <v>75</v>
      </c>
      <c r="C3" s="1" t="s">
        <v>3</v>
      </c>
      <c r="D3" s="1"/>
      <c r="E3" s="1" t="s">
        <v>6</v>
      </c>
      <c r="G3" t="s">
        <v>66</v>
      </c>
      <c r="I3" t="s">
        <v>70</v>
      </c>
    </row>
    <row r="4" spans="1:9" x14ac:dyDescent="0.2">
      <c r="A4" t="s">
        <v>76</v>
      </c>
      <c r="C4" s="1" t="s">
        <v>4</v>
      </c>
      <c r="D4" s="1"/>
      <c r="E4" s="1" t="s">
        <v>24</v>
      </c>
      <c r="G4" t="s">
        <v>65</v>
      </c>
    </row>
    <row r="5" spans="1:9" x14ac:dyDescent="0.2">
      <c r="A5" t="s">
        <v>90</v>
      </c>
      <c r="C5" s="1" t="s">
        <v>12</v>
      </c>
      <c r="D5" s="1"/>
      <c r="E5" s="1" t="s">
        <v>8</v>
      </c>
      <c r="G5" t="s">
        <v>82</v>
      </c>
    </row>
    <row r="6" spans="1:9" x14ac:dyDescent="0.2">
      <c r="C6" s="1" t="s">
        <v>25</v>
      </c>
      <c r="D6" s="1"/>
      <c r="E6" s="1" t="s">
        <v>20</v>
      </c>
    </row>
    <row r="7" spans="1:9" x14ac:dyDescent="0.2">
      <c r="C7" s="1" t="s">
        <v>40</v>
      </c>
      <c r="D7" s="1"/>
      <c r="E7" s="1" t="s">
        <v>19</v>
      </c>
    </row>
    <row r="8" spans="1:9" x14ac:dyDescent="0.2">
      <c r="C8" s="1" t="s">
        <v>46</v>
      </c>
      <c r="D8" s="1"/>
      <c r="E8" s="1" t="s">
        <v>86</v>
      </c>
    </row>
    <row r="9" spans="1:9" x14ac:dyDescent="0.2">
      <c r="C9" s="1" t="s">
        <v>5</v>
      </c>
      <c r="D9" s="1"/>
      <c r="E9" s="1"/>
    </row>
    <row r="10" spans="1:9" x14ac:dyDescent="0.2">
      <c r="C10" s="1" t="s">
        <v>41</v>
      </c>
      <c r="D10" s="1"/>
      <c r="E10" s="1"/>
    </row>
    <row r="11" spans="1:9" x14ac:dyDescent="0.2">
      <c r="C11" s="1" t="s">
        <v>43</v>
      </c>
      <c r="D11" s="1"/>
      <c r="E11" s="1"/>
    </row>
    <row r="12" spans="1:9" x14ac:dyDescent="0.2">
      <c r="C12" s="1" t="s">
        <v>10</v>
      </c>
      <c r="D12" s="1"/>
      <c r="E12" s="1"/>
    </row>
    <row r="13" spans="1:9" x14ac:dyDescent="0.2">
      <c r="C13" s="1" t="s">
        <v>63</v>
      </c>
      <c r="D13" s="1"/>
      <c r="E13" s="1"/>
    </row>
    <row r="14" spans="1:9" x14ac:dyDescent="0.2">
      <c r="C14" s="1" t="s">
        <v>91</v>
      </c>
      <c r="D14" s="1"/>
      <c r="E14" s="1"/>
    </row>
    <row r="15" spans="1:9" x14ac:dyDescent="0.2">
      <c r="C15" s="1" t="s">
        <v>9</v>
      </c>
      <c r="D15" s="1"/>
      <c r="E15" s="1"/>
    </row>
    <row r="16" spans="1:9" x14ac:dyDescent="0.2">
      <c r="C16" s="1" t="s">
        <v>45</v>
      </c>
      <c r="D16" s="1"/>
      <c r="E16" s="1"/>
    </row>
    <row r="17" spans="3:5" x14ac:dyDescent="0.2">
      <c r="C17" s="1" t="s">
        <v>64</v>
      </c>
      <c r="D17" s="1"/>
      <c r="E17" s="1"/>
    </row>
    <row r="18" spans="3:5" x14ac:dyDescent="0.2">
      <c r="C18" s="1" t="s">
        <v>87</v>
      </c>
      <c r="D18" s="1"/>
      <c r="E18" s="1"/>
    </row>
    <row r="19" spans="3:5" x14ac:dyDescent="0.2">
      <c r="C19" s="1" t="s">
        <v>9</v>
      </c>
      <c r="D19" s="1"/>
      <c r="E19" s="1"/>
    </row>
    <row r="20" spans="3:5" x14ac:dyDescent="0.2">
      <c r="C20" s="1" t="s">
        <v>79</v>
      </c>
      <c r="D20" s="1"/>
      <c r="E20" s="1"/>
    </row>
    <row r="21" spans="3:5" x14ac:dyDescent="0.2">
      <c r="C21" s="1" t="s">
        <v>85</v>
      </c>
      <c r="D21" s="1"/>
      <c r="E21" s="1"/>
    </row>
    <row r="22" spans="3:5" x14ac:dyDescent="0.2">
      <c r="C22" s="1" t="s">
        <v>80</v>
      </c>
      <c r="D22" s="1"/>
      <c r="E22" s="1"/>
    </row>
    <row r="23" spans="3:5" x14ac:dyDescent="0.2">
      <c r="C23" s="1" t="s">
        <v>88</v>
      </c>
      <c r="D23" s="1"/>
      <c r="E23" s="1"/>
    </row>
    <row r="24" spans="3:5" x14ac:dyDescent="0.2">
      <c r="C24" s="1" t="s">
        <v>92</v>
      </c>
      <c r="D24" s="1"/>
      <c r="E24" s="1"/>
    </row>
    <row r="25" spans="3:5" x14ac:dyDescent="0.2">
      <c r="C25" s="1" t="s">
        <v>93</v>
      </c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 t="s">
        <v>39</v>
      </c>
      <c r="D28" s="1"/>
      <c r="E28" s="1"/>
    </row>
    <row r="29" spans="3:5" x14ac:dyDescent="0.2">
      <c r="C29" s="1" t="s">
        <v>81</v>
      </c>
      <c r="D29" s="1"/>
      <c r="E29" s="1"/>
    </row>
    <row r="30" spans="3:5" x14ac:dyDescent="0.2">
      <c r="C30" s="1" t="s">
        <v>54</v>
      </c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</row>
    <row r="35" spans="3:5" x14ac:dyDescent="0.2">
      <c r="C35" s="1"/>
    </row>
    <row r="36" spans="3:5" x14ac:dyDescent="0.2">
      <c r="C36" s="1"/>
    </row>
    <row r="37" spans="3:5" x14ac:dyDescent="0.2">
      <c r="C37" s="1"/>
    </row>
    <row r="38" spans="3:5" x14ac:dyDescent="0.2">
      <c r="C38" s="1"/>
    </row>
    <row r="39" spans="3:5" x14ac:dyDescent="0.2">
      <c r="C39" s="1"/>
    </row>
    <row r="40" spans="3:5" x14ac:dyDescent="0.2">
      <c r="C40" s="1"/>
    </row>
    <row r="41" spans="3:5" x14ac:dyDescent="0.2">
      <c r="C41" s="1"/>
    </row>
    <row r="42" spans="3:5" x14ac:dyDescent="0.2">
      <c r="C42" s="1"/>
    </row>
    <row r="43" spans="3:5" x14ac:dyDescent="0.2">
      <c r="C43" s="1"/>
    </row>
    <row r="44" spans="3:5" x14ac:dyDescent="0.2">
      <c r="C44" s="1"/>
    </row>
    <row r="45" spans="3:5" x14ac:dyDescent="0.2">
      <c r="C45" s="1"/>
    </row>
    <row r="46" spans="3:5" x14ac:dyDescent="0.2">
      <c r="C46" s="1"/>
    </row>
    <row r="47" spans="3:5" x14ac:dyDescent="0.2">
      <c r="C47" s="1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Previsionnel</vt:lpstr>
      <vt:lpstr>Stock</vt:lpstr>
      <vt:lpstr>Autre</vt:lpstr>
      <vt:lpstr>Inventaire</vt:lpstr>
      <vt:lpstr>Definition</vt:lpstr>
      <vt:lpstr>TAB_MVT</vt:lpstr>
      <vt:lpstr>Stock!Zone_d_impression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Alexandre Boyer</cp:lastModifiedBy>
  <cp:lastPrinted>2020-03-14T10:23:23Z</cp:lastPrinted>
  <dcterms:created xsi:type="dcterms:W3CDTF">2020-03-14T06:27:05Z</dcterms:created>
  <dcterms:modified xsi:type="dcterms:W3CDTF">2020-03-15T11:11:24Z</dcterms:modified>
</cp:coreProperties>
</file>