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<sst xmlns="http://schemas.openxmlformats.org/spreadsheetml/2006/main" count="42" uniqueCount="39">
  <si>
    <t xml:space="preserve">Nitrito</t>
  </si>
  <si>
    <t xml:space="preserve">tiempo</t>
  </si>
  <si>
    <t xml:space="preserve">Sulfámico</t>
  </si>
  <si>
    <t xml:space="preserve">Tiempo</t>
  </si>
  <si>
    <t xml:space="preserve">moles nitrito</t>
  </si>
  <si>
    <t xml:space="preserve">Entalpía intensiva de reacción</t>
  </si>
  <si>
    <t xml:space="preserve">Ce Agua</t>
  </si>
  <si>
    <t xml:space="preserve">Temperatura promedio</t>
  </si>
  <si>
    <t xml:space="preserve">Entalpía extensiva de reacción</t>
  </si>
  <si>
    <t xml:space="preserve">Temperatura inicial nitrito</t>
  </si>
  <si>
    <r>
      <rPr>
        <sz val="11"/>
        <color rgb="FF000000"/>
        <rFont val="Calibri"/>
        <family val="2"/>
        <charset val="1"/>
      </rPr>
      <t xml:space="preserve">Q </t>
    </r>
    <r>
      <rPr>
        <i val="true"/>
        <sz val="11"/>
        <color rgb="FF000000"/>
        <rFont val="Calibri"/>
        <family val="2"/>
        <charset val="1"/>
      </rPr>
      <t xml:space="preserve">nitrito</t>
    </r>
  </si>
  <si>
    <t xml:space="preserve">Temperatura final nitrito</t>
  </si>
  <si>
    <r>
      <rPr>
        <sz val="11"/>
        <color rgb="FF000000"/>
        <rFont val="Calibri"/>
        <family val="2"/>
        <charset val="1"/>
      </rPr>
      <t xml:space="preserve">Q </t>
    </r>
    <r>
      <rPr>
        <i val="true"/>
        <sz val="11"/>
        <color rgb="FF000000"/>
        <rFont val="Calibri"/>
        <family val="2"/>
        <charset val="1"/>
      </rPr>
      <t xml:space="preserve">sulfámico</t>
    </r>
  </si>
  <si>
    <r>
      <rPr>
        <sz val="11"/>
        <color rgb="FF000000"/>
        <rFont val="Calibri"/>
        <family val="2"/>
        <charset val="1"/>
      </rPr>
      <t xml:space="preserve">Q </t>
    </r>
    <r>
      <rPr>
        <i val="true"/>
        <sz val="11"/>
        <color rgb="FF000000"/>
        <rFont val="Calibri"/>
        <family val="2"/>
        <charset val="1"/>
      </rPr>
      <t xml:space="preserve">calorimétro</t>
    </r>
  </si>
  <si>
    <t xml:space="preserve">Cp</t>
  </si>
  <si>
    <t xml:space="preserve">Temperatura peróxido</t>
  </si>
  <si>
    <t xml:space="preserve">Temperatura magnesio</t>
  </si>
  <si>
    <t xml:space="preserve">t medio</t>
  </si>
  <si>
    <t xml:space="preserve">0=H+Cp*DT+Ceaguapero*DT*m</t>
  </si>
  <si>
    <t xml:space="preserve">Ajuste lineal rojo:</t>
  </si>
  <si>
    <t xml:space="preserve">T final</t>
  </si>
  <si>
    <t xml:space="preserve">H=(-1)*(Cp_calorímetro*DT+Ce_agua_perox*DT*m)</t>
  </si>
  <si>
    <t xml:space="preserve">Ajuste lineal amarillo:</t>
  </si>
  <si>
    <t xml:space="preserve">Tinicial</t>
  </si>
  <si>
    <t xml:space="preserve">Entonces:</t>
  </si>
  <si>
    <t xml:space="preserve">Masa agua / peróxido</t>
  </si>
  <si>
    <t xml:space="preserve">H=</t>
  </si>
  <si>
    <t xml:space="preserve">Extensiva</t>
  </si>
  <si>
    <t xml:space="preserve">moles perox</t>
  </si>
  <si>
    <t xml:space="preserve">(molaridad en n/L, divide por 1000 para n/mL)</t>
  </si>
  <si>
    <t xml:space="preserve">Hint</t>
  </si>
  <si>
    <t xml:space="preserve">Eso en J</t>
  </si>
  <si>
    <t xml:space="preserve">En kJ</t>
  </si>
  <si>
    <t xml:space="preserve">H disoluc</t>
  </si>
  <si>
    <t xml:space="preserve">kJ</t>
  </si>
  <si>
    <t xml:space="preserve">H tot</t>
  </si>
  <si>
    <t xml:space="preserve">KJ/mol</t>
  </si>
  <si>
    <t xml:space="preserve">H teórica</t>
  </si>
  <si>
    <t xml:space="preserve">Error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</si>
</sst>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BE5D6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"primera"</c:f>
              <c:strCache>
                <c:ptCount val="1"/>
                <c:pt idx="0">
                  <c:v>primera</c:v>
                </c:pt>
              </c:strCache>
            </c:strRef>
          </c:tx>
          <c:spPr>
            <a:solidFill>
              <a:srgbClr val="80008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800080"/>
              </a:solidFill>
            </c:spPr>
          </c:marker>
          <c:dPt>
            <c:idx val="8"/>
            <c:marker>
              <c:symbol val="circle"/>
              <c:size val="5"/>
              <c:spPr>
                <a:solidFill>
                  <a:srgbClr val="800080"/>
                </a:solidFill>
              </c:spPr>
            </c:marker>
          </c:dPt>
          <c:dLbls>
            <c:numFmt formatCode="General" sourceLinked="1"/>
            <c:dLbl>
              <c:idx val="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19080">
                <a:solidFill>
                  <a:srgbClr val="80008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noFill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noFill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Hoja1!$B$2:$B$12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Hoja1!$A$2:$A$12</c:f>
              <c:numCache>
                <c:formatCode>General</c:formatCode>
                <c:ptCount val="11"/>
                <c:pt idx="0">
                  <c:v>19.19</c:v>
                </c:pt>
                <c:pt idx="1">
                  <c:v>19.2</c:v>
                </c:pt>
                <c:pt idx="2">
                  <c:v>19.21</c:v>
                </c:pt>
                <c:pt idx="3">
                  <c:v>19.23</c:v>
                </c:pt>
                <c:pt idx="4">
                  <c:v>19.24</c:v>
                </c:pt>
                <c:pt idx="5">
                  <c:v>19.26</c:v>
                </c:pt>
                <c:pt idx="6">
                  <c:v>19.27</c:v>
                </c:pt>
                <c:pt idx="7">
                  <c:v>19.29</c:v>
                </c:pt>
                <c:pt idx="8">
                  <c:v>19.31</c:v>
                </c:pt>
                <c:pt idx="9">
                  <c:v>19.34</c:v>
                </c:pt>
                <c:pt idx="10">
                  <c:v>19.36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"segunda"</c:f>
              <c:strCache>
                <c:ptCount val="1"/>
                <c:pt idx="0">
                  <c:v>segunda</c:v>
                </c:pt>
              </c:strCache>
            </c:strRef>
          </c:tx>
          <c:spPr>
            <a:solidFill>
              <a:srgbClr val="000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numFmt formatCode="General" sourceLinked="1"/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Hoja1!$E$2:$E$10</c:f>
              <c:numCache>
                <c:formatCode>General</c:formatCode>
                <c:ptCount val="9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</c:numCache>
            </c:numRef>
          </c:xVal>
          <c:yVal>
            <c:numRef>
              <c:f>Hoja1!$D$2:$D$10</c:f>
              <c:numCache>
                <c:formatCode>General</c:formatCode>
                <c:ptCount val="9"/>
                <c:pt idx="0">
                  <c:v>21.18</c:v>
                </c:pt>
                <c:pt idx="1">
                  <c:v>21.19</c:v>
                </c:pt>
                <c:pt idx="2">
                  <c:v>21.2</c:v>
                </c:pt>
                <c:pt idx="3">
                  <c:v>21.21</c:v>
                </c:pt>
                <c:pt idx="4">
                  <c:v>21.23</c:v>
                </c:pt>
                <c:pt idx="5">
                  <c:v>21.24</c:v>
                </c:pt>
                <c:pt idx="6">
                  <c:v>21.26</c:v>
                </c:pt>
                <c:pt idx="7">
                  <c:v>21.28</c:v>
                </c:pt>
                <c:pt idx="8">
                  <c:v>21.29</c:v>
                </c:pt>
              </c:numCache>
            </c:numRef>
          </c:yVal>
          <c:smooth val="0"/>
        </c:ser>
        <c:axId val="86807586"/>
        <c:axId val="32858232"/>
      </c:scatterChart>
      <c:valAx>
        <c:axId val="868075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858232"/>
        <c:crosses val="autoZero"/>
        <c:crossBetween val="midCat"/>
      </c:valAx>
      <c:valAx>
        <c:axId val="328582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80758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"primera"</c:f>
              <c:strCache>
                <c:ptCount val="1"/>
                <c:pt idx="0">
                  <c:v>primera</c:v>
                </c:pt>
              </c:strCache>
            </c:strRef>
          </c:tx>
          <c:spPr>
            <a:solidFill>
              <a:srgbClr val="ff0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</c:spPr>
            </c:marker>
          </c:dPt>
          <c:dLbls>
            <c:numFmt formatCode="General" sourceLinked="1"/>
            <c:dLbl>
              <c:idx val="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19080">
                <a:solidFill>
                  <a:srgbClr val="ff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Hoja1!$B$28:$B$38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Hoja1!$A$28:$A$38</c:f>
              <c:numCache>
                <c:formatCode>General</c:formatCode>
                <c:ptCount val="11"/>
                <c:pt idx="0">
                  <c:v>19.44</c:v>
                </c:pt>
                <c:pt idx="1">
                  <c:v>19.45</c:v>
                </c:pt>
                <c:pt idx="2">
                  <c:v>19.45</c:v>
                </c:pt>
                <c:pt idx="3">
                  <c:v>19.46</c:v>
                </c:pt>
                <c:pt idx="4">
                  <c:v>19.47</c:v>
                </c:pt>
                <c:pt idx="5">
                  <c:v>19.48</c:v>
                </c:pt>
                <c:pt idx="6">
                  <c:v>19.49</c:v>
                </c:pt>
                <c:pt idx="7">
                  <c:v>19.5</c:v>
                </c:pt>
                <c:pt idx="8">
                  <c:v>19.52</c:v>
                </c:pt>
                <c:pt idx="9">
                  <c:v>19.54</c:v>
                </c:pt>
                <c:pt idx="10">
                  <c:v>19.55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"segunda"</c:f>
              <c:strCache>
                <c:ptCount val="1"/>
                <c:pt idx="0">
                  <c:v>segunda</c:v>
                </c:pt>
              </c:strCache>
            </c:strRef>
          </c:tx>
          <c:spPr>
            <a:solidFill>
              <a:srgbClr val="ffbf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bf00"/>
              </a:solidFill>
            </c:spPr>
          </c:marker>
          <c:dPt>
            <c:idx val="2"/>
            <c:marker>
              <c:symbol val="circle"/>
              <c:size val="5"/>
              <c:spPr>
                <a:solidFill>
                  <a:srgbClr val="ffbf00"/>
                </a:solidFill>
              </c:spPr>
            </c:marker>
          </c:dPt>
          <c:dPt>
            <c:idx val="7"/>
            <c:marker>
              <c:symbol val="circle"/>
              <c:size val="5"/>
              <c:spPr>
                <a:solidFill>
                  <a:srgbClr val="ffbf00"/>
                </a:solidFill>
              </c:spPr>
            </c:marker>
          </c:dPt>
          <c:dLbls>
            <c:numFmt formatCode="General" sourceLinked="1"/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ffbf00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Hoja1!$E$28:$E$36</c:f>
              <c:numCache>
                <c:formatCode>General</c:formatCode>
                <c:ptCount val="9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</c:numCache>
            </c:numRef>
          </c:xVal>
          <c:yVal>
            <c:numRef>
              <c:f>Hoja1!$D$28:$D$36</c:f>
              <c:numCache>
                <c:formatCode>General</c:formatCode>
                <c:ptCount val="9"/>
                <c:pt idx="0">
                  <c:v>21.68</c:v>
                </c:pt>
                <c:pt idx="1">
                  <c:v>21.69</c:v>
                </c:pt>
                <c:pt idx="2">
                  <c:v>21.7</c:v>
                </c:pt>
                <c:pt idx="3">
                  <c:v>21.73</c:v>
                </c:pt>
                <c:pt idx="4">
                  <c:v>21.74</c:v>
                </c:pt>
                <c:pt idx="5">
                  <c:v>21.75</c:v>
                </c:pt>
                <c:pt idx="6">
                  <c:v>21.77</c:v>
                </c:pt>
                <c:pt idx="7">
                  <c:v>21.79</c:v>
                </c:pt>
                <c:pt idx="8">
                  <c:v>21.81</c:v>
                </c:pt>
              </c:numCache>
            </c:numRef>
          </c:yVal>
          <c:smooth val="0"/>
        </c:ser>
        <c:axId val="7572758"/>
        <c:axId val="85059941"/>
      </c:scatterChart>
      <c:valAx>
        <c:axId val="75727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059941"/>
        <c:crosses val="autoZero"/>
        <c:crossBetween val="midCat"/>
      </c:valAx>
      <c:valAx>
        <c:axId val="850599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7275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381240</xdr:colOff>
      <xdr:row>1</xdr:row>
      <xdr:rowOff>15840</xdr:rowOff>
    </xdr:from>
    <xdr:to>
      <xdr:col>11</xdr:col>
      <xdr:colOff>466560</xdr:colOff>
      <xdr:row>18</xdr:row>
      <xdr:rowOff>56160</xdr:rowOff>
    </xdr:to>
    <xdr:graphicFrame>
      <xdr:nvGraphicFramePr>
        <xdr:cNvPr id="0" name="Gráfico 1"/>
        <xdr:cNvGraphicFramePr/>
      </xdr:nvGraphicFramePr>
      <xdr:xfrm>
        <a:off x="7233480" y="199800"/>
        <a:ext cx="5026680" cy="312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531720</xdr:colOff>
      <xdr:row>22</xdr:row>
      <xdr:rowOff>16200</xdr:rowOff>
    </xdr:from>
    <xdr:to>
      <xdr:col>12</xdr:col>
      <xdr:colOff>1080</xdr:colOff>
      <xdr:row>37</xdr:row>
      <xdr:rowOff>177840</xdr:rowOff>
    </xdr:to>
    <xdr:graphicFrame>
      <xdr:nvGraphicFramePr>
        <xdr:cNvPr id="1" name="Gráfico 2"/>
        <xdr:cNvGraphicFramePr/>
      </xdr:nvGraphicFramePr>
      <xdr:xfrm>
        <a:off x="7383960" y="3987360"/>
        <a:ext cx="5234400" cy="290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1" activeCellId="0" sqref="E61"/>
    </sheetView>
  </sheetViews>
  <sheetFormatPr defaultColWidth="10.6328125" defaultRowHeight="14.5" zeroHeight="false" outlineLevelRow="0" outlineLevelCol="0"/>
  <cols>
    <col collapsed="false" customWidth="true" hidden="false" outlineLevel="0" max="1" min="1" style="0" width="28.37"/>
    <col collapsed="false" customWidth="true" hidden="false" outlineLevel="0" max="4" min="4" style="0" width="28.24"/>
  </cols>
  <sheetData>
    <row r="1" customFormat="false" ht="14.5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</row>
    <row r="2" customFormat="false" ht="14.5" hidden="false" customHeight="false" outlineLevel="0" collapsed="false">
      <c r="A2" s="0" t="n">
        <v>19.19</v>
      </c>
      <c r="B2" s="0" t="n">
        <v>0</v>
      </c>
      <c r="D2" s="0" t="n">
        <v>21.18</v>
      </c>
      <c r="E2" s="0" t="n">
        <v>6</v>
      </c>
    </row>
    <row r="3" customFormat="false" ht="14.5" hidden="false" customHeight="false" outlineLevel="0" collapsed="false">
      <c r="A3" s="0" t="n">
        <v>19.2</v>
      </c>
      <c r="B3" s="0" t="n">
        <v>0.5</v>
      </c>
      <c r="D3" s="0" t="n">
        <v>21.19</v>
      </c>
      <c r="E3" s="0" t="n">
        <v>6.5</v>
      </c>
    </row>
    <row r="4" customFormat="false" ht="14.5" hidden="false" customHeight="false" outlineLevel="0" collapsed="false">
      <c r="A4" s="0" t="n">
        <v>19.21</v>
      </c>
      <c r="B4" s="0" t="n">
        <v>1</v>
      </c>
      <c r="D4" s="1" t="n">
        <v>21.2</v>
      </c>
      <c r="E4" s="0" t="n">
        <v>7</v>
      </c>
    </row>
    <row r="5" customFormat="false" ht="14.5" hidden="false" customHeight="false" outlineLevel="0" collapsed="false">
      <c r="A5" s="0" t="n">
        <v>19.23</v>
      </c>
      <c r="B5" s="0" t="n">
        <v>1.5</v>
      </c>
      <c r="D5" s="0" t="n">
        <v>21.21</v>
      </c>
      <c r="E5" s="0" t="n">
        <v>7.5</v>
      </c>
    </row>
    <row r="6" customFormat="false" ht="14.5" hidden="false" customHeight="false" outlineLevel="0" collapsed="false">
      <c r="A6" s="0" t="n">
        <v>19.24</v>
      </c>
      <c r="B6" s="0" t="n">
        <v>2</v>
      </c>
      <c r="D6" s="0" t="n">
        <v>21.23</v>
      </c>
      <c r="E6" s="0" t="n">
        <v>8</v>
      </c>
    </row>
    <row r="7" customFormat="false" ht="14.5" hidden="false" customHeight="false" outlineLevel="0" collapsed="false">
      <c r="A7" s="0" t="n">
        <v>19.26</v>
      </c>
      <c r="B7" s="0" t="n">
        <v>2.5</v>
      </c>
      <c r="D7" s="0" t="n">
        <v>21.24</v>
      </c>
      <c r="E7" s="0" t="n">
        <v>8.5</v>
      </c>
    </row>
    <row r="8" customFormat="false" ht="14.5" hidden="false" customHeight="false" outlineLevel="0" collapsed="false">
      <c r="A8" s="0" t="n">
        <v>19.27</v>
      </c>
      <c r="B8" s="0" t="n">
        <v>3</v>
      </c>
      <c r="D8" s="0" t="n">
        <v>21.26</v>
      </c>
      <c r="E8" s="0" t="n">
        <v>9</v>
      </c>
    </row>
    <row r="9" customFormat="false" ht="14.5" hidden="false" customHeight="false" outlineLevel="0" collapsed="false">
      <c r="A9" s="1" t="n">
        <v>19.29</v>
      </c>
      <c r="B9" s="0" t="n">
        <v>3.5</v>
      </c>
      <c r="D9" s="0" t="n">
        <v>21.28</v>
      </c>
      <c r="E9" s="0" t="n">
        <v>9.5</v>
      </c>
    </row>
    <row r="10" customFormat="false" ht="14.5" hidden="false" customHeight="false" outlineLevel="0" collapsed="false">
      <c r="A10" s="0" t="n">
        <v>19.31</v>
      </c>
      <c r="B10" s="0" t="n">
        <v>4</v>
      </c>
      <c r="D10" s="0" t="n">
        <v>21.29</v>
      </c>
      <c r="E10" s="0" t="n">
        <v>10</v>
      </c>
    </row>
    <row r="11" customFormat="false" ht="14.5" hidden="false" customHeight="false" outlineLevel="0" collapsed="false">
      <c r="A11" s="0" t="n">
        <v>19.34</v>
      </c>
      <c r="B11" s="0" t="n">
        <v>4.5</v>
      </c>
    </row>
    <row r="12" customFormat="false" ht="14.5" hidden="false" customHeight="false" outlineLevel="0" collapsed="false">
      <c r="A12" s="0" t="n">
        <v>19.36</v>
      </c>
      <c r="B12" s="0" t="n">
        <v>5</v>
      </c>
    </row>
    <row r="14" customFormat="false" ht="13.8" hidden="false" customHeight="false" outlineLevel="0" collapsed="false">
      <c r="A14" s="0" t="s">
        <v>4</v>
      </c>
      <c r="B14" s="0" t="n">
        <f aca="false">(10*(11.3/100))/68.9953</f>
        <v>0.0163779271921421</v>
      </c>
    </row>
    <row r="15" customFormat="false" ht="13.8" hidden="false" customHeight="false" outlineLevel="0" collapsed="false">
      <c r="A15" s="0" t="s">
        <v>5</v>
      </c>
      <c r="B15" s="0" t="n">
        <v>-420.5</v>
      </c>
      <c r="C15" s="0" t="n">
        <f aca="false">1000*B15</f>
        <v>-420500</v>
      </c>
    </row>
    <row r="16" customFormat="false" ht="13.8" hidden="false" customHeight="false" outlineLevel="0" collapsed="false"/>
    <row r="17" customFormat="false" ht="13.8" hidden="false" customHeight="false" outlineLevel="0" collapsed="false">
      <c r="A17" s="0" t="s">
        <v>6</v>
      </c>
      <c r="B17" s="0" t="n">
        <v>4.18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>
      <c r="A20" s="0" t="s">
        <v>7</v>
      </c>
      <c r="B20" s="0" t="n">
        <f aca="false">(5+6)/2</f>
        <v>5.5</v>
      </c>
      <c r="D20" s="0" t="s">
        <v>8</v>
      </c>
      <c r="E20" s="0" t="n">
        <f aca="false">C15*B14</f>
        <v>-6886.91838429574</v>
      </c>
    </row>
    <row r="21" customFormat="false" ht="13.8" hidden="false" customHeight="false" outlineLevel="0" collapsed="false">
      <c r="A21" s="0" t="s">
        <v>9</v>
      </c>
      <c r="B21" s="0" t="n">
        <f aca="false">0.0349*5.5+19.176</f>
        <v>19.36795</v>
      </c>
      <c r="D21" s="0" t="s">
        <v>10</v>
      </c>
      <c r="E21" s="0" t="n">
        <f aca="false">B17*10*(B22-B21)</f>
        <v>74.7613900000002</v>
      </c>
    </row>
    <row r="22" customFormat="false" ht="13.8" hidden="false" customHeight="false" outlineLevel="0" collapsed="false">
      <c r="A22" s="0" t="s">
        <v>11</v>
      </c>
      <c r="B22" s="0" t="n">
        <f aca="false">0.029*5.5+20.997</f>
        <v>21.1565</v>
      </c>
      <c r="D22" s="0" t="s">
        <v>12</v>
      </c>
      <c r="E22" s="0" t="n">
        <f aca="false">B17*600*(B22-B21)</f>
        <v>4485.68340000001</v>
      </c>
    </row>
    <row r="23" customFormat="false" ht="13.8" hidden="false" customHeight="false" outlineLevel="0" collapsed="false">
      <c r="D23" s="2" t="s">
        <v>13</v>
      </c>
      <c r="E23" s="0" t="n">
        <f aca="false">(-1)*(E20+E21+E22)</f>
        <v>2326.47359429573</v>
      </c>
    </row>
    <row r="24" customFormat="false" ht="13.8" hidden="false" customHeight="false" outlineLevel="0" collapsed="false">
      <c r="D24" s="3" t="s">
        <v>14</v>
      </c>
      <c r="E24" s="0" t="n">
        <f aca="false">E23/(B22-B21)</f>
        <v>1300.7596065504</v>
      </c>
    </row>
    <row r="27" customFormat="false" ht="14.5" hidden="false" customHeight="false" outlineLevel="0" collapsed="false">
      <c r="A27" s="0" t="s">
        <v>15</v>
      </c>
      <c r="B27" s="0" t="s">
        <v>1</v>
      </c>
      <c r="D27" s="0" t="s">
        <v>16</v>
      </c>
      <c r="E27" s="0" t="s">
        <v>1</v>
      </c>
    </row>
    <row r="28" customFormat="false" ht="14.5" hidden="false" customHeight="false" outlineLevel="0" collapsed="false">
      <c r="A28" s="0" t="n">
        <v>19.44</v>
      </c>
      <c r="B28" s="0" t="n">
        <v>0</v>
      </c>
      <c r="D28" s="0" t="n">
        <v>21.68</v>
      </c>
      <c r="E28" s="0" t="n">
        <v>6</v>
      </c>
    </row>
    <row r="29" customFormat="false" ht="14.5" hidden="false" customHeight="false" outlineLevel="0" collapsed="false">
      <c r="A29" s="0" t="n">
        <v>19.45</v>
      </c>
      <c r="B29" s="0" t="n">
        <v>0.5</v>
      </c>
      <c r="D29" s="0" t="n">
        <v>21.69</v>
      </c>
      <c r="E29" s="0" t="n">
        <v>6.5</v>
      </c>
    </row>
    <row r="30" customFormat="false" ht="14.5" hidden="false" customHeight="false" outlineLevel="0" collapsed="false">
      <c r="A30" s="0" t="n">
        <v>19.45</v>
      </c>
      <c r="B30" s="0" t="n">
        <v>1</v>
      </c>
      <c r="D30" s="0" t="n">
        <v>21.7</v>
      </c>
      <c r="E30" s="0" t="n">
        <v>7</v>
      </c>
    </row>
    <row r="31" customFormat="false" ht="14.5" hidden="false" customHeight="false" outlineLevel="0" collapsed="false">
      <c r="A31" s="0" t="n">
        <v>19.46</v>
      </c>
      <c r="B31" s="0" t="n">
        <v>1.5</v>
      </c>
      <c r="D31" s="0" t="n">
        <v>21.73</v>
      </c>
      <c r="E31" s="0" t="n">
        <v>7.5</v>
      </c>
    </row>
    <row r="32" customFormat="false" ht="14.5" hidden="false" customHeight="false" outlineLevel="0" collapsed="false">
      <c r="A32" s="0" t="n">
        <v>19.47</v>
      </c>
      <c r="B32" s="0" t="n">
        <v>2</v>
      </c>
      <c r="D32" s="0" t="n">
        <v>21.74</v>
      </c>
      <c r="E32" s="0" t="n">
        <v>8</v>
      </c>
    </row>
    <row r="33" customFormat="false" ht="14.5" hidden="false" customHeight="false" outlineLevel="0" collapsed="false">
      <c r="A33" s="0" t="n">
        <v>19.48</v>
      </c>
      <c r="B33" s="0" t="n">
        <v>2.5</v>
      </c>
      <c r="D33" s="0" t="n">
        <v>21.75</v>
      </c>
      <c r="E33" s="0" t="n">
        <v>8.5</v>
      </c>
    </row>
    <row r="34" customFormat="false" ht="14.5" hidden="false" customHeight="false" outlineLevel="0" collapsed="false">
      <c r="A34" s="0" t="n">
        <v>19.49</v>
      </c>
      <c r="B34" s="0" t="n">
        <v>3</v>
      </c>
      <c r="D34" s="0" t="n">
        <v>21.77</v>
      </c>
      <c r="E34" s="0" t="n">
        <v>9</v>
      </c>
    </row>
    <row r="35" customFormat="false" ht="14.5" hidden="false" customHeight="false" outlineLevel="0" collapsed="false">
      <c r="A35" s="0" t="n">
        <v>19.5</v>
      </c>
      <c r="B35" s="0" t="n">
        <v>3.5</v>
      </c>
      <c r="D35" s="0" t="n">
        <v>21.79</v>
      </c>
      <c r="E35" s="0" t="n">
        <v>9.5</v>
      </c>
    </row>
    <row r="36" customFormat="false" ht="14.5" hidden="false" customHeight="false" outlineLevel="0" collapsed="false">
      <c r="A36" s="0" t="n">
        <v>19.52</v>
      </c>
      <c r="B36" s="0" t="n">
        <v>4</v>
      </c>
      <c r="D36" s="0" t="n">
        <v>21.81</v>
      </c>
      <c r="E36" s="0" t="n">
        <v>10</v>
      </c>
    </row>
    <row r="37" customFormat="false" ht="14.5" hidden="false" customHeight="false" outlineLevel="0" collapsed="false">
      <c r="A37" s="0" t="n">
        <v>19.54</v>
      </c>
      <c r="B37" s="0" t="n">
        <v>4.5</v>
      </c>
    </row>
    <row r="38" customFormat="false" ht="14.5" hidden="false" customHeight="false" outlineLevel="0" collapsed="false">
      <c r="A38" s="0" t="n">
        <v>19.55</v>
      </c>
      <c r="B38" s="0" t="n">
        <v>5</v>
      </c>
    </row>
    <row r="42" customFormat="false" ht="13.8" hidden="false" customHeight="false" outlineLevel="0" collapsed="false">
      <c r="B42" s="0" t="s">
        <v>17</v>
      </c>
      <c r="C42" s="0" t="n">
        <v>5.5</v>
      </c>
      <c r="E42" s="0" t="s">
        <v>18</v>
      </c>
    </row>
    <row r="43" customFormat="false" ht="13.8" hidden="false" customHeight="false" outlineLevel="0" collapsed="false">
      <c r="A43" s="0" t="s">
        <v>19</v>
      </c>
      <c r="B43" s="0" t="s">
        <v>20</v>
      </c>
      <c r="C43" s="0" t="n">
        <f aca="false">0.024*5.5+19.429</f>
        <v>19.561</v>
      </c>
      <c r="E43" s="0" t="s">
        <v>21</v>
      </c>
    </row>
    <row r="44" customFormat="false" ht="13.8" hidden="false" customHeight="false" outlineLevel="0" collapsed="false">
      <c r="A44" s="4" t="s">
        <v>22</v>
      </c>
      <c r="B44" s="0" t="s">
        <v>23</v>
      </c>
      <c r="C44" s="0" t="n">
        <f aca="false">0.038*5.5+21.436</f>
        <v>21.645</v>
      </c>
    </row>
    <row r="45" customFormat="false" ht="13.8" hidden="false" customHeight="false" outlineLevel="0" collapsed="false">
      <c r="E45" s="0" t="s">
        <v>24</v>
      </c>
    </row>
    <row r="46" customFormat="false" ht="13.8" hidden="false" customHeight="false" outlineLevel="0" collapsed="false">
      <c r="A46" s="0" t="s">
        <v>25</v>
      </c>
      <c r="B46" s="0" t="n">
        <v>610</v>
      </c>
      <c r="E46" s="0" t="s">
        <v>26</v>
      </c>
      <c r="F46" s="0" t="n">
        <f aca="false">(-1)*(E24*(C44-C43)+B17*(C44-C43)*B46)</f>
        <v>-8024.56622005104</v>
      </c>
    </row>
    <row r="47" customFormat="false" ht="13.8" hidden="false" customHeight="false" outlineLevel="0" collapsed="false">
      <c r="E47" s="0" t="s">
        <v>27</v>
      </c>
    </row>
    <row r="48" customFormat="false" ht="13.8" hidden="false" customHeight="false" outlineLevel="0" collapsed="false"/>
    <row r="49" customFormat="false" ht="13.8" hidden="false" customHeight="false" outlineLevel="0" collapsed="false">
      <c r="E49" s="0" t="s">
        <v>28</v>
      </c>
      <c r="F49" s="0" t="n">
        <f aca="false">10*8.92*(1/1000)</f>
        <v>0.0892</v>
      </c>
      <c r="G49" s="0" t="s">
        <v>29</v>
      </c>
    </row>
    <row r="50" customFormat="false" ht="13.8" hidden="false" customHeight="false" outlineLevel="0" collapsed="false"/>
    <row r="51" customFormat="false" ht="13.8" hidden="false" customHeight="false" outlineLevel="0" collapsed="false">
      <c r="E51" s="0" t="s">
        <v>30</v>
      </c>
      <c r="F51" s="0" t="n">
        <f aca="false">F46/F49</f>
        <v>-89961.5047090924</v>
      </c>
    </row>
    <row r="52" customFormat="false" ht="13.8" hidden="false" customHeight="false" outlineLevel="0" collapsed="false">
      <c r="E52" s="0" t="s">
        <v>31</v>
      </c>
    </row>
    <row r="53" customFormat="false" ht="13.8" hidden="false" customHeight="false" outlineLevel="0" collapsed="false">
      <c r="E53" s="0" t="s">
        <v>32</v>
      </c>
      <c r="F53" s="0" t="n">
        <f aca="false">F51/1000</f>
        <v>-89.9615047090924</v>
      </c>
    </row>
    <row r="54" customFormat="false" ht="13.8" hidden="false" customHeight="false" outlineLevel="0" collapsed="false"/>
    <row r="55" customFormat="false" ht="13.8" hidden="false" customHeight="false" outlineLevel="0" collapsed="false">
      <c r="E55" s="0" t="s">
        <v>33</v>
      </c>
      <c r="F55" s="0" t="n">
        <v>-2.1</v>
      </c>
      <c r="G55" s="0" t="s">
        <v>34</v>
      </c>
    </row>
    <row r="56" customFormat="false" ht="13.8" hidden="false" customHeight="false" outlineLevel="0" collapsed="false"/>
    <row r="57" customFormat="false" ht="13.8" hidden="false" customHeight="false" outlineLevel="0" collapsed="false">
      <c r="E57" s="0" t="s">
        <v>35</v>
      </c>
      <c r="F57" s="0" t="n">
        <f aca="false">F55+F53</f>
        <v>-92.0615047090924</v>
      </c>
      <c r="G57" s="0" t="s">
        <v>36</v>
      </c>
    </row>
    <row r="58" customFormat="false" ht="13.8" hidden="false" customHeight="false" outlineLevel="0" collapsed="false"/>
    <row r="59" customFormat="false" ht="13.8" hidden="false" customHeight="false" outlineLevel="0" collapsed="false">
      <c r="E59" s="0" t="s">
        <v>37</v>
      </c>
      <c r="F59" s="0" t="n">
        <v>-98.03</v>
      </c>
      <c r="G59" s="0" t="s">
        <v>36</v>
      </c>
    </row>
    <row r="60" customFormat="false" ht="13.8" hidden="false" customHeight="false" outlineLevel="0" collapsed="false"/>
    <row r="61" customFormat="false" ht="13.8" hidden="false" customHeight="false" outlineLevel="0" collapsed="false">
      <c r="E61" s="0" t="s">
        <v>38</v>
      </c>
      <c r="F61" s="0" t="n">
        <f aca="false">((F59 - F57)/F59)*100</f>
        <v>6.08843750985171</v>
      </c>
    </row>
    <row r="6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2020-08-28T21:18:51Z</dcterms:created>
  <dc:creator>Pablo Ramos</dc:creator>
  <dc:description/>
  <dc:language>en-US</dc:language>
  <cp:lastModifiedBy/>
  <dcterms:modified xsi:type="dcterms:W3CDTF">2020-08-29T00:51:16Z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