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<sst xmlns="http://schemas.openxmlformats.org/spreadsheetml/2006/main" count="63" uniqueCount="33">
  <si>
    <t xml:space="preserve">Replica 1</t>
  </si>
  <si>
    <t xml:space="preserve">Carga</t>
  </si>
  <si>
    <t xml:space="preserve">Descarga</t>
  </si>
  <si>
    <t xml:space="preserve">Medida</t>
  </si>
  <si>
    <t xml:space="preserve"> E (mV)</t>
  </si>
  <si>
    <t xml:space="preserve">i (mA)</t>
  </si>
  <si>
    <t xml:space="preserve">Replica 2</t>
  </si>
  <si>
    <t xml:space="preserve">E(mV)</t>
  </si>
  <si>
    <t xml:space="preserve">En orden de obtener los potenciales de carga, se utiliza la ecuación de la recta con variaciones en cada caso. En los procesos reversibles, se calcula utilizando x = 0 y en los irreversibles x = 0.2. </t>
  </si>
  <si>
    <t xml:space="preserve">Potenciales reversibles</t>
  </si>
  <si>
    <t xml:space="preserve">Promedios</t>
  </si>
  <si>
    <t xml:space="preserve">Potencial de carga</t>
  </si>
  <si>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carga-reversible</t>
    </r>
  </si>
  <si>
    <t xml:space="preserve">Potencial de descarga</t>
  </si>
  <si>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descarga-reversible</t>
    </r>
  </si>
  <si>
    <t xml:space="preserve">Potenciales irreversibles</t>
  </si>
  <si>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carga-irreversible</t>
    </r>
  </si>
  <si>
    <t xml:space="preserve">Para obtener el trabajo en cada proceso: </t>
  </si>
  <si>
    <r>
      <rPr>
        <sz val="11"/>
        <color rgb="FF000000"/>
        <rFont val="Calibri"/>
        <family val="2"/>
        <charset val="1"/>
      </rPr>
      <t xml:space="preserve">W</t>
    </r>
    <r>
      <rPr>
        <sz val="8"/>
        <color rgb="FF000000"/>
        <rFont val="Calibri"/>
        <family val="2"/>
        <charset val="1"/>
      </rPr>
      <t xml:space="preserve">carga</t>
    </r>
    <r>
      <rPr>
        <sz val="11"/>
        <color rgb="FF000000"/>
        <rFont val="Calibri"/>
        <family val="2"/>
        <charset val="1"/>
      </rPr>
      <t xml:space="preserve"> = -zFE</t>
    </r>
  </si>
  <si>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descarga-irreversible</t>
    </r>
  </si>
  <si>
    <r>
      <rPr>
        <sz val="11"/>
        <color rgb="FF000000"/>
        <rFont val="Calibri"/>
        <family val="2"/>
        <charset val="1"/>
      </rPr>
      <t xml:space="preserve">W</t>
    </r>
    <r>
      <rPr>
        <sz val="8"/>
        <color rgb="FF000000"/>
        <rFont val="Calibri"/>
        <family val="2"/>
        <charset val="1"/>
      </rPr>
      <t xml:space="preserve">descarga</t>
    </r>
    <r>
      <rPr>
        <sz val="11"/>
        <color rgb="FF000000"/>
        <rFont val="Calibri"/>
        <family val="2"/>
        <charset val="1"/>
      </rPr>
      <t xml:space="preserve"> = +zFE</t>
    </r>
  </si>
  <si>
    <t xml:space="preserve">En este caso, z = 2 para todos los procesos, pero su signo cambia según el hecho si es carga o descarga.</t>
  </si>
  <si>
    <t xml:space="preserve">Para obtener el trabajo eléctrico total:</t>
  </si>
  <si>
    <t xml:space="preserve">Temperatura (K) en todos los ensayos:</t>
  </si>
  <si>
    <r>
      <rPr>
        <sz val="11"/>
        <color rgb="FF000000"/>
        <rFont val="Calibri"/>
        <family val="2"/>
        <charset val="1"/>
      </rPr>
      <t xml:space="preserve">W</t>
    </r>
    <r>
      <rPr>
        <sz val="8"/>
        <color rgb="FF000000"/>
        <rFont val="Calibri"/>
        <family val="2"/>
        <charset val="1"/>
      </rPr>
      <t xml:space="preserve"> ciclo reversible = </t>
    </r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carga-reversible + </t>
    </r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descarga-reversible</t>
    </r>
  </si>
  <si>
    <r>
      <rPr>
        <sz val="11"/>
        <color rgb="FF000000"/>
        <rFont val="Calibri"/>
        <family val="2"/>
        <charset val="1"/>
      </rPr>
      <t xml:space="preserve">W</t>
    </r>
    <r>
      <rPr>
        <sz val="8"/>
        <color rgb="FF000000"/>
        <rFont val="Calibri"/>
        <family val="2"/>
        <charset val="1"/>
      </rPr>
      <t xml:space="preserve"> ciclo irreversible = </t>
    </r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carga-irreversible + </t>
    </r>
    <r>
      <rPr>
        <sz val="11"/>
        <color rgb="FF000000"/>
        <rFont val="Calibri"/>
        <family val="2"/>
        <charset val="1"/>
      </rPr>
      <t xml:space="preserve">W</t>
    </r>
    <r>
      <rPr>
        <sz val="9"/>
        <color rgb="FF000000"/>
        <rFont val="Calibri"/>
        <family val="2"/>
        <charset val="1"/>
      </rPr>
      <t xml:space="preserve">descarga-irreversible</t>
    </r>
  </si>
  <si>
    <t xml:space="preserve">Por medio de la siguiente fórmula:</t>
  </si>
  <si>
    <r>
      <rPr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Droid Serif"/>
        <family val="1"/>
        <charset val="1"/>
      </rPr>
      <t xml:space="preserve">∆S = W = -∆G</t>
    </r>
  </si>
  <si>
    <t xml:space="preserve">Se obtienen:</t>
  </si>
  <si>
    <t xml:space="preserve">Proceso reversible</t>
  </si>
  <si>
    <r>
      <rPr>
        <sz val="11"/>
        <color rgb="FF000000"/>
        <rFont val="Calibri"/>
        <family val="2"/>
        <charset val="1"/>
      </rPr>
      <t xml:space="preserve">Energía libre de Gibbs (</t>
    </r>
    <r>
      <rPr>
        <sz val="11"/>
        <color rgb="FF000000"/>
        <rFont val="Droid Serif"/>
        <family val="1"/>
        <charset val="1"/>
      </rPr>
      <t xml:space="preserve">-∆G</t>
    </r>
    <r>
      <rPr>
        <sz val="11"/>
        <color rgb="FF000000"/>
        <rFont val="Calibri"/>
        <family val="2"/>
        <charset val="1"/>
      </rPr>
      <t xml:space="preserve">)</t>
    </r>
  </si>
  <si>
    <t xml:space="preserve">Cambio de entropía total</t>
  </si>
  <si>
    <t xml:space="preserve">Proceso irreversible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</si>
</sst>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Droid Serif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 Réplica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carga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Hoja1!$I$3:$I$8</c:f>
              <c:numCache>
                <c:formatCode>General</c:formatCode>
                <c:ptCount val="6"/>
                <c:pt idx="0">
                  <c:v>1.09</c:v>
                </c:pt>
                <c:pt idx="1">
                  <c:v>0.27</c:v>
                </c:pt>
                <c:pt idx="2">
                  <c:v>0.18</c:v>
                </c:pt>
                <c:pt idx="3">
                  <c:v>0.11</c:v>
                </c:pt>
                <c:pt idx="4">
                  <c:v>0.08</c:v>
                </c:pt>
                <c:pt idx="5">
                  <c:v>0.07</c:v>
                </c:pt>
              </c:numCache>
            </c:numRef>
          </c:xVal>
          <c:yVal>
            <c:numRef>
              <c:f>Hoja1!$H$3:$H$8</c:f>
              <c:numCache>
                <c:formatCode>General</c:formatCode>
                <c:ptCount val="6"/>
                <c:pt idx="0">
                  <c:v>-49.7</c:v>
                </c:pt>
                <c:pt idx="1">
                  <c:v>312.9</c:v>
                </c:pt>
                <c:pt idx="2">
                  <c:v>351.9</c:v>
                </c:pt>
                <c:pt idx="3">
                  <c:v>383.4</c:v>
                </c:pt>
                <c:pt idx="4">
                  <c:v>389.9</c:v>
                </c:pt>
                <c:pt idx="5">
                  <c:v>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descarga</c:f>
              <c:strCache>
                <c:ptCount val="1"/>
                <c:pt idx="0">
                  <c:v>descarga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Hoja1!$K$3:$K$8</c:f>
              <c:numCache>
                <c:formatCode>General</c:formatCode>
                <c:ptCount val="6"/>
                <c:pt idx="0">
                  <c:v>0.86</c:v>
                </c:pt>
                <c:pt idx="1">
                  <c:v>0.2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0.06</c:v>
                </c:pt>
              </c:numCache>
            </c:numRef>
          </c:xVal>
          <c:yVal>
            <c:numRef>
              <c:f>Hoja1!$J$3:$J$8</c:f>
              <c:numCache>
                <c:formatCode>General</c:formatCode>
                <c:ptCount val="6"/>
                <c:pt idx="0">
                  <c:v>853</c:v>
                </c:pt>
                <c:pt idx="1">
                  <c:v>543</c:v>
                </c:pt>
                <c:pt idx="2">
                  <c:v>502</c:v>
                </c:pt>
                <c:pt idx="3">
                  <c:v>482</c:v>
                </c:pt>
                <c:pt idx="4">
                  <c:v>475</c:v>
                </c:pt>
                <c:pt idx="5">
                  <c:v>474</c:v>
                </c:pt>
              </c:numCache>
            </c:numRef>
          </c:yVal>
          <c:smooth val="0"/>
        </c:ser>
        <c:axId val="19732737"/>
        <c:axId val="33502614"/>
      </c:scatterChart>
      <c:valAx>
        <c:axId val="19732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Corriente (mA)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02614"/>
        <c:crosses val="autoZero"/>
        <c:crossBetween val="midCat"/>
      </c:valAx>
      <c:valAx>
        <c:axId val="335026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Voltaje (mV)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32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 Réplica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carga</c:f>
              <c:strCache>
                <c:ptCount val="1"/>
                <c:pt idx="0">
                  <c:v>carga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Hoja1!$I$12:$I$17</c:f>
              <c:numCache>
                <c:formatCode>General</c:formatCode>
                <c:ptCount val="6"/>
                <c:pt idx="0">
                  <c:v>1.47</c:v>
                </c:pt>
                <c:pt idx="1">
                  <c:v>0.27</c:v>
                </c:pt>
                <c:pt idx="2">
                  <c:v>0.15</c:v>
                </c:pt>
                <c:pt idx="3">
                  <c:v>0.1</c:v>
                </c:pt>
                <c:pt idx="4">
                  <c:v>0.08</c:v>
                </c:pt>
                <c:pt idx="5">
                  <c:v>0.07</c:v>
                </c:pt>
              </c:numCache>
            </c:numRef>
          </c:xVal>
          <c:yVal>
            <c:numRef>
              <c:f>Hoja1!$H$12:$H$17</c:f>
              <c:numCache>
                <c:formatCode>General</c:formatCode>
                <c:ptCount val="6"/>
                <c:pt idx="0">
                  <c:v>-216.4</c:v>
                </c:pt>
                <c:pt idx="1">
                  <c:v>309.1</c:v>
                </c:pt>
                <c:pt idx="2">
                  <c:v>363.3</c:v>
                </c:pt>
                <c:pt idx="3">
                  <c:v>388</c:v>
                </c:pt>
                <c:pt idx="4">
                  <c:v>398.1</c:v>
                </c:pt>
                <c:pt idx="5">
                  <c:v>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descarga</c:f>
              <c:strCache>
                <c:ptCount val="1"/>
                <c:pt idx="0">
                  <c:v>descarga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Hoja1!$K$12:$K$17</c:f>
              <c:numCache>
                <c:formatCode>General</c:formatCode>
                <c:ptCount val="6"/>
                <c:pt idx="0">
                  <c:v>0.81</c:v>
                </c:pt>
                <c:pt idx="1">
                  <c:v>0.19</c:v>
                </c:pt>
                <c:pt idx="2">
                  <c:v>0.11</c:v>
                </c:pt>
                <c:pt idx="3">
                  <c:v>0.07</c:v>
                </c:pt>
                <c:pt idx="4">
                  <c:v>0.06</c:v>
                </c:pt>
                <c:pt idx="5">
                  <c:v>0.06</c:v>
                </c:pt>
              </c:numCache>
            </c:numRef>
          </c:xVal>
          <c:yVal>
            <c:numRef>
              <c:f>Hoja1!$J$12:$J$17</c:f>
              <c:numCache>
                <c:formatCode>General</c:formatCode>
                <c:ptCount val="6"/>
                <c:pt idx="0">
                  <c:v>829</c:v>
                </c:pt>
                <c:pt idx="1">
                  <c:v>541</c:v>
                </c:pt>
                <c:pt idx="2">
                  <c:v>501</c:v>
                </c:pt>
                <c:pt idx="3">
                  <c:v>482</c:v>
                </c:pt>
                <c:pt idx="4">
                  <c:v>476</c:v>
                </c:pt>
                <c:pt idx="5">
                  <c:v>475</c:v>
                </c:pt>
              </c:numCache>
            </c:numRef>
          </c:yVal>
          <c:smooth val="0"/>
        </c:ser>
        <c:axId val="3487364"/>
        <c:axId val="34001261"/>
      </c:scatterChart>
      <c:valAx>
        <c:axId val="34873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Corriente (mA)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01261"/>
        <c:crosses val="autoZero"/>
        <c:crossBetween val="midCat"/>
      </c:valAx>
      <c:valAx>
        <c:axId val="34001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Voltaje (mV)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7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1617480</xdr:colOff>
      <xdr:row>17</xdr:row>
      <xdr:rowOff>164520</xdr:rowOff>
    </xdr:from>
    <xdr:to>
      <xdr:col>7</xdr:col>
      <xdr:colOff>109080</xdr:colOff>
      <xdr:row>45</xdr:row>
      <xdr:rowOff>10440</xdr:rowOff>
    </xdr:to>
    <xdr:graphicFrame>
      <xdr:nvGraphicFramePr>
        <xdr:cNvPr id="0" name=""/>
        <xdr:cNvGraphicFramePr/>
      </xdr:nvGraphicFramePr>
      <xdr:xfrm>
        <a:off x="1617480" y="3159000"/>
        <a:ext cx="7253280" cy="492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480600</xdr:colOff>
      <xdr:row>17</xdr:row>
      <xdr:rowOff>85320</xdr:rowOff>
    </xdr:from>
    <xdr:to>
      <xdr:col>15</xdr:col>
      <xdr:colOff>753840</xdr:colOff>
      <xdr:row>44</xdr:row>
      <xdr:rowOff>106560</xdr:rowOff>
    </xdr:to>
    <xdr:graphicFrame>
      <xdr:nvGraphicFramePr>
        <xdr:cNvPr id="1" name=""/>
        <xdr:cNvGraphicFramePr/>
      </xdr:nvGraphicFramePr>
      <xdr:xfrm>
        <a:off x="9242280" y="3079800"/>
        <a:ext cx="7249320" cy="492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
</Relationships>
</file>

<file path=xl/revisions/revisionHeaders.xml><?xml version="1.0" encoding="utf-8"?>
<headers xmlns="http://schemas.openxmlformats.org/spreadsheetml/2006/main" xmlns:r="http://schemas.openxmlformats.org/officeDocument/2006/relationships" guid="{B17A52D5-4F9A-4A3D-90FF-A7F52D50573E}">
  <header guid="{2E3BA872-8465-4FAF-BC28-694C137A82D4}" dateTime="2020-09-18T20:50:00.000000000Z" userName=" " r:id="rId1" minRId="1" maxRId="2" maxSheetId="2">
    <sheetIdMap count="1">
      <sheetId val="1"/>
    </sheetIdMap>
  </header>
  <header guid="{E4E49FED-29BE-4C28-8186-F560E2351CD3}" dateTime="2020-09-18T20:51:00.000000000Z" userName=" " r:id="rId2" minRId="3" maxRId="4" maxSheetId="2">
    <sheetIdMap count="1">
      <sheetId val="1"/>
    </sheetIdMap>
  </header>
  <header guid="{F13D323A-3D0D-4E26-87A9-BC237A1029D9}" dateTime="2020-09-18T20:52:00.000000000Z" userName=" " r:id="rId3" minRId="5" maxRId="6" maxSheetId="2">
    <sheetIdMap count="1">
      <sheetId val="1"/>
    </sheetIdMap>
  </header>
  <header guid="{4F91AD0F-7879-4885-B915-B6346F32F80A}" dateTime="2020-09-18T20:53:00.000000000Z" userName=" " r:id="rId4" minRId="7" maxRId="7" maxSheetId="2">
    <sheetIdMap count="1">
      <sheetId val="1"/>
    </sheetIdMap>
  </header>
  <header guid="{5AEC26AB-1649-4E71-931A-CAC14DEB3379}" dateTime="2020-09-18T20:54:00.000000000Z" userName=" " r:id="rId5" minRId="8" maxRId="10" maxSheetId="2">
    <sheetIdMap count="1">
      <sheetId val="1"/>
    </sheetIdMap>
  </header>
  <header guid="{548E9312-50FB-4B2A-A4F3-4E575E8211FC}" dateTime="2020-09-18T20:55:00.000000000Z" userName=" " r:id="rId6" minRId="11" maxRId="18" maxSheetId="2">
    <sheetIdMap count="1">
      <sheetId val="1"/>
    </sheetIdMap>
  </header>
  <header guid="{E0201A21-8DBD-4456-8D19-491CE4DB2F17}" dateTime="2020-09-18T20:56:00.000000000Z" userName=" " r:id="rId7" minRId="19" maxRId="19" maxSheetId="2">
    <sheetIdMap count="1">
      <sheetId val="1"/>
    </sheetIdMap>
  </header>
  <header guid="{7904399E-F771-40C9-8DF1-0D323965E211}" dateTime="2020-09-18T20:57:00.000000000Z" userName=" " r:id="rId8" minRId="20" maxRId="20" maxSheetId="2">
    <sheetIdMap count="1">
      <sheetId val="1"/>
    </sheetIdMap>
  </header>
  <header guid="{2955BE79-C3F4-4090-AC48-A93E390955D9}" dateTime="2020-09-18T20:58:00.000000000Z" userName=" " r:id="rId9" minRId="21" maxRId="22" maxSheetId="2">
    <sheetIdMap count="1">
      <sheetId val="1"/>
    </sheetIdMap>
  </header>
  <header guid="{DE1B7A00-B3FA-47EF-8ED1-1F7FA89B60AF}" dateTime="2020-09-18T20:59:00.000000000Z" userName=" " r:id="rId10" minRId="23" maxRId="23" maxSheetId="2">
    <sheetIdMap count="1">
      <sheetId val="1"/>
    </sheetIdMap>
  </header>
  <header guid="{B17A52D5-4F9A-4A3D-90FF-A7F52D50573E}" dateTime="2020-09-18T21:01:00.000000000Z" userName=" " r:id="rId11" minRId="24" maxRId="24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A62" t="inlineStr">
      <is>
        <r>
          <rPr>
            <sz val="11"/>
            <rFont val="Calibri"/>
            <family val="0"/>
            <charset val="1"/>
          </rPr>
          <t xml:space="preserve">T∆S = W = </t>
        </r>
      </is>
    </oc>
    <nc r="A62" t="inlineStr">
      <is>
        <r>
          <rPr>
            <sz val="11"/>
            <rFont val="Calibri"/>
            <family val="0"/>
            <charset val="1"/>
          </rPr>
          <t xml:space="preserve">T∆S = W = -G</t>
        </r>
      </is>
    </nc>
  </rcc>
  <rcc rId="2" ua="false" sId="1">
    <oc r="A62" t="inlineStr">
      <is>
        <r>
          <rPr>
            <sz val="11"/>
            <rFont val="Calibri"/>
            <family val="0"/>
            <charset val="1"/>
          </rPr>
          <t xml:space="preserve">T∆S = W = -G</t>
        </r>
      </is>
    </oc>
    <nc r="A62" t="inlineStr">
      <is>
        <r>
          <rPr>
            <sz val="11"/>
            <rFont val="Calibri"/>
            <family val="0"/>
            <charset val="1"/>
          </rPr>
          <t xml:space="preserve">T∆S = W = -∆G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23" ua="false" sId="1">
    <oc r="L54" t="inlineStr">
      <is>
        <r>
          <rPr>
            <sz val="11"/>
            <color rgb="FF000000"/>
            <rFont val="Calibri"/>
            <family val="2"/>
            <charset val="1"/>
          </rPr>
          <t xml:space="preserve">W</t>
        </r>
        <r>
          <rPr>
            <sz val="8"/>
            <color rgb="FF000000"/>
            <rFont val="Calibri"/>
            <family val="2"/>
            <charset val="1"/>
          </rPr>
          <t xml:space="preserve">carga</t>
        </r>
        <r>
          <rPr>
            <sz val="11"/>
            <color rgb="FF000000"/>
            <rFont val="Calibri"/>
            <family val="2"/>
            <charset val="1"/>
          </rPr>
          <t xml:space="preserve"> = -zFE</t>
        </r>
      </is>
    </oc>
    <nc r="L54" t="inlineStr">
      <is>
        <r>
          <rPr>
            <sz val="11"/>
            <color rgb="FF000000"/>
            <rFont val="Calibri"/>
            <family val="2"/>
            <charset val="1"/>
          </rPr>
          <t xml:space="preserve">W</t>
        </r>
        <r>
          <rPr>
            <sz val="8"/>
            <color rgb="FF000000"/>
            <rFont val="Calibri"/>
            <family val="2"/>
            <charset val="1"/>
          </rPr>
          <t xml:space="preserve">descarga</t>
        </r>
        <r>
          <rPr>
            <sz val="11"/>
            <color rgb="FF000000"/>
            <rFont val="Calibri"/>
            <family val="2"/>
            <charset val="1"/>
          </rPr>
          <t xml:space="preserve"> = +zFE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4" ua="false" sId="1">
    <nc r="H56" t="inlineStr">
      <is>
        <r>
          <rPr>
            <sz val="11"/>
            <color rgb="FF000000"/>
            <rFont val="Calibri"/>
            <family val="2"/>
            <charset val="1"/>
          </rPr>
          <t xml:space="preserve">En este caso, z = 2 para todos los procesos, pero su signo cambia según el hecho si es carga o descarga.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" ua="false" sId="1">
    <nc r="A63" t="inlineStr">
      <is>
        <r>
          <rPr>
            <sz val="11"/>
            <rFont val="Calibri"/>
            <family val="0"/>
            <charset val="1"/>
          </rPr>
          <t xml:space="preserve">Se obtienen:</t>
        </r>
      </is>
    </nc>
  </rcc>
  <rcc rId="4" ua="false" sId="1">
    <nc r="A64" t="inlineStr">
      <is>
        <r>
          <rPr>
            <sz val="11"/>
            <rFont val="Calibri"/>
            <family val="0"/>
            <charset val="1"/>
          </rPr>
          <t xml:space="preserve">Proceso reversible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5" ua="false" sId="1">
    <nc r="A65" t="inlineStr">
      <is>
        <r>
          <rPr>
            <sz val="11"/>
            <rFont val="Calibri"/>
            <family val="0"/>
            <charset val="1"/>
          </rPr>
          <t xml:space="preserve">Energía libre de Gibbs ()</t>
        </r>
      </is>
    </nc>
  </rcc>
  <rcc rId="6" ua="false" sId="1">
    <oc r="A65" t="inlineStr">
      <is>
        <r>
          <rPr>
            <sz val="11"/>
            <rFont val="Calibri"/>
            <family val="0"/>
            <charset val="1"/>
          </rPr>
          <t xml:space="preserve">Energía libre de Gibbs ()</t>
        </r>
      </is>
    </oc>
    <nc r="A65" t="inlineStr">
      <is>
        <r>
          <rPr>
            <sz val="11"/>
            <rFont val="Calibri"/>
            <family val="0"/>
            <charset val="1"/>
          </rPr>
          <t xml:space="preserve">Energía libre de Gibbs (-∆G)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" ua="false" sId="1">
    <nc r="A66" t="inlineStr">
      <is>
        <r>
          <rPr>
            <sz val="11"/>
            <color rgb="FF000000"/>
            <rFont val="Calibri"/>
            <family val="2"/>
            <charset val="1"/>
          </rPr>
          <t xml:space="preserve">Cambio de entropía total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8" ua="false" sId="1">
    <nc r="B65" t="n">
      <f>-1*(B58)</f>
    </nc>
  </rcc>
  <rcc rId="9" ua="false" sId="1">
    <nc r="B66" t="n">
      <f>B58</f>
    </nc>
  </rcc>
  <rcc rId="10" ua="false" sId="1"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Temperatura en todos los ensayos: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" ua="false" sId="1">
    <nc r="F57" t="n">
      <v>296.55</v>
    </nc>
  </rcc>
  <rcc rId="12" ua="false" sId="1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Temperatura en todos los ensayos:</t>
        </r>
      </is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Temperatura (K) en todos los ensayos:</t>
        </r>
      </is>
    </nc>
  </rcc>
  <rcc rId="13" ua="false" sId="1">
    <oc r="B66" t="n">
      <f>B58</f>
    </oc>
    <nc r="B66" t="e">
      <f>B58/F57</f>
    </nc>
  </rcc>
  <rcc rId="14" ua="false" sId="1">
    <nc r="A67" t="inlineStr">
      <is>
        <r>
          <rPr>
            <sz val="11"/>
            <color rgb="FF000000"/>
            <rFont val="Calibri"/>
            <family val="2"/>
            <charset val="1"/>
          </rPr>
          <t xml:space="preserve">Proceso reversible</t>
        </r>
      </is>
    </nc>
  </rcc>
  <rcc rId="15" ua="false" sId="1">
    <nc r="A68" t="inlineStr">
      <is>
        <r>
          <rPr>
            <sz val="11"/>
            <color rgb="FF000000"/>
            <rFont val="Calibri"/>
            <family val="2"/>
            <charset val="1"/>
          </rPr>
          <t xml:space="preserve">Energía libre de Gibbs (</t>
        </r>
        <r>
          <rPr>
            <sz val="11"/>
            <color rgb="FF000000"/>
            <rFont val="Droid Serif"/>
            <family val="1"/>
            <charset val="1"/>
          </rPr>
          <t xml:space="preserve">-∆G</t>
        </r>
        <r>
          <rPr>
            <sz val="11"/>
            <color rgb="FF000000"/>
            <rFont val="Calibri"/>
            <family val="2"/>
            <charset val="1"/>
          </rPr>
          <t xml:space="preserve">)</t>
        </r>
      </is>
    </nc>
  </rcc>
  <rcc rId="16" ua="false" sId="1">
    <nc r="A69" t="inlineStr">
      <is>
        <r>
          <rPr>
            <sz val="11"/>
            <color rgb="FF000000"/>
            <rFont val="Calibri"/>
            <family val="2"/>
            <charset val="1"/>
          </rPr>
          <t xml:space="preserve">Cambio de entropía total</t>
        </r>
      </is>
    </nc>
  </rcc>
  <rcc rId="17" ua="false" sId="1">
    <oc r="A67" t="inlineStr">
      <is>
        <r>
          <rPr>
            <sz val="11"/>
            <color rgb="FF000000"/>
            <rFont val="Calibri"/>
            <family val="2"/>
            <charset val="1"/>
          </rPr>
          <t xml:space="preserve">Proceso reversible</t>
        </r>
      </is>
    </oc>
    <nc r="A67" t="inlineStr">
      <is>
        <r>
          <rPr>
            <sz val="11"/>
            <color rgb="FF000000"/>
            <rFont val="Calibri"/>
            <family val="2"/>
            <charset val="1"/>
          </rPr>
          <t xml:space="preserve">Proceso irreversible</t>
        </r>
      </is>
    </nc>
  </rcc>
  <rcc rId="18" ua="false" sId="1">
    <nc r="B68" t="n">
      <f>-1*(B59)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9" ua="false" sId="1">
    <nc r="B69" t="e">
      <f>B59/F57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20" ua="false" sId="1">
    <nc r="A48" t="inlineStr">
      <is>
        <r>
          <rPr>
            <sz val="11"/>
            <color rgb="FF000000"/>
            <rFont val="Calibri"/>
            <family val="2"/>
            <charset val="1"/>
          </rPr>
          <t xml:space="preserve">En orden de obtener los potenciales de carga, se utiliza la ecuación de la recta con variaciones en cada caso. En los procesos reversibles, se calcula utilizando x = 0 y en los irreversibles x = 0.2. 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1" ua="false" sId="1">
    <nc r="L53" t="inlineStr">
      <is>
        <r>
          <rPr>
            <sz val="11"/>
            <color rgb="FF000000"/>
            <rFont val="Calibri"/>
            <family val="2"/>
            <charset val="1"/>
          </rPr>
          <t xml:space="preserve">W</t>
        </r>
        <r>
          <rPr>
            <sz val="8"/>
            <color rgb="FF000000"/>
            <rFont val="Calibri"/>
            <family val="2"/>
            <charset val="1"/>
          </rPr>
          <t xml:space="preserve">carga</t>
        </r>
        <r>
          <rPr>
            <sz val="11"/>
            <color rgb="FF000000"/>
            <rFont val="Calibri"/>
            <family val="2"/>
            <charset val="1"/>
          </rPr>
          <t xml:space="preserve"> = -zFE</t>
        </r>
      </is>
    </nc>
  </rcc>
  <rcc rId="22" ua="false" sId="1">
    <nc r="L54" t="inlineStr">
      <is>
        <r>
          <rPr>
            <sz val="11"/>
            <color rgb="FF000000"/>
            <rFont val="Calibri"/>
            <family val="2"/>
            <charset val="1"/>
          </rPr>
          <t xml:space="preserve">W</t>
        </r>
        <r>
          <rPr>
            <sz val="8"/>
            <color rgb="FF000000"/>
            <rFont val="Calibri"/>
            <family val="2"/>
            <charset val="1"/>
          </rPr>
          <t xml:space="preserve">carga</t>
        </r>
        <r>
          <rPr>
            <sz val="11"/>
            <color rgb="FF000000"/>
            <rFont val="Calibri"/>
            <family val="2"/>
            <charset val="1"/>
          </rPr>
          <t xml:space="preserve"> = -zFE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69" activeCellId="0" sqref="B69"/>
    </sheetView>
  </sheetViews>
  <sheetFormatPr defaultColWidth="10.625" defaultRowHeight="15" zeroHeight="false" outlineLevelRow="0" outlineLevelCol="0"/>
  <cols>
    <col collapsed="false" customWidth="true" hidden="false" outlineLevel="0" max="1" min="1" style="0" width="42.06"/>
    <col collapsed="false" customWidth="true" hidden="false" outlineLevel="0" max="5" min="5" style="0" width="17.73"/>
    <col collapsed="false" customWidth="true" hidden="false" outlineLevel="0" max="6" min="6" style="0" width="10.89"/>
    <col collapsed="false" customWidth="true" hidden="false" outlineLevel="0" max="12" min="12" style="0" width="15.7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/>
      <c r="D1" s="1" t="s">
        <v>2</v>
      </c>
      <c r="E1" s="1"/>
      <c r="G1" s="0" t="s">
        <v>0</v>
      </c>
      <c r="H1" s="1" t="s">
        <v>1</v>
      </c>
      <c r="I1" s="1"/>
      <c r="J1" s="1" t="s">
        <v>2</v>
      </c>
      <c r="K1" s="1"/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4</v>
      </c>
      <c r="E2" s="0" t="s">
        <v>5</v>
      </c>
      <c r="G2" s="0" t="s">
        <v>3</v>
      </c>
      <c r="H2" s="0" t="s">
        <v>4</v>
      </c>
      <c r="I2" s="0" t="s">
        <v>5</v>
      </c>
      <c r="J2" s="0" t="s">
        <v>4</v>
      </c>
      <c r="K2" s="0" t="s">
        <v>5</v>
      </c>
    </row>
    <row r="3" customFormat="false" ht="13.8" hidden="false" customHeight="false" outlineLevel="0" collapsed="false">
      <c r="A3" s="0" t="n">
        <v>1</v>
      </c>
      <c r="B3" s="0" t="n">
        <v>-49.7</v>
      </c>
      <c r="C3" s="0" t="n">
        <v>-1.09</v>
      </c>
      <c r="D3" s="0" t="n">
        <v>853</v>
      </c>
      <c r="E3" s="0" t="n">
        <v>0.86</v>
      </c>
      <c r="G3" s="0" t="n">
        <v>1</v>
      </c>
      <c r="H3" s="0" t="n">
        <f aca="false">B3</f>
        <v>-49.7</v>
      </c>
      <c r="I3" s="0" t="n">
        <f aca="false">ABS(C3)</f>
        <v>1.09</v>
      </c>
      <c r="J3" s="0" t="n">
        <f aca="false">D3</f>
        <v>853</v>
      </c>
      <c r="K3" s="0" t="n">
        <f aca="false">E3</f>
        <v>0.86</v>
      </c>
    </row>
    <row r="4" customFormat="false" ht="13.8" hidden="false" customHeight="false" outlineLevel="0" collapsed="false">
      <c r="A4" s="0" t="n">
        <v>2</v>
      </c>
      <c r="B4" s="0" t="n">
        <v>312.9</v>
      </c>
      <c r="C4" s="0" t="n">
        <v>-0.27</v>
      </c>
      <c r="D4" s="0" t="n">
        <v>543</v>
      </c>
      <c r="E4" s="0" t="n">
        <v>0.2</v>
      </c>
      <c r="G4" s="0" t="n">
        <v>2</v>
      </c>
      <c r="H4" s="0" t="n">
        <f aca="false">B4</f>
        <v>312.9</v>
      </c>
      <c r="I4" s="0" t="n">
        <f aca="false">ABS(C4)</f>
        <v>0.27</v>
      </c>
      <c r="J4" s="0" t="n">
        <f aca="false">D4</f>
        <v>543</v>
      </c>
      <c r="K4" s="0" t="n">
        <f aca="false">E4</f>
        <v>0.2</v>
      </c>
    </row>
    <row r="5" customFormat="false" ht="13.8" hidden="false" customHeight="false" outlineLevel="0" collapsed="false">
      <c r="A5" s="0" t="n">
        <v>3</v>
      </c>
      <c r="B5" s="0" t="n">
        <v>351.9</v>
      </c>
      <c r="C5" s="0" t="n">
        <v>-0.18</v>
      </c>
      <c r="D5" s="0" t="n">
        <v>502</v>
      </c>
      <c r="E5" s="0" t="n">
        <v>0.11</v>
      </c>
      <c r="G5" s="0" t="n">
        <v>3</v>
      </c>
      <c r="H5" s="0" t="n">
        <f aca="false">B5</f>
        <v>351.9</v>
      </c>
      <c r="I5" s="0" t="n">
        <f aca="false">ABS(C5)</f>
        <v>0.18</v>
      </c>
      <c r="J5" s="0" t="n">
        <f aca="false">D5</f>
        <v>502</v>
      </c>
      <c r="K5" s="0" t="n">
        <f aca="false">E5</f>
        <v>0.11</v>
      </c>
    </row>
    <row r="6" customFormat="false" ht="13.8" hidden="false" customHeight="false" outlineLevel="0" collapsed="false">
      <c r="A6" s="0" t="n">
        <v>4</v>
      </c>
      <c r="B6" s="0" t="n">
        <v>383.4</v>
      </c>
      <c r="C6" s="0" t="n">
        <v>-0.11</v>
      </c>
      <c r="D6" s="0" t="n">
        <v>482</v>
      </c>
      <c r="E6" s="0" t="n">
        <v>0.07</v>
      </c>
      <c r="G6" s="0" t="n">
        <v>4</v>
      </c>
      <c r="H6" s="0" t="n">
        <f aca="false">B6</f>
        <v>383.4</v>
      </c>
      <c r="I6" s="0" t="n">
        <f aca="false">ABS(C6)</f>
        <v>0.11</v>
      </c>
      <c r="J6" s="0" t="n">
        <f aca="false">D6</f>
        <v>482</v>
      </c>
      <c r="K6" s="0" t="n">
        <f aca="false">E6</f>
        <v>0.07</v>
      </c>
    </row>
    <row r="7" customFormat="false" ht="13.8" hidden="false" customHeight="false" outlineLevel="0" collapsed="false">
      <c r="A7" s="0" t="n">
        <v>5</v>
      </c>
      <c r="B7" s="0" t="n">
        <v>389.9</v>
      </c>
      <c r="C7" s="0" t="n">
        <v>-0.08</v>
      </c>
      <c r="D7" s="0" t="n">
        <v>475</v>
      </c>
      <c r="E7" s="0" t="n">
        <v>0.06</v>
      </c>
      <c r="G7" s="0" t="n">
        <v>5</v>
      </c>
      <c r="H7" s="0" t="n">
        <f aca="false">B7</f>
        <v>389.9</v>
      </c>
      <c r="I7" s="0" t="n">
        <f aca="false">ABS(C7)</f>
        <v>0.08</v>
      </c>
      <c r="J7" s="0" t="n">
        <f aca="false">D7</f>
        <v>475</v>
      </c>
      <c r="K7" s="0" t="n">
        <f aca="false">E7</f>
        <v>0.06</v>
      </c>
    </row>
    <row r="8" customFormat="false" ht="13.8" hidden="false" customHeight="false" outlineLevel="0" collapsed="false">
      <c r="A8" s="0" t="n">
        <v>6</v>
      </c>
      <c r="B8" s="0" t="n">
        <v>400</v>
      </c>
      <c r="C8" s="0" t="n">
        <v>-0.07</v>
      </c>
      <c r="D8" s="0" t="n">
        <v>474</v>
      </c>
      <c r="E8" s="0" t="n">
        <v>0.06</v>
      </c>
      <c r="G8" s="0" t="n">
        <v>6</v>
      </c>
      <c r="H8" s="0" t="n">
        <f aca="false">B8</f>
        <v>400</v>
      </c>
      <c r="I8" s="0" t="n">
        <f aca="false">ABS(C8)</f>
        <v>0.07</v>
      </c>
      <c r="J8" s="0" t="n">
        <f aca="false">D8</f>
        <v>474</v>
      </c>
      <c r="K8" s="0" t="n">
        <f aca="false">E8</f>
        <v>0.06</v>
      </c>
    </row>
    <row r="10" customFormat="false" ht="13.8" hidden="false" customHeight="false" outlineLevel="0" collapsed="false">
      <c r="A10" s="0" t="s">
        <v>6</v>
      </c>
      <c r="B10" s="1" t="s">
        <v>1</v>
      </c>
      <c r="C10" s="1"/>
      <c r="D10" s="1" t="s">
        <v>2</v>
      </c>
      <c r="E10" s="1"/>
      <c r="G10" s="0" t="s">
        <v>6</v>
      </c>
      <c r="H10" s="1" t="s">
        <v>1</v>
      </c>
      <c r="I10" s="1"/>
      <c r="J10" s="1" t="s">
        <v>2</v>
      </c>
      <c r="K10" s="1"/>
    </row>
    <row r="11" customFormat="false" ht="13.8" hidden="false" customHeight="false" outlineLevel="0" collapsed="false">
      <c r="A11" s="0" t="s">
        <v>3</v>
      </c>
      <c r="B11" s="0" t="s">
        <v>7</v>
      </c>
      <c r="C11" s="0" t="s">
        <v>5</v>
      </c>
      <c r="D11" s="0" t="s">
        <v>7</v>
      </c>
      <c r="E11" s="0" t="s">
        <v>5</v>
      </c>
      <c r="G11" s="0" t="s">
        <v>3</v>
      </c>
      <c r="H11" s="0" t="s">
        <v>7</v>
      </c>
      <c r="I11" s="0" t="s">
        <v>5</v>
      </c>
      <c r="J11" s="0" t="s">
        <v>7</v>
      </c>
      <c r="K11" s="0" t="s">
        <v>5</v>
      </c>
    </row>
    <row r="12" customFormat="false" ht="13.8" hidden="false" customHeight="false" outlineLevel="0" collapsed="false">
      <c r="A12" s="0" t="n">
        <v>1</v>
      </c>
      <c r="B12" s="0" t="n">
        <v>-216.4</v>
      </c>
      <c r="C12" s="0" t="n">
        <v>-1.47</v>
      </c>
      <c r="D12" s="0" t="n">
        <v>829</v>
      </c>
      <c r="E12" s="0" t="n">
        <v>0.81</v>
      </c>
      <c r="G12" s="0" t="n">
        <v>1</v>
      </c>
      <c r="H12" s="0" t="n">
        <f aca="false">B12</f>
        <v>-216.4</v>
      </c>
      <c r="I12" s="0" t="n">
        <f aca="false">ABS(C12)</f>
        <v>1.47</v>
      </c>
      <c r="J12" s="0" t="n">
        <f aca="false">D12</f>
        <v>829</v>
      </c>
      <c r="K12" s="0" t="n">
        <f aca="false">E12</f>
        <v>0.81</v>
      </c>
    </row>
    <row r="13" customFormat="false" ht="13.8" hidden="false" customHeight="false" outlineLevel="0" collapsed="false">
      <c r="A13" s="0" t="n">
        <v>2</v>
      </c>
      <c r="B13" s="0" t="n">
        <v>309.1</v>
      </c>
      <c r="C13" s="0" t="n">
        <v>-0.27</v>
      </c>
      <c r="D13" s="0" t="n">
        <v>541</v>
      </c>
      <c r="E13" s="0" t="n">
        <v>0.19</v>
      </c>
      <c r="G13" s="0" t="n">
        <v>2</v>
      </c>
      <c r="H13" s="0" t="n">
        <f aca="false">B13</f>
        <v>309.1</v>
      </c>
      <c r="I13" s="0" t="n">
        <f aca="false">ABS(C13)</f>
        <v>0.27</v>
      </c>
      <c r="J13" s="0" t="n">
        <f aca="false">D13</f>
        <v>541</v>
      </c>
      <c r="K13" s="0" t="n">
        <f aca="false">E13</f>
        <v>0.19</v>
      </c>
    </row>
    <row r="14" customFormat="false" ht="13.8" hidden="false" customHeight="false" outlineLevel="0" collapsed="false">
      <c r="A14" s="0" t="n">
        <v>3</v>
      </c>
      <c r="B14" s="0" t="n">
        <v>363.3</v>
      </c>
      <c r="C14" s="0" t="n">
        <v>-0.15</v>
      </c>
      <c r="D14" s="0" t="n">
        <v>501</v>
      </c>
      <c r="E14" s="0" t="n">
        <v>0.11</v>
      </c>
      <c r="G14" s="0" t="n">
        <v>3</v>
      </c>
      <c r="H14" s="0" t="n">
        <f aca="false">B14</f>
        <v>363.3</v>
      </c>
      <c r="I14" s="0" t="n">
        <f aca="false">ABS(C14)</f>
        <v>0.15</v>
      </c>
      <c r="J14" s="0" t="n">
        <f aca="false">D14</f>
        <v>501</v>
      </c>
      <c r="K14" s="0" t="n">
        <f aca="false">E14</f>
        <v>0.11</v>
      </c>
    </row>
    <row r="15" customFormat="false" ht="13.8" hidden="false" customHeight="false" outlineLevel="0" collapsed="false">
      <c r="A15" s="0" t="n">
        <v>4</v>
      </c>
      <c r="B15" s="0" t="n">
        <v>388</v>
      </c>
      <c r="C15" s="0" t="n">
        <v>-0.1</v>
      </c>
      <c r="D15" s="0" t="n">
        <v>482</v>
      </c>
      <c r="E15" s="0" t="n">
        <v>0.07</v>
      </c>
      <c r="G15" s="0" t="n">
        <v>4</v>
      </c>
      <c r="H15" s="0" t="n">
        <f aca="false">B15</f>
        <v>388</v>
      </c>
      <c r="I15" s="0" t="n">
        <f aca="false">ABS(C15)</f>
        <v>0.1</v>
      </c>
      <c r="J15" s="0" t="n">
        <f aca="false">D15</f>
        <v>482</v>
      </c>
      <c r="K15" s="0" t="n">
        <f aca="false">E15</f>
        <v>0.07</v>
      </c>
    </row>
    <row r="16" customFormat="false" ht="13.8" hidden="false" customHeight="false" outlineLevel="0" collapsed="false">
      <c r="A16" s="0" t="n">
        <v>5</v>
      </c>
      <c r="B16" s="0" t="n">
        <v>398.1</v>
      </c>
      <c r="C16" s="0" t="n">
        <v>-0.08</v>
      </c>
      <c r="D16" s="0" t="n">
        <v>476</v>
      </c>
      <c r="E16" s="0" t="n">
        <v>0.06</v>
      </c>
      <c r="G16" s="0" t="n">
        <v>5</v>
      </c>
      <c r="H16" s="0" t="n">
        <f aca="false">B16</f>
        <v>398.1</v>
      </c>
      <c r="I16" s="0" t="n">
        <f aca="false">ABS(C16)</f>
        <v>0.08</v>
      </c>
      <c r="J16" s="0" t="n">
        <f aca="false">D16</f>
        <v>476</v>
      </c>
      <c r="K16" s="0" t="n">
        <f aca="false">E16</f>
        <v>0.06</v>
      </c>
    </row>
    <row r="17" customFormat="false" ht="13.8" hidden="false" customHeight="false" outlineLevel="0" collapsed="false">
      <c r="A17" s="0" t="n">
        <v>6</v>
      </c>
      <c r="B17" s="0" t="n">
        <v>400</v>
      </c>
      <c r="C17" s="0" t="n">
        <v>-0.07</v>
      </c>
      <c r="D17" s="0" t="n">
        <v>475</v>
      </c>
      <c r="E17" s="0" t="n">
        <v>0.06</v>
      </c>
      <c r="G17" s="0" t="n">
        <v>6</v>
      </c>
      <c r="H17" s="0" t="n">
        <f aca="false">B17</f>
        <v>400</v>
      </c>
      <c r="I17" s="0" t="n">
        <f aca="false">ABS(C17)</f>
        <v>0.07</v>
      </c>
      <c r="J17" s="0" t="n">
        <f aca="false">D17</f>
        <v>475</v>
      </c>
      <c r="K17" s="0" t="n">
        <f aca="false">E17</f>
        <v>0.06</v>
      </c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>
      <c r="A48" s="0" t="s">
        <v>8</v>
      </c>
    </row>
    <row r="49" customFormat="false" ht="13.8" hidden="false" customHeight="false" outlineLevel="0" collapsed="false">
      <c r="A49" s="2" t="s">
        <v>9</v>
      </c>
      <c r="B49" s="0" t="s">
        <v>0</v>
      </c>
      <c r="C49" s="0" t="s">
        <v>6</v>
      </c>
      <c r="D49" s="2" t="s">
        <v>10</v>
      </c>
    </row>
    <row r="50" customFormat="false" ht="13.8" hidden="false" customHeight="false" outlineLevel="0" collapsed="false">
      <c r="A50" s="0" t="s">
        <v>11</v>
      </c>
      <c r="B50" s="0" t="n">
        <v>429.954668726399</v>
      </c>
      <c r="C50" s="0" t="n">
        <v>430.824794188862</v>
      </c>
      <c r="D50" s="0" t="n">
        <f aca="false">AVERAGE(B50,C50)</f>
        <v>430.38973145763</v>
      </c>
      <c r="E50" s="0" t="s">
        <v>12</v>
      </c>
      <c r="F50" s="0" t="n">
        <f aca="false">-2*96485.3365*(D50/1000)</f>
        <v>-83052.5961316682</v>
      </c>
    </row>
    <row r="51" customFormat="false" ht="13.8" hidden="false" customHeight="false" outlineLevel="0" collapsed="false">
      <c r="A51" s="0" t="s">
        <v>13</v>
      </c>
      <c r="B51" s="0" t="n">
        <v>448.022803713171</v>
      </c>
      <c r="C51" s="0" t="n">
        <v>448.83399785309</v>
      </c>
      <c r="D51" s="0" t="n">
        <f aca="false">AVERAGE(B51,C51)</f>
        <v>448.428400783131</v>
      </c>
      <c r="E51" s="0" t="s">
        <v>14</v>
      </c>
      <c r="F51" s="0" t="n">
        <f aca="false">2*96485.3365*(D51/1000)</f>
        <v>86533.5302914344</v>
      </c>
    </row>
    <row r="52" customFormat="false" ht="13.8" hidden="false" customHeight="false" outlineLevel="0" collapsed="false">
      <c r="A52" s="2" t="s">
        <v>15</v>
      </c>
    </row>
    <row r="53" customFormat="false" ht="13.8" hidden="false" customHeight="false" outlineLevel="0" collapsed="false">
      <c r="A53" s="0" t="s">
        <v>11</v>
      </c>
      <c r="B53" s="0" t="n">
        <f aca="false">((-439.626673532441*0.2) + B50)</f>
        <v>342.029334019911</v>
      </c>
      <c r="C53" s="0" t="n">
        <f aca="false">(-440.583535108959*0.2) + C50</f>
        <v>342.70808716707</v>
      </c>
      <c r="D53" s="0" t="n">
        <f aca="false">AVERAGE(B53,C53)</f>
        <v>342.36871059349</v>
      </c>
      <c r="E53" s="0" t="s">
        <v>16</v>
      </c>
      <c r="F53" s="0" t="n">
        <f aca="false">-2*96485.3365*(D53/1000)</f>
        <v>-66067.1204973681</v>
      </c>
      <c r="H53" s="0" t="s">
        <v>17</v>
      </c>
      <c r="L53" s="0" t="s">
        <v>18</v>
      </c>
    </row>
    <row r="54" customFormat="false" ht="13.8" hidden="false" customHeight="false" outlineLevel="0" collapsed="false">
      <c r="A54" s="0" t="s">
        <v>13</v>
      </c>
      <c r="B54" s="0" t="n">
        <f aca="false">(471.222924794834*0.2) + B51</f>
        <v>542.267388672138</v>
      </c>
      <c r="C54" s="0" t="n">
        <f aca="false">(469.996932985738*0.2) + C51</f>
        <v>542.833384450238</v>
      </c>
      <c r="D54" s="0" t="n">
        <f aca="false">AVERAGE(B54,C54)</f>
        <v>542.550386561188</v>
      </c>
      <c r="E54" s="0" t="s">
        <v>19</v>
      </c>
      <c r="F54" s="0" t="n">
        <f aca="false">2*96485.3365*(D54/1000)</f>
        <v>104696.313231123</v>
      </c>
      <c r="L54" s="3" t="s">
        <v>20</v>
      </c>
    </row>
    <row r="55" customFormat="false" ht="13.8" hidden="false" customHeight="false" outlineLevel="0" collapsed="false"/>
    <row r="56" customFormat="false" ht="13.8" hidden="false" customHeight="false" outlineLevel="0" collapsed="false">
      <c r="H56" s="0" t="s">
        <v>21</v>
      </c>
    </row>
    <row r="57" customFormat="false" ht="13.8" hidden="false" customHeight="false" outlineLevel="0" collapsed="false">
      <c r="A57" s="0" t="s">
        <v>22</v>
      </c>
      <c r="D57" s="0" t="s">
        <v>23</v>
      </c>
      <c r="F57" s="0" t="n">
        <v>296.55</v>
      </c>
    </row>
    <row r="58" customFormat="false" ht="13.8" hidden="false" customHeight="false" outlineLevel="0" collapsed="false">
      <c r="A58" s="0" t="s">
        <v>24</v>
      </c>
      <c r="B58" s="0" t="n">
        <f aca="false">F50+F51</f>
        <v>3480.9341597662</v>
      </c>
    </row>
    <row r="59" customFormat="false" ht="13.8" hidden="false" customHeight="false" outlineLevel="0" collapsed="false">
      <c r="A59" s="0" t="s">
        <v>25</v>
      </c>
      <c r="B59" s="0" t="n">
        <f aca="false">F53+F54</f>
        <v>38629.1927337544</v>
      </c>
    </row>
    <row r="60" customFormat="false" ht="13.8" hidden="false" customHeight="false" outlineLevel="0" collapsed="false"/>
    <row r="61" customFormat="false" ht="13.8" hidden="false" customHeight="false" outlineLevel="0" collapsed="false">
      <c r="A61" s="0" t="s">
        <v>26</v>
      </c>
    </row>
    <row r="62" customFormat="false" ht="15.05" hidden="false" customHeight="false" outlineLevel="0" collapsed="false">
      <c r="A62" s="0" t="s">
        <v>27</v>
      </c>
    </row>
    <row r="63" customFormat="false" ht="13.8" hidden="false" customHeight="false" outlineLevel="0" collapsed="false">
      <c r="A63" s="0" t="s">
        <v>28</v>
      </c>
    </row>
    <row r="64" customFormat="false" ht="13.8" hidden="false" customHeight="false" outlineLevel="0" collapsed="false">
      <c r="A64" s="2" t="s">
        <v>29</v>
      </c>
    </row>
    <row r="65" customFormat="false" ht="15.05" hidden="false" customHeight="false" outlineLevel="0" collapsed="false">
      <c r="A65" s="0" t="s">
        <v>30</v>
      </c>
      <c r="B65" s="0" t="n">
        <f aca="false">-1*(B58)</f>
        <v>-3480.9341597662</v>
      </c>
    </row>
    <row r="66" customFormat="false" ht="13.8" hidden="false" customHeight="false" outlineLevel="0" collapsed="false">
      <c r="A66" s="0" t="s">
        <v>31</v>
      </c>
      <c r="B66" s="0" t="n">
        <f aca="false">B58/F57</f>
        <v>11.7381020393397</v>
      </c>
    </row>
    <row r="67" customFormat="false" ht="13.8" hidden="false" customHeight="false" outlineLevel="0" collapsed="false">
      <c r="A67" s="2" t="s">
        <v>32</v>
      </c>
    </row>
    <row r="68" customFormat="false" ht="15.05" hidden="false" customHeight="false" outlineLevel="0" collapsed="false">
      <c r="A68" s="0" t="s">
        <v>30</v>
      </c>
      <c r="B68" s="0" t="n">
        <f aca="false">-1*(B59)</f>
        <v>-38629.1927337544</v>
      </c>
    </row>
    <row r="69" customFormat="false" ht="13.8" hidden="false" customHeight="false" outlineLevel="0" collapsed="false">
      <c r="A69" s="0" t="s">
        <v>31</v>
      </c>
      <c r="B69" s="0" t="n">
        <f aca="false">B59/F57</f>
        <v>130.261988648641</v>
      </c>
    </row>
  </sheetData>
  <mergeCells count="8">
    <mergeCell ref="B1:C1"/>
    <mergeCell ref="D1:E1"/>
    <mergeCell ref="H1:I1"/>
    <mergeCell ref="J1:K1"/>
    <mergeCell ref="B10:C10"/>
    <mergeCell ref="D10:E10"/>
    <mergeCell ref="H10:I10"/>
    <mergeCell ref="J10:K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2020-07-01T22:00:18Z</dcterms:created>
  <dc:creator>ASUS</dc:creator>
  <dc:description/>
  <dc:language>en-US</dc:language>
  <cp:lastModifiedBy/>
  <dcterms:modified xsi:type="dcterms:W3CDTF">2020-09-18T21:06:06Z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