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KrI9oKWxfY5Nuu4tdASVbwxVsZ1cu+jn0qT7dwzpiBY="/>
    </ext>
  </extLst>
</workbook>
</file>

<file path=xl/sharedStrings.xml><?xml version="1.0" encoding="utf-8"?>
<sst xmlns="http://schemas.openxmlformats.org/spreadsheetml/2006/main" count="114" uniqueCount="70">
  <si>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</si>
  <si>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</si>
  <si>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</si>
  <si>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</si>
  <si>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</si>
  <si>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</si>
  <si>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</si>
  <si>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</si>
  <si>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</si>
  <si>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</si>
  <si>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</si>
  <si>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</si>
  <si>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</si>
  <si>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</si>
  <si>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</si>
  <si>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</si>
  <si>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</si>
  <si>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Pasue</t>
  </si>
  <si>
    <t>Y</t>
  </si>
  <si>
    <t>TC4</t>
  </si>
  <si>
    <t>Kiểm tra text word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</si>
  <si>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</si>
  <si>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</si>
  <si>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</si>
  <si>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</si>
  <si>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</si>
  <si>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</si>
  <si>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</si>
  <si>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</si>
  <si>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</si>
  <si>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</si>
  <si>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</si>
  <si>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</si>
  <si>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</si>
  <si>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</si>
  <si>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</si>
  <si>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</si>
  <si>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</si>
  <si>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</si>
  <si>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</si>
  <si>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</si>
  <si>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</si>
  <si>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</si>
  <si>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</si>
  <si>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</si>
  <si>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</si>
  <si>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</si>
  <si>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</si>
  <si>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</si>
  <si>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</si>
  <si>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</si>
  <si>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</si>
  <si>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</si>
  <si>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</si>
  <si>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</si>
  <si>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EEIV01Flashcard*,30</t>
  </si>
  <si>
    <t>chọn time chuyển trang</t>
  </si>
  <si>
    <t>PlayButton,Button,onClick()</t>
  </si>
  <si>
    <t>Sleep</t>
  </si>
  <si>
    <t>sleep</t>
  </si>
  <si>
    <t>second,1</t>
  </si>
  <si>
    <t>Click skip game</t>
  </si>
  <si>
    <t>GamePlayUI/ButtonSkip,Button,onClick()</t>
  </si>
  <si>
    <t xml:space="preserve">Đợi thoát game </t>
  </si>
  <si>
    <t>waitForObjectNotPresent</t>
  </si>
  <si>
    <t>EEIV01Flashcard*,60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</si>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</sst>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2" numFmtId="49" xfId="0" applyFont="1" applyNumberFormat="1"/>
    <xf borderId="0" fillId="0" fontId="1" numFmtId="0" xfId="0" applyAlignment="1" applyFont="1">
      <alignment horizontal="center" shrinkToFit="0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9" t="s">
        <v>13</v>
      </c>
      <c r="D3" s="10"/>
      <c r="E3" s="10"/>
      <c r="F3" s="5"/>
      <c r="G3" s="5"/>
      <c r="H3" s="5"/>
      <c r="I3" s="11"/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19</v>
      </c>
      <c r="B5" s="6" t="s">
        <v>20</v>
      </c>
      <c r="C5" s="6" t="s">
        <v>18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21</v>
      </c>
      <c r="B6" s="12" t="s">
        <v>22</v>
      </c>
      <c r="C6" s="6" t="s">
        <v>18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18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18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18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18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18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18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31" t="s">
        <v>16</v>
      </c>
      <c r="B8" s="24" t="s">
        <v>53</v>
      </c>
      <c r="C8" s="24" t="s">
        <v>54</v>
      </c>
      <c r="D8" s="24" t="s">
        <v>35</v>
      </c>
      <c r="E8" s="25" t="s">
        <v>55</v>
      </c>
      <c r="F8" s="32"/>
      <c r="G8" s="26" t="s">
        <v>18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24" t="s">
        <v>16</v>
      </c>
      <c r="B9" s="33" t="s">
        <v>33</v>
      </c>
      <c r="C9" s="5" t="s">
        <v>56</v>
      </c>
      <c r="D9" s="32" t="s">
        <v>44</v>
      </c>
      <c r="E9" s="34" t="s">
        <v>57</v>
      </c>
      <c r="F9" s="32"/>
      <c r="G9" s="35" t="s">
        <v>18</v>
      </c>
      <c r="H9" s="8"/>
      <c r="I9" s="19"/>
      <c r="J9" s="36"/>
      <c r="K9" s="36"/>
      <c r="L9" s="32"/>
      <c r="M9" s="32"/>
      <c r="N9" s="32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24" t="s">
        <v>19</v>
      </c>
      <c r="B10" s="33" t="s">
        <v>33</v>
      </c>
      <c r="C10" s="9" t="s">
        <v>58</v>
      </c>
      <c r="D10" s="37" t="s">
        <v>59</v>
      </c>
      <c r="E10" s="38" t="s">
        <v>60</v>
      </c>
      <c r="F10" s="32"/>
      <c r="G10" s="35" t="s">
        <v>18</v>
      </c>
      <c r="H10" s="32"/>
      <c r="I10" s="34"/>
      <c r="J10" s="36"/>
      <c r="K10" s="36"/>
      <c r="L10" s="32"/>
      <c r="M10" s="32"/>
      <c r="N10" s="32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1" t="s">
        <v>21</v>
      </c>
      <c r="B11" s="33" t="s">
        <v>33</v>
      </c>
      <c r="C11" s="9" t="s">
        <v>61</v>
      </c>
      <c r="D11" s="39" t="s">
        <v>44</v>
      </c>
      <c r="E11" s="40" t="s">
        <v>62</v>
      </c>
      <c r="F11" s="32"/>
      <c r="G11" s="35" t="s">
        <v>18</v>
      </c>
      <c r="H11" s="8"/>
      <c r="I11" s="19"/>
      <c r="J11" s="36"/>
      <c r="K11" s="36"/>
      <c r="L11" s="32"/>
      <c r="M11" s="32"/>
      <c r="N11" s="32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31" t="s">
        <v>21</v>
      </c>
      <c r="B12" s="33" t="s">
        <v>33</v>
      </c>
      <c r="C12" s="33" t="s">
        <v>63</v>
      </c>
      <c r="D12" s="33" t="s">
        <v>64</v>
      </c>
      <c r="E12" s="25" t="s">
        <v>65</v>
      </c>
      <c r="F12" s="20"/>
      <c r="G12" s="35" t="s">
        <v>18</v>
      </c>
      <c r="H12" s="32"/>
      <c r="I12" s="34"/>
      <c r="J12" s="32"/>
      <c r="K12" s="4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A11:A12">
      <formula1>TestCase!$A$1:$A35</formula1>
    </dataValidation>
    <dataValidation type="list" allowBlank="1" showErrorMessage="1" sqref="H12">
      <formula1>Keywords!$A$2:$A185</formula1>
    </dataValidation>
    <dataValidation type="list" allowBlank="1" showErrorMessage="1" sqref="A5:A6">
      <formula1>TestCase!$A$1:$A19</formula1>
    </dataValidation>
    <dataValidation type="list" allowBlank="1" showErrorMessage="1" sqref="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0">
      <formula1>Keywords!$A$2:$A39</formula1>
    </dataValidation>
    <dataValidation type="list" allowBlank="1" showErrorMessage="1" sqref="H2:H9">
      <formula1>Keywords!$A$2:$A30</formula1>
    </dataValidation>
    <dataValidation type="list" allowBlank="1" showErrorMessage="1" sqref="A2:A4">
      <formula1>TestCase!$A:$A</formula1>
    </dataValidation>
    <dataValidation type="list" allowBlank="1" showErrorMessage="1" sqref="A9">
      <formula1>TestCase!$A$1:$A21</formula1>
    </dataValidation>
    <dataValidation type="list" allowBlank="1" showErrorMessage="1" sqref="A7:A8 A10">
      <formula1>TestCase!$A$1:$A20</formula1>
    </dataValidation>
    <dataValidation type="list" allowBlank="1" showErrorMessage="1" sqref="H11">
      <formula1>Keywords!$A$2:$A54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2" t="s">
        <v>66</v>
      </c>
      <c r="C1" s="42" t="s">
        <v>67</v>
      </c>
      <c r="D1" s="1" t="s">
        <v>1</v>
      </c>
    </row>
    <row r="2">
      <c r="A2" s="43"/>
      <c r="B2" s="43"/>
      <c r="C2" s="44"/>
      <c r="D2" s="43"/>
      <c r="E2" s="4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IFERROR(__xludf.DUMMYFUNCTION("""COMPUTED_VALUE"""),"clickDownAndUpChild")</f>
        <v>clickDownAndUpChild</v>
      </c>
      <c r="B11" s="49" t="str">
        <f>IFERROR(__xludf.DUMMYFUNCTION("""COMPUTED_VALUE"""),"element,index")</f>
        <v>element,index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IFERROR(__xludf.DUMMYFUNCTION("""COMPUTED_VALUE"""),"element của parent,index của child")</f>
        <v>element của parent,index của child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IFERROR(__xludf.DUMMYFUNCTION("""COMPUTED_VALUE"""),"swipe")</f>
        <v>swipe</v>
      </c>
      <c r="B12" s="49" t="str">
        <f>IFERROR(__xludf.DUMMYFUNCTION("""COMPUTED_VALUE"""),"x1,x2,y,number")</f>
        <v>x1,x2,y,number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IFERROR(__xludf.DUMMYFUNCTION("""COMPUTED_VALUE"""),"waitForObject")</f>
        <v>waitForObject</v>
      </c>
      <c r="B13" s="49" t="str">
        <f>IFERROR(__xludf.DUMMYFUNCTION("""COMPUTED_VALUE"""),"element[,timeout(s)]")</f>
        <v>element[,timeout(s)]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IFERROR(__xludf.DUMMYFUNCTION("""COMPUTED_VALUE"""),"Kiểm tra gameobject(element) có xuất hiện trên màn hình k")</f>
        <v>Kiểm tra gameobject(element) có xuất hiện trên màn hình k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IFERROR(__xludf.DUMMYFUNCTION("""COMPUTED_VALUE"""),"strSpli,second, element")</f>
        <v>strSpli,second, element</v>
      </c>
      <c r="C14" s="49" t="str">
        <f>IFERROR(__xludf.DUMMYFUNCTION("""COMPUTED_VALUE"""),"void")</f>
        <v>void</v>
      </c>
      <c r="D14" s="49"/>
      <c r="E14" s="48"/>
      <c r="F14" s="50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50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IFERROR(__xludf.DUMMYFUNCTION("""COMPUTED_VALUE"""),"waitForNumber")</f>
        <v>waitForNumber</v>
      </c>
      <c r="B18" s="49" t="str">
        <f>IFERROR(__xludf.DUMMYFUNCTION("""COMPUTED_VALUE"""),"element,component,property,second,number")</f>
        <v>element,component,property,second,number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IFERROR(__xludf.DUMMYFUNCTION("""COMPUTED_VALUE"""),"waitForObjectInScreen")</f>
        <v>waitForObjectInScreen</v>
      </c>
      <c r="B19" s="49" t="str">
        <f>IFERROR(__xludf.DUMMYFUNCTION("""COMPUTED_VALUE"""),"element[,timeout(s)]")</f>
        <v>element[,timeout(s)]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IFERROR(__xludf.DUMMYFUNCTION("""COMPUTED_VALUE"""),"waitForChildObjectDisplay")</f>
        <v>waitForChildObjectDisplay</v>
      </c>
      <c r="B20" s="49" t="str">
        <f>IFERROR(__xludf.DUMMYFUNCTION("""COMPUTED_VALUE"""),"element,timeout(s)")</f>
        <v>element,timeout(s)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IFERROR(__xludf.DUMMYFUNCTION("""COMPUTED_VALUE"""),"waitForPosition")</f>
        <v>waitForPosition</v>
      </c>
      <c r="B21" s="49" t="str">
        <f>IFERROR(__xludf.DUMMYFUNCTION("""COMPUTED_VALUE"""),"element1,element2,y,compare(number),second")</f>
        <v>element1,element2,y,compare(number),second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IFERROR(__xludf.DUMMYFUNCTION("""COMPUTED_VALUE"""),"simulateClick")</f>
        <v>simulateClick</v>
      </c>
      <c r="B22" s="49" t="str">
        <f>IFERROR(__xludf.DUMMYFUNCTION("""COMPUTED_VALUE"""),"element,property[,index]")</f>
        <v>element,property[,index]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IFERROR(__xludf.DUMMYFUNCTION("""COMPUTED_VALUE"""),"press")</f>
        <v>press</v>
      </c>
      <c r="B23" s="50" t="str">
        <f>IFERROR(__xludf.DUMMYFUNCTION("""COMPUTED_VALUE"""),"element[,index]")</f>
        <v>element[,index]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IFERROR(__xludf.DUMMYFUNCTION("""COMPUTED_VALUE"""),"press")</f>
        <v>press</v>
      </c>
      <c r="B24" s="50" t="str">
        <f>IFERROR(__xludf.DUMMYFUNCTION("""COMPUTED_VALUE"""),"pre-element,index,element")</f>
        <v>pre-element,index,element</v>
      </c>
      <c r="C24" s="50" t="str">
        <f>IFERROR(__xludf.DUMMYFUNCTION("""COMPUTED_VALUE"""),"void")</f>
        <v>void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IFERROR(__xludf.DUMMYFUNCTION("""COMPUTED_VALUE"""),"pressWithTag")</f>
        <v>pressWithTag</v>
      </c>
      <c r="B25" s="50" t="str">
        <f>IFERROR(__xludf.DUMMYFUNCTION("""COMPUTED_VALUE"""),"tagNew,tagOld")</f>
        <v>tagNew,tagOld</v>
      </c>
      <c r="C25" s="50" t="str">
        <f>IFERROR(__xludf.DUMMYFUNCTION("""COMPUTED_VALUE"""),"void")</f>
        <v>void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IFERROR(__xludf.DUMMYFUNCTION("""COMPUTED_VALUE"""),"swipeToRight")</f>
        <v>swipeToRight</v>
      </c>
      <c r="B26" s="48" t="str">
        <f>IFERROR(__xludf.DUMMYFUNCTION("""COMPUTED_VALUE"""),"number")</f>
        <v>number</v>
      </c>
      <c r="C26" s="48" t="str">
        <f>IFERROR(__xludf.DUMMYFUNCTION("""COMPUTED_VALUE"""),"void")</f>
        <v>void</v>
      </c>
      <c r="D26" s="48"/>
      <c r="E26" s="48"/>
      <c r="F26" s="48" t="str">
        <f>IFERROR(__xludf.DUMMYFUNCTION("""COMPUTED_VALUE"""),"Scroll sang phải")</f>
        <v>Scroll sang phải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IFERROR(__xludf.DUMMYFUNCTION("""COMPUTED_VALUE"""),"swipeToRight")</f>
        <v>swipeToRight</v>
      </c>
      <c r="B27" s="48" t="str">
        <f>IFERROR(__xludf.DUMMYFUNCTION("""COMPUTED_VALUE"""),"x1,x2,y")</f>
        <v>x1,x2,y</v>
      </c>
      <c r="C27" s="48" t="str">
        <f>IFERROR(__xludf.DUMMYFUNCTION("""COMPUTED_VALUE"""),"void")</f>
        <v>void</v>
      </c>
      <c r="D27" s="48"/>
      <c r="E27" s="48"/>
      <c r="F27" s="48" t="str">
        <f>IFERROR(__xludf.DUMMYFUNCTION("""COMPUTED_VALUE"""),"Scroll sang phải")</f>
        <v>Scroll sang phải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IFERROR(__xludf.DUMMYFUNCTION("""COMPUTED_VALUE"""),"getPropertyValue")</f>
        <v>getPropertyValue</v>
      </c>
      <c r="B28" s="48" t="str">
        <f>IFERROR(__xludf.DUMMYFUNCTION("""COMPUTED_VALUE"""),"element,component,property")</f>
        <v>element,component,property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IFERROR(__xludf.DUMMYFUNCTION("""COMPUTED_VALUE"""),"getImageName")</f>
        <v>getImageName</v>
      </c>
      <c r="B29" s="48" t="str">
        <f>IFERROR(__xludf.DUMMYFUNCTION("""COMPUTED_VALUE"""),"element[,component]")</f>
        <v>element[,component]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IFERROR(__xludf.DUMMYFUNCTION("""COMPUTED_VALUE"""),"getImageNameVariable")</f>
        <v>getImageNameVariable</v>
      </c>
      <c r="B30" s="48" t="str">
        <f>IFERROR(__xludf.DUMMYFUNCTION("""COMPUTED_VALUE"""),"generate,element[,component],key")</f>
        <v>generate,element[,component],key</v>
      </c>
      <c r="C30" s="48" t="str">
        <f>IFERROR(__xludf.DUMMYFUNCTION("""COMPUTED_VALUE"""),"String")</f>
        <v>String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IFERROR(__xludf.DUMMYFUNCTION("""COMPUTED_VALUE"""),"getImageColor")</f>
        <v>getImageColor</v>
      </c>
      <c r="B31" s="48" t="str">
        <f>IFERROR(__xludf.DUMMYFUNCTION("""COMPUTED_VALUE"""),"element")</f>
        <v>element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IFERROR(__xludf.DUMMYFUNCTION("""COMPUTED_VALUE"""),"getPropertyValues")</f>
        <v>getPropertyValues</v>
      </c>
      <c r="B32" s="48" t="str">
        <f>IFERROR(__xludf.DUMMYFUNCTION("""COMPUTED_VALUE"""),"element,component,property,second")</f>
        <v>element,component,property,second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IFERROR(__xludf.DUMMYFUNCTION("""COMPUTED_VALUE"""),"param number là số lượng value cần check")</f>
        <v>param number là số lượng value cần check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IFERROR(__xludf.DUMMYFUNCTION("""COMPUTED_VALUE"""),"getText")</f>
        <v>getText</v>
      </c>
      <c r="B33" s="48" t="str">
        <f>IFERROR(__xludf.DUMMYFUNCTION("""COMPUTED_VALUE"""),"element,component")</f>
        <v>element,component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IFERROR(__xludf.DUMMYFUNCTION("""COMPUTED_VALUE"""),"getTextChildElement")</f>
        <v>getTextChildElement</v>
      </c>
      <c r="B34" s="48" t="str">
        <f>IFERROR(__xludf.DUMMYFUNCTION("""COMPUTED_VALUE"""),"element_parent,element_fill,component(child,fill)")</f>
        <v>element_parent,element_fill,component(child,fill)</v>
      </c>
      <c r="C34" s="48" t="str">
        <f>IFERROR(__xludf.DUMMYFUNCTION("""COMPUTED_VALUE"""),"String")</f>
        <v>String</v>
      </c>
      <c r="D34" s="48"/>
      <c r="E34" s="48"/>
      <c r="F34" s="50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IFERROR(__xludf.DUMMYFUNCTION("""COMPUTED_VALUE"""),"getTexts")</f>
        <v>getTexts</v>
      </c>
      <c r="B35" s="48" t="str">
        <f>IFERROR(__xludf.DUMMYFUNCTION("""COMPUTED_VALUE"""),"element,component,expect")</f>
        <v>element,component,expect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IFERROR(__xludf.DUMMYFUNCTION("""COMPUTED_VALUE"""),"getTextsByTime")</f>
        <v>getTextsByTime</v>
      </c>
      <c r="B36" s="48" t="str">
        <f>IFERROR(__xludf.DUMMYFUNCTION("""COMPUTED_VALUE"""),"element,component,second,expect")</f>
        <v>element,component,second,expect</v>
      </c>
      <c r="C36" s="48" t="str">
        <f>IFERROR(__xludf.DUMMYFUNCTION("""COMPUTED_VALUE"""),"String")</f>
        <v>String</v>
      </c>
      <c r="D36" s="48"/>
      <c r="E36" s="48"/>
      <c r="F36" s="48" t="str">
        <f>IFERROR(__xludf.DUMMYFUNCTION("""COMPUTED_VALUE"""),"Stop khi actual contain expect or time = second")</f>
        <v>Stop khi actual contain expect or time = second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IFERROR(__xludf.DUMMYFUNCTION("""COMPUTED_VALUE"""),"getTextsByLocator")</f>
        <v>getTextsByLocator</v>
      </c>
      <c r="B37" s="48" t="str">
        <f>IFERROR(__xludf.DUMMYFUNCTION("""COMPUTED_VALUE"""),"element1,component1,element2,expect")</f>
        <v>element1,component1,element2,expect</v>
      </c>
      <c r="C37" s="48" t="str">
        <f>IFERROR(__xludf.DUMMYFUNCTION("""COMPUTED_VALUE"""),"String")</f>
        <v>String</v>
      </c>
      <c r="D37" s="48"/>
      <c r="E37" s="48"/>
      <c r="F37" s="50" t="str">
        <f>IFERROR(__xludf.DUMMYFUNCTION("""COMPUTED_VALUE"""),"Stop khi actual contain expect or element 2 display")</f>
        <v>Stop khi actual contain expect or element 2 display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IFERROR(__xludf.DUMMYFUNCTION("""COMPUTED_VALUE"""),"getTextNoColor")</f>
        <v>getTextNoColor</v>
      </c>
      <c r="B38" s="48" t="str">
        <f>IFERROR(__xludf.DUMMYFUNCTION("""COMPUTED_VALUE"""),"element,component,...string split")</f>
        <v>element,component,...string split</v>
      </c>
      <c r="C38" s="48" t="str">
        <f>IFERROR(__xludf.DUMMYFUNCTION("""COMPUTED_VALUE"""),"String")</f>
        <v>String</v>
      </c>
      <c r="D38" s="48"/>
      <c r="E38" s="48"/>
      <c r="F38" s="50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IFERROR(__xludf.DUMMYFUNCTION("""COMPUTED_VALUE"""),"getTextAlphabet")</f>
        <v>getTextAlphabet</v>
      </c>
      <c r="B39" s="48" t="str">
        <f>IFERROR(__xludf.DUMMYFUNCTION("""COMPUTED_VALUE"""),"element,component")</f>
        <v>element,component</v>
      </c>
      <c r="C39" s="48" t="str">
        <f>IFERROR(__xludf.DUMMYFUNCTION("""COMPUTED_VALUE"""),"void")</f>
        <v>void</v>
      </c>
      <c r="D39" s="48"/>
      <c r="E39" s="48"/>
      <c r="F39" s="50" t="str">
        <f>IFERROR(__xludf.DUMMYFUNCTION("""COMPUTED_VALUE"""),"return string only alphabet and space")</f>
        <v>return string only alphabet and space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IFERROR(__xludf.DUMMYFUNCTION("""COMPUTED_VALUE"""),"getTextLocatorChild")</f>
        <v>getTextLocatorChild</v>
      </c>
      <c r="B40" s="48" t="str">
        <f>IFERROR(__xludf.DUMMYFUNCTION("""COMPUTED_VALUE"""),"element,component,key,...string split")</f>
        <v>element,component,key,...string split</v>
      </c>
      <c r="C40" s="48" t="str">
        <f>IFERROR(__xludf.DUMMYFUNCTION("""COMPUTED_VALUE"""),"String")</f>
        <v>String</v>
      </c>
      <c r="D40" s="48"/>
      <c r="E40" s="48"/>
      <c r="F40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IFERROR(__xludf.DUMMYFUNCTION("""COMPUTED_VALUE"""),"waitForObject")</f>
        <v>waitForObject</v>
      </c>
      <c r="B41" s="48" t="str">
        <f>IFERROR(__xludf.DUMMYFUNCTION("""COMPUTED_VALUE"""),"element, second")</f>
        <v>element, second</v>
      </c>
      <c r="C41" s="48" t="str">
        <f>IFERROR(__xludf.DUMMYFUNCTION("""COMPUTED_VALUE"""),"void")</f>
        <v>void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IFERROR(__xludf.DUMMYFUNCTION("""COMPUTED_VALUE"""),"swipeToDown")</f>
        <v>swipeToDown</v>
      </c>
      <c r="B42" s="48" t="str">
        <f>IFERROR(__xludf.DUMMYFUNCTION("""COMPUTED_VALUE"""),"number")</f>
        <v>number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IFERROR(__xludf.DUMMYFUNCTION("""COMPUTED_VALUE"""),"getElements")</f>
        <v>getElements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IFERROR(__xludf.DUMMYFUNCTION("""COMPUTED_VALUE"""),"sleep")</f>
        <v>sleep</v>
      </c>
      <c r="B44" s="48" t="str">
        <f>IFERROR(__xludf.DUMMYFUNCTION("""COMPUTED_VALUE"""),"second")</f>
        <v>second</v>
      </c>
      <c r="C44" s="48" t="str">
        <f>IFERROR(__xludf.DUMMYFUNCTION("""COMPUTED_VALUE"""),"void")</f>
        <v>void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IFERROR(__xludf.DUMMYFUNCTION("""COMPUTED_VALUE"""),"getSpineState")</f>
        <v>getSpineState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IFERROR(__xludf.DUMMYFUNCTION("""COMPUTED_VALUE"""),"getSpineStates")</f>
        <v>getSpineStates</v>
      </c>
      <c r="B46" s="48" t="str">
        <f>IFERROR(__xludf.DUMMYFUNCTION("""COMPUTED_VALUE"""),"element,second,count")</f>
        <v>element,second,count</v>
      </c>
      <c r="C46" s="48" t="str">
        <f>IFERROR(__xludf.DUMMYFUNCTION("""COMPUTED_VALUE"""),"String")</f>
        <v>String</v>
      </c>
      <c r="D46" s="48"/>
      <c r="E46" s="48" t="str">
        <f>IFERROR(__xludf.DUMMYFUNCTION("""COMPUTED_VALUE"""),"state1,state2")</f>
        <v>state1,state2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IFERROR(__xludf.DUMMYFUNCTION("""COMPUTED_VALUE"""),"getAudioSource")</f>
        <v>getAudioSource</v>
      </c>
      <c r="B47" s="48" t="str">
        <f>IFERROR(__xludf.DUMMYFUNCTION("""COMPUTED_VALUE"""),"element")</f>
        <v>element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IFERROR(__xludf.DUMMYFUNCTION("""COMPUTED_VALUE"""),"getPointScreen")</f>
        <v>getPointScreen</v>
      </c>
      <c r="B48" s="48" t="str">
        <f>IFERROR(__xludf.DUMMYFUNCTION("""COMPUTED_VALUE"""),"element,""x/y""")</f>
        <v>element,"x/y"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IFERROR(__xludf.DUMMYFUNCTION("""COMPUTED_VALUE"""),"get coordinates of element of X or Y")</f>
        <v>get coordinates of element of X or 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IFERROR(__xludf.DUMMYFUNCTION("""COMPUTED_VALUE"""),"getSizeScreen")</f>
        <v>getSizeScreen</v>
      </c>
      <c r="B49" s="48" t="str">
        <f>IFERROR(__xludf.DUMMYFUNCTION("""COMPUTED_VALUE"""),"""w/h""")</f>
        <v>"w/h"</v>
      </c>
      <c r="C49" s="48" t="str">
        <f>IFERROR(__xludf.DUMMYFUNCTION("""COMPUTED_VALUE"""),"String")</f>
        <v>String</v>
      </c>
      <c r="D49" s="48"/>
      <c r="E49" s="48"/>
      <c r="F49" s="48" t="str">
        <f>IFERROR(__xludf.DUMMYFUNCTION("""COMPUTED_VALUE"""),"get size of device of  with (w) or height (h)")</f>
        <v>get size of device of  with (w) or height (h)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IFERROR(__xludf.DUMMYFUNCTION("""COMPUTED_VALUE"""),"isBoolean")</f>
        <v>isBoolean</v>
      </c>
      <c r="B50" s="48" t="str">
        <f>IFERROR(__xludf.DUMMYFUNCTION("""COMPUTED_VALUE"""),"value1, vaule 2, operator")</f>
        <v>value1, vaule 2, operator</v>
      </c>
      <c r="C50" s="48" t="str">
        <f>IFERROR(__xludf.DUMMYFUNCTION("""COMPUTED_VALUE"""),"String")</f>
        <v>String</v>
      </c>
      <c r="D50" s="48"/>
      <c r="E50" s="48"/>
      <c r="F50" s="48" t="str">
        <f>IFERROR(__xludf.DUMMYFUNCTION("""COMPUTED_VALUE"""),"Hiện tại:[&lt;],[&gt;]")</f>
        <v>Hiện tại:[&lt;],[&gt;]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IFERROR(__xludf.DUMMYFUNCTION("""COMPUTED_VALUE"""),"isPointInScreen")</f>
        <v>isPointInScreen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IFERROR(__xludf.DUMMYFUNCTION("""COMPUTED_VALUE"""),"isMoveLeft")</f>
        <v>isMoveLeft</v>
      </c>
      <c r="B52" s="48" t="str">
        <f>IFERROR(__xludf.DUMMYFUNCTION("""COMPUTED_VALUE"""),"element[,second]")</f>
        <v>element[,second]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IFERROR(__xludf.DUMMYFUNCTION("""COMPUTED_VALUE"""),"isMoveDown")</f>
        <v>isMoveDown</v>
      </c>
      <c r="B53" s="48" t="str">
        <f>IFERROR(__xludf.DUMMYFUNCTION("""COMPUTED_VALUE"""),"element,second")</f>
        <v>element,second</v>
      </c>
      <c r="C53" s="48" t="str">
        <f>IFERROR(__xludf.DUMMYFUNCTION("""COMPUTED_VALUE"""),"String")</f>
        <v>String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IFERROR(__xludf.DUMMYFUNCTION("""COMPUTED_VALUE"""),"isLocationCompare")</f>
        <v>isLocationCompare</v>
      </c>
      <c r="B54" s="48" t="str">
        <f>IFERROR(__xludf.DUMMYFUNCTION("""COMPUTED_VALUE"""),"element1,element2,coordinate")</f>
        <v>element1,element2,coordinate</v>
      </c>
      <c r="C54" s="48" t="str">
        <f>IFERROR(__xludf.DUMMYFUNCTION("""COMPUTED_VALUE"""),"String")</f>
        <v>String</v>
      </c>
      <c r="D54" s="48"/>
      <c r="E54" s="48"/>
      <c r="F54" s="48" t="str">
        <f>IFERROR(__xludf.DUMMYFUNCTION("""COMPUTED_VALUE"""),"coordinate = x/y")</f>
        <v>coordinate = x/y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IFERROR(__xludf.DUMMYFUNCTION("""COMPUTED_VALUE"""),"move")</f>
        <v>move</v>
      </c>
      <c r="B55" s="48" t="str">
        <f>IFERROR(__xludf.DUMMYFUNCTION("""COMPUTED_VALUE"""),"element1,element2")</f>
        <v>element1,element2</v>
      </c>
      <c r="C55" s="48" t="str">
        <f>IFERROR(__xludf.DUMMYFUNCTION("""COMPUTED_VALUE"""),"void")</f>
        <v>void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IFERROR(__xludf.DUMMYFUNCTION("""COMPUTED_VALUE"""),"moveAndUp")</f>
        <v>moveAndUp</v>
      </c>
      <c r="B56" s="48" t="str">
        <f>IFERROR(__xludf.DUMMYFUNCTION("""COMPUTED_VALUE"""),"element1,element2")</f>
        <v>element1,element2</v>
      </c>
      <c r="C56" s="48" t="str">
        <f>IFERROR(__xludf.DUMMYFUNCTION("""COMPUTED_VALUE"""),"void")</f>
        <v>void</v>
      </c>
      <c r="D56" s="48"/>
      <c r="E56" s="48"/>
      <c r="F56" s="48" t="str">
        <f>IFERROR(__xludf.DUMMYFUNCTION("""COMPUTED_VALUE"""),"sử dụng khi move có hành động up")</f>
        <v>sử dụng khi move có hành động up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IFERROR(__xludf.DUMMYFUNCTION("""COMPUTED_VALUE"""),"elementNotDisplay")</f>
        <v>elementNotDisplay</v>
      </c>
      <c r="B57" s="48" t="str">
        <f>IFERROR(__xludf.DUMMYFUNCTION("""COMPUTED_VALUE"""),"element")</f>
        <v>element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IFERROR(__xludf.DUMMYFUNCTION("""COMPUTED_VALUE"""),"waitForObjectNotPresent")</f>
        <v>waitForObjectNotPresent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IFERROR(__xludf.DUMMYFUNCTION("""COMPUTED_VALUE"""),"waitForObjectNotPresent")</f>
        <v>waitForObjectNotPresent</v>
      </c>
      <c r="B59" s="48" t="str">
        <f>IFERROR(__xludf.DUMMYFUNCTION("""COMPUTED_VALUE"""),"element,second")</f>
        <v>element,second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IFERROR(__xludf.DUMMYFUNCTION("""COMPUTED_VALUE"""),"moveByCoordinates")</f>
        <v>moveByCoordinates</v>
      </c>
      <c r="B60" s="48" t="str">
        <f>IFERROR(__xludf.DUMMYFUNCTION("""COMPUTED_VALUE"""),"element,number")</f>
        <v>element,number</v>
      </c>
      <c r="C60" s="48" t="str">
        <f>IFERROR(__xludf.DUMMYFUNCTION("""COMPUTED_VALUE"""),"void")</f>
        <v>void</v>
      </c>
      <c r="D60" s="48"/>
      <c r="E60" s="48"/>
      <c r="F60" s="48" t="str">
        <f>IFERROR(__xludf.DUMMYFUNCTION("""COMPUTED_VALUE"""),"number là dịch chuyển khoảng bn (thường để 1)")</f>
        <v>number là dịch chuyển khoảng bn (thường để 1)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IFERROR(__xludf.DUMMYFUNCTION("""COMPUTED_VALUE"""),"waitForObjectNotInScreen")</f>
        <v>waitForObjectNotInScreen</v>
      </c>
      <c r="B61" s="48" t="str">
        <f>IFERROR(__xludf.DUMMYFUNCTION("""COMPUTED_VALUE"""),"element,second,size,coordinate")</f>
        <v>element,second,size,coordinate</v>
      </c>
      <c r="C61" s="48" t="str">
        <f>IFERROR(__xludf.DUMMYFUNCTION("""COMPUTED_VALUE"""),"void")</f>
        <v>void</v>
      </c>
      <c r="D61" s="48" t="str">
        <f>IFERROR(__xludf.DUMMYFUNCTION("""COMPUTED_VALUE"""),"size: w/h
coordinate = x/y")</f>
        <v>size: w/h
coordinate = x/y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IFERROR(__xludf.DUMMYFUNCTION("""COMPUTED_VALUE"""),"waitForObjectContainNotAble")</f>
        <v>waitForObjectContainNotAble</v>
      </c>
      <c r="B62" s="48" t="str">
        <f>IFERROR(__xludf.DUMMYFUNCTION("""COMPUTED_VALUE"""),"element,component,property,content")</f>
        <v>element,component,property,content</v>
      </c>
      <c r="C62" s="48" t="str">
        <f>IFERROR(__xludf.DUMMYFUNCTION("""COMPUTED_VALUE"""),"void")</f>
        <v>void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IFERROR(__xludf.DUMMYFUNCTION("""COMPUTED_VALUE"""),"isRotation")</f>
        <v>isRotation</v>
      </c>
      <c r="B63" s="48" t="str">
        <f>IFERROR(__xludf.DUMMYFUNCTION("""COMPUTED_VALUE"""),"element,coordinate")</f>
        <v>element,coordinate</v>
      </c>
      <c r="C63" s="48" t="str">
        <f>IFERROR(__xludf.DUMMYFUNCTION("""COMPUTED_VALUE"""),"String")</f>
        <v>String</v>
      </c>
      <c r="D63" s="48" t="str">
        <f>IFERROR(__xludf.DUMMYFUNCTION("""COMPUTED_VALUE"""),"coordinate = x/y/z/w")</f>
        <v>coordinate = x/y/z/w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IFERROR(__xludf.DUMMYFUNCTION("""COMPUTED_VALUE"""),"getListAudioSource")</f>
        <v>getListAudioSource</v>
      </c>
      <c r="B64" s="48" t="str">
        <f>IFERROR(__xludf.DUMMYFUNCTION("""COMPUTED_VALUE"""),"element,count")</f>
        <v>element,count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 element phát bao nhiêu audio trong khoảng 25 giay")</f>
        <v>1 element phát bao nhiêu audio trong khoảng 25 giay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IFERROR(__xludf.DUMMYFUNCTION("""COMPUTED_VALUE"""),"getListAudioSource")</f>
        <v>getListAudioSource</v>
      </c>
      <c r="B65" s="48" t="str">
        <f>IFERROR(__xludf.DUMMYFUNCTION("""COMPUTED_VALUE"""),"element,count,expects")</f>
        <v>element,count,expects</v>
      </c>
      <c r="C65" s="48" t="str">
        <f>IFERROR(__xludf.DUMMYFUNCTION("""COMPUTED_VALUE"""),"String")</f>
        <v>String</v>
      </c>
      <c r="D65" s="48" t="str">
        <f>IFERROR(__xludf.DUMMYFUNCTION("""COMPUTED_VALUE"""),"expects = [value1;value2;..]")</f>
        <v>expects = [value1;value2;..]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IFERROR(__xludf.DUMMYFUNCTION("""COMPUTED_VALUE"""),"getImageNameAndColor")</f>
        <v>getImageNameAndColor</v>
      </c>
      <c r="B66" s="48" t="str">
        <f>IFERROR(__xludf.DUMMYFUNCTION("""COMPUTED_VALUE"""),"element")</f>
        <v>element</v>
      </c>
      <c r="C66" s="48" t="str">
        <f>IFERROR(__xludf.DUMMYFUNCTION("""COMPUTED_VALUE"""),"String")</f>
        <v>String</v>
      </c>
      <c r="D66" s="48"/>
      <c r="E66" s="48" t="str">
        <f>IFERROR(__xludf.DUMMYFUNCTION("""COMPUTED_VALUE"""),"image + "",""+ color")</f>
        <v>image + ","+ color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IFERROR(__xludf.DUMMYFUNCTION("""COMPUTED_VALUE"""),"getTextContain")</f>
        <v>getTextContain</v>
      </c>
      <c r="B67" s="48" t="str">
        <f>IFERROR(__xludf.DUMMYFUNCTION("""COMPUTED_VALUE"""),"element,component,containt")</f>
        <v>element,component,containt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IFERROR(__xludf.DUMMYFUNCTION("""COMPUTED_VALUE"""),"isScale")</f>
        <v>isScale</v>
      </c>
      <c r="B68" s="48" t="str">
        <f>IFERROR(__xludf.DUMMYFUNCTION("""COMPUTED_VALUE"""),"element,second,expect")</f>
        <v>element,second,expect</v>
      </c>
      <c r="C68" s="48" t="str">
        <f>IFERROR(__xludf.DUMMYFUNCTION("""COMPUTED_VALUE"""),"String")</f>
        <v>String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IFERROR(__xludf.DUMMYFUNCTION("""COMPUTED_VALUE"""),"isScale")</f>
        <v>isScale</v>
      </c>
      <c r="B69" s="48" t="str">
        <f>IFERROR(__xludf.DUMMYFUNCTION("""COMPUTED_VALUE"""),"element,component,property,second,expect")</f>
        <v>element,component,property,second,expect</v>
      </c>
      <c r="C69" s="48" t="str">
        <f>IFERROR(__xludf.DUMMYFUNCTION("""COMPUTED_VALUE"""),"String")</f>
        <v>String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IFERROR(__xludf.DUMMYFUNCTION("""COMPUTED_VALUE"""),"swipeRightToLeftEx")</f>
        <v>swipeRightToLeftEx</v>
      </c>
      <c r="B70" s="48" t="str">
        <f>IFERROR(__xludf.DUMMYFUNCTION("""COMPUTED_VALUE"""),"number")</f>
        <v>number</v>
      </c>
      <c r="C70" s="48" t="str">
        <f>IFERROR(__xludf.DUMMYFUNCTION("""COMPUTED_VALUE"""),"void")</f>
        <v>void</v>
      </c>
      <c r="D70" s="48" t="str">
        <f>IFERROR(__xludf.DUMMYFUNCTION("""COMPUTED_VALUE"""),"bài bao nhiêu")</f>
        <v>bài bao nhiêu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IFERROR(__xludf.DUMMYFUNCTION("""COMPUTED_VALUE"""),"getVideoName")</f>
        <v>getVideoName</v>
      </c>
      <c r="B71" s="48" t="str">
        <f>IFERROR(__xludf.DUMMYFUNCTION("""COMPUTED_VALUE"""),"element[,strSplit,indexSplit]")</f>
        <v>element[,strSplit,indexSplit]</v>
      </c>
      <c r="C71" s="48" t="str">
        <f>IFERROR(__xludf.DUMMYFUNCTION("""COMPUTED_VALUE"""),"String")</f>
        <v>String</v>
      </c>
      <c r="D71" s="48"/>
      <c r="E71" s="48"/>
      <c r="F71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IFERROR(__xludf.DUMMYFUNCTION("""COMPUTED_VALUE"""),"isVideoplay")</f>
        <v>isVideoplay</v>
      </c>
      <c r="B72" s="48" t="str">
        <f>IFERROR(__xludf.DUMMYFUNCTION("""COMPUTED_VALUE"""),"element")</f>
        <v>element</v>
      </c>
      <c r="C72" s="48" t="str">
        <f>IFERROR(__xludf.DUMMYFUNCTION("""COMPUTED_VALUE"""),"String")</f>
        <v>String</v>
      </c>
      <c r="D72" s="48"/>
      <c r="E72" s="48" t="str">
        <f>IFERROR(__xludf.DUMMYFUNCTION("""COMPUTED_VALUE"""),"true,false")</f>
        <v>true,false</v>
      </c>
      <c r="F72" s="48" t="str">
        <f>IFERROR(__xludf.DUMMYFUNCTION("""COMPUTED_VALUE"""),"dựa vào value time &gt;0 ==&gt; true")</f>
        <v>dựa vào value time &gt;0 ==&gt; true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IFERROR(__xludf.DUMMYFUNCTION("""COMPUTED_VALUE"""),"getVideoUrl")</f>
        <v>getVideoUrl</v>
      </c>
      <c r="B73" s="48" t="str">
        <f>IFERROR(__xludf.DUMMYFUNCTION("""COMPUTED_VALUE"""),"element[,strSplit,indexSplit]")</f>
        <v>element[,strSplit,indexSplit]</v>
      </c>
      <c r="C73" s="48" t="str">
        <f>IFERROR(__xludf.DUMMYFUNCTION("""COMPUTED_VALUE"""),"String")</f>
        <v>String</v>
      </c>
      <c r="D73" s="48"/>
      <c r="E73" s="48"/>
      <c r="F73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IFERROR(__xludf.DUMMYFUNCTION("""COMPUTED_VALUE"""),"getVideoUrl")</f>
        <v>getVideoUrl</v>
      </c>
      <c r="B74" s="48" t="str">
        <f>IFERROR(__xludf.DUMMYFUNCTION("""COMPUTED_VALUE"""),"element,component,key,expected")</f>
        <v>element,component,key,expected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IFERROR(__xludf.DUMMYFUNCTION("""COMPUTED_VALUE"""),"sendKey")</f>
        <v>sendKey</v>
      </c>
      <c r="B75" s="48" t="str">
        <f>IFERROR(__xludf.DUMMYFUNCTION("""COMPUTED_VALUE"""),"element,component[,property],expect")</f>
        <v>element,component[,property],expect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IFERROR(__xludf.DUMMYFUNCTION("""COMPUTED_VALUE"""),"getResultByKey")</f>
        <v>getResultByKey</v>
      </c>
      <c r="B76" s="48" t="str">
        <f>IFERROR(__xludf.DUMMYFUNCTION("""COMPUTED_VALUE"""),"element,component,key")</f>
        <v>element,component,key</v>
      </c>
      <c r="C76" s="48" t="str">
        <f>IFERROR(__xludf.DUMMYFUNCTION("""COMPUTED_VALUE"""),"String")</f>
        <v>String</v>
      </c>
      <c r="D76" s="48" t="str">
        <f>IFERROR(__xludf.DUMMYFUNCTION("""COMPUTED_VALUE"""),"key = //$.Page[0].Id")</f>
        <v>key = //$.Page[0].Id</v>
      </c>
      <c r="E76" s="48"/>
      <c r="F76" s="48" t="str">
        <f>IFERROR(__xludf.DUMMYFUNCTION("""COMPUTED_VALUE"""),"return value by key in json array object")</f>
        <v>return value by key in json array object</v>
      </c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IFERROR(__xludf.DUMMYFUNCTION("""COMPUTED_VALUE"""),"returnPath")</f>
        <v>returnPath</v>
      </c>
      <c r="B77" s="48" t="str">
        <f>IFERROR(__xludf.DUMMYFUNCTION("""COMPUTED_VALUE"""),"element,component,key,expect")</f>
        <v>element,component,key,expect</v>
      </c>
      <c r="C77" s="48" t="str">
        <f>IFERROR(__xludf.DUMMYFUNCTION("""COMPUTED_VALUE"""),"void")</f>
        <v>void</v>
      </c>
      <c r="D77" s="48"/>
      <c r="E77" s="48"/>
      <c r="F77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IFERROR(__xludf.DUMMYFUNCTION("""COMPUTED_VALUE"""),"returnPathReplaceVariable")</f>
        <v>returnPathReplaceVariable</v>
      </c>
      <c r="B78" s="48" t="str">
        <f>IFERROR(__xludf.DUMMYFUNCTION("""COMPUTED_VALUE"""),"string, replaceStr")</f>
        <v>string, replaceStr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IFERROR(__xludf.DUMMYFUNCTION("""COMPUTED_VALUE"""),"returnPathFullName")</f>
        <v>returnPathFullName</v>
      </c>
      <c r="B79" s="48" t="str">
        <f>IFERROR(__xludf.DUMMYFUNCTION("""COMPUTED_VALUE"""),"element")</f>
        <v>element</v>
      </c>
      <c r="C79" s="48" t="str">
        <f>IFERROR(__xludf.DUMMYFUNCTION("""COMPUTED_VALUE"""),"void")</f>
        <v>void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IFERROR(__xludf.DUMMYFUNCTION("""COMPUTED_VALUE"""),"returnPathFullPath")</f>
        <v>returnPathFullPath</v>
      </c>
      <c r="B80" s="48" t="str">
        <f>IFERROR(__xludf.DUMMYFUNCTION("""COMPUTED_VALUE"""),"element")</f>
        <v>element</v>
      </c>
      <c r="C80" s="48" t="str">
        <f>IFERROR(__xludf.DUMMYFUNCTION("""COMPUTED_VALUE"""),"void")</f>
        <v>void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IFERROR(__xludf.DUMMYFUNCTION("""COMPUTED_VALUE"""),"returnPathChild")</f>
        <v>returnPathChild</v>
      </c>
      <c r="B81" s="48" t="str">
        <f>IFERROR(__xludf.DUMMYFUNCTION("""COMPUTED_VALUE"""),"elementParent,index")</f>
        <v>elementParent,index</v>
      </c>
      <c r="C81" s="48" t="str">
        <f>IFERROR(__xludf.DUMMYFUNCTION("""COMPUTED_VALUE"""),"void")</f>
        <v>void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IFERROR(__xludf.DUMMYFUNCTION("""COMPUTED_VALUE"""),"returnPathContain")</f>
        <v>returnPathContain</v>
      </c>
      <c r="B82" s="48" t="str">
        <f>IFERROR(__xludf.DUMMYFUNCTION("""COMPUTED_VALUE"""),"element,component,key,expect")</f>
        <v>element,component,key,expect</v>
      </c>
      <c r="C82" s="48" t="str">
        <f>IFERROR(__xludf.DUMMYFUNCTION("""COMPUTED_VALUE"""),"void")</f>
        <v>void</v>
      </c>
      <c r="D82" s="48"/>
      <c r="E82" s="48"/>
      <c r="F82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IFERROR(__xludf.DUMMYFUNCTION("""COMPUTED_VALUE"""),"returnIndex")</f>
        <v>returnIndex</v>
      </c>
      <c r="B83" s="48" t="str">
        <f>IFERROR(__xludf.DUMMYFUNCTION("""COMPUTED_VALUE"""),"element,component,key,expect")</f>
        <v>element,component,key,expect</v>
      </c>
      <c r="C83" s="48" t="str">
        <f>IFERROR(__xludf.DUMMYFUNCTION("""COMPUTED_VALUE"""),"void")</f>
        <v>void</v>
      </c>
      <c r="D83" s="48"/>
      <c r="E83" s="48"/>
      <c r="F83" s="48" t="str">
        <f>IFERROR(__xludf.DUMMYFUNCTION("""COMPUTED_VALUE"""),"""index"" in variable file")</f>
        <v>"index" in variable file</v>
      </c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IFERROR(__xludf.DUMMYFUNCTION("""COMPUTED_VALUE"""),"returnPathParent")</f>
        <v>returnPathParent</v>
      </c>
      <c r="B84" s="48" t="str">
        <f>IFERROR(__xludf.DUMMYFUNCTION("""COMPUTED_VALUE"""),"elementChild,index")</f>
        <v>elementChild,index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IFERROR(__xludf.DUMMYFUNCTION("""COMPUTED_VALUE"""),"getSentenceByText")</f>
        <v>getSentenceByText</v>
      </c>
      <c r="B85" s="48" t="str">
        <f>IFERROR(__xludf.DUMMYFUNCTION("""COMPUTED_VALUE"""),"element,component[,split string]")</f>
        <v>element,component[,split string]</v>
      </c>
      <c r="C85" s="48" t="str">
        <f>IFERROR(__xludf.DUMMYFUNCTION("""COMPUTED_VALUE"""),"String")</f>
        <v>String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IFERROR(__xludf.DUMMYFUNCTION("""COMPUTED_VALUE"""),"setTagGameObject")</f>
        <v>setTagGameObject</v>
      </c>
      <c r="B86" s="48" t="str">
        <f>IFERROR(__xludf.DUMMYFUNCTION("""COMPUTED_VALUE"""),"element,tagName")</f>
        <v>element,tagName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IFERROR(__xludf.DUMMYFUNCTION("""COMPUTED_VALUE"""),"drag")</f>
        <v>drag</v>
      </c>
      <c r="B87" s="48" t="str">
        <f>IFERROR(__xludf.DUMMYFUNCTION("""COMPUTED_VALUE"""),"element1,element2")</f>
        <v>element1,element2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IFERROR(__xludf.DUMMYFUNCTION("""COMPUTED_VALUE"""),"drag")</f>
        <v>drag</v>
      </c>
      <c r="B88" s="48"/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IFERROR(__xludf.DUMMYFUNCTION("""COMPUTED_VALUE"""),"dragTheLetter")</f>
        <v>dragTheLetter</v>
      </c>
      <c r="B89" s="48" t="str">
        <f>IFERROR(__xludf.DUMMYFUNCTION("""COMPUTED_VALUE"""),"pre-locator 1, pre-locator2[,expected]")</f>
        <v>pre-locator 1, pre-locator2[,expected]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IFERROR(__xludf.DUMMYFUNCTION("""COMPUTED_VALUE"""),"dragUp")</f>
        <v>dragUp</v>
      </c>
      <c r="B90" s="48" t="str">
        <f>IFERROR(__xludf.DUMMYFUNCTION("""COMPUTED_VALUE"""),"element1,element2")</f>
        <v>element1,element2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IFERROR(__xludf.DUMMYFUNCTION("""COMPUTED_VALUE"""),"drag_simulate")</f>
        <v>drag_simulate</v>
      </c>
      <c r="B91" s="48" t="str">
        <f>IFERROR(__xludf.DUMMYFUNCTION("""COMPUTED_VALUE"""),"element1,index,element2,index")</f>
        <v>element1,index,element2,index</v>
      </c>
      <c r="C91" s="48" t="str">
        <f>IFERROR(__xludf.DUMMYFUNCTION("""COMPUTED_VALUE"""),"void")</f>
        <v>void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IFERROR(__xludf.DUMMYFUNCTION("""COMPUTED_VALUE"""),"drag_simulate")</f>
        <v>drag_simulate</v>
      </c>
      <c r="B92" s="48" t="str">
        <f>IFERROR(__xludf.DUMMYFUNCTION("""COMPUTED_VALUE"""),"pre-element1,pre-element2,element")</f>
        <v>pre-element1,pre-element2,element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IFERROR(__xludf.DUMMYFUNCTION("""COMPUTED_VALUE"""),"returnChooseTopic")</f>
        <v>returnChooseTopic</v>
      </c>
      <c r="B93" s="48" t="str">
        <f>IFERROR(__xludf.DUMMYFUNCTION("""COMPUTED_VALUE"""),"from,to,exception,part")</f>
        <v>from,to,exception,part</v>
      </c>
      <c r="C93" s="48" t="str">
        <f>IFERROR(__xludf.DUMMYFUNCTION("""COMPUTED_VALUE"""),"void")</f>
        <v>void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IFERROR(__xludf.DUMMYFUNCTION("""COMPUTED_VALUE"""),"returnChooseTopic")</f>
        <v>returnChooseTopic</v>
      </c>
      <c r="B94" s="48" t="str">
        <f>IFERROR(__xludf.DUMMYFUNCTION("""COMPUTED_VALUE"""),"part")</f>
        <v>part</v>
      </c>
      <c r="C94" s="48" t="str">
        <f>IFERROR(__xludf.DUMMYFUNCTION("""COMPUTED_VALUE"""),"void")</f>
        <v>void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IFERROR(__xludf.DUMMYFUNCTION("""COMPUTED_VALUE"""),"deFindModeRunTestCase")</f>
        <v>deFindModeRunTestCase</v>
      </c>
      <c r="B95" s="48" t="str">
        <f>IFERROR(__xludf.DUMMYFUNCTION("""COMPUTED_VALUE"""),"key,sheetName,from,to")</f>
        <v>key,sheetName,from,to</v>
      </c>
      <c r="C95" s="48" t="str">
        <f>IFERROR(__xludf.DUMMYFUNCTION("""COMPUTED_VALUE"""),"void")</f>
        <v>void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IFERROR(__xludf.DUMMYFUNCTION("""COMPUTED_VALUE"""),"returnModeTC")</f>
        <v>returnModeTC</v>
      </c>
      <c r="B96" s="48" t="str">
        <f>IFERROR(__xludf.DUMMYFUNCTION("""COMPUTED_VALUE"""),"sheetName,to,expected,contain")</f>
        <v>sheetName,to,expected,contain</v>
      </c>
      <c r="C96" s="48" t="str">
        <f>IFERROR(__xludf.DUMMYFUNCTION("""COMPUTED_VALUE"""),"void")</f>
        <v>void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IFERROR(__xludf.DUMMYFUNCTION("""COMPUTED_VALUE"""),"ignoreScript")</f>
        <v>ignoreScript</v>
      </c>
      <c r="B97" s="48" t="str">
        <f>IFERROR(__xludf.DUMMYFUNCTION("""COMPUTED_VALUE"""),"number,to,sheetName,text")</f>
        <v>number,to,sheetName,text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IFERROR(__xludf.DUMMYFUNCTION("""COMPUTED_VALUE"""),"setRunModeTC")</f>
        <v>setRunModeTC</v>
      </c>
      <c r="B98" s="48" t="str">
        <f>IFERROR(__xludf.DUMMYFUNCTION("""COMPUTED_VALUE"""),"from,to,exception")</f>
        <v>from,to,exception</v>
      </c>
      <c r="C98" s="48" t="str">
        <f>IFERROR(__xludf.DUMMYFUNCTION("""COMPUTED_VALUE"""),"void")</f>
        <v>void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IFERROR(__xludf.DUMMYFUNCTION("""COMPUTED_VALUE"""),"setVariableFile")</f>
        <v>setVariableFile</v>
      </c>
      <c r="B99" s="48" t="str">
        <f>IFERROR(__xludf.DUMMYFUNCTION("""COMPUTED_VALUE"""),"key(exist),value")</f>
        <v>key(exist),value</v>
      </c>
      <c r="C99" s="48" t="str">
        <f>IFERROR(__xludf.DUMMYFUNCTION("""COMPUTED_VALUE"""),"void")</f>
        <v>void</v>
      </c>
      <c r="D99" s="48"/>
      <c r="E99" s="48"/>
      <c r="F99" s="48" t="str">
        <f>IFERROR(__xludf.DUMMYFUNCTION("""COMPUTED_VALUE"""),"gán giá trị cho biến index trong variable file ")</f>
        <v>gán giá trị cho biến index trong variable file 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IFERROR(__xludf.DUMMYFUNCTION("""COMPUTED_VALUE"""),"addVariableFile")</f>
        <v>addVariableFile</v>
      </c>
      <c r="B100" s="48" t="str">
        <f>IFERROR(__xludf.DUMMYFUNCTION("""COMPUTED_VALUE"""),"key,add")</f>
        <v>key,add</v>
      </c>
      <c r="C100" s="48" t="str">
        <f>IFERROR(__xludf.DUMMYFUNCTION("""COMPUTED_VALUE"""),"void")</f>
        <v>void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IFERROR(__xludf.DUMMYFUNCTION("""COMPUTED_VALUE"""),"changeModeTC")</f>
        <v>changeModeTC</v>
      </c>
      <c r="B101" s="48" t="str">
        <f>IFERROR(__xludf.DUMMYFUNCTION("""COMPUTED_VALUE"""),"keyWord,locator,component,tcRow,expected")</f>
        <v>keyWord,locator,component,tcRow,expected</v>
      </c>
      <c r="C101" s="48" t="str">
        <f>IFERROR(__xludf.DUMMYFUNCTION("""COMPUTED_VALUE"""),"void")</f>
        <v>void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IFERROR(__xludf.DUMMYFUNCTION("""COMPUTED_VALUE"""),"changeModeTC")</f>
        <v>changeModeTC</v>
      </c>
      <c r="B102" s="48" t="str">
        <f>IFERROR(__xludf.DUMMYFUNCTION("""COMPUTED_VALUE"""),"variableKey,runYes,runNo,expect")</f>
        <v>variableKey,runYes,runNo,expect</v>
      </c>
      <c r="C102" s="48" t="str">
        <f>IFERROR(__xludf.DUMMYFUNCTION("""COMPUTED_VALUE"""),"void")</f>
        <v>void</v>
      </c>
      <c r="D102" s="48"/>
      <c r="E102" s="48"/>
      <c r="F102" s="48" t="str">
        <f>IFERROR(__xludf.DUMMYFUNCTION("""COMPUTED_VALUE"""),"runYes: row tc modeyes")</f>
        <v>runYes: row tc modeyes</v>
      </c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IFERROR(__xludf.DUMMYFUNCTION("""COMPUTED_VALUE"""),"changeModeTCSetTrue")</f>
        <v>changeModeTCSetTrue</v>
      </c>
      <c r="B103" s="48" t="str">
        <f>IFERROR(__xludf.DUMMYFUNCTION("""COMPUTED_VALUE"""),"(String actual,String tcRow,String expect)")</f>
        <v>(String actual,String tcRow,String expect)</v>
      </c>
      <c r="C103" s="48" t="str">
        <f>IFERROR(__xludf.DUMMYFUNCTION("""COMPUTED_VALUE"""),"void")</f>
        <v>void</v>
      </c>
      <c r="D103" s="48"/>
      <c r="E103" s="48"/>
      <c r="F103" s="48" t="str">
        <f>IFERROR(__xludf.DUMMYFUNCTION("""COMPUTED_VALUE"""),"actual check equal expect if true tcRow set mode run YES")</f>
        <v>actual check equal expect if true tcRow set mode run YES</v>
      </c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IFERROR(__xludf.DUMMYFUNCTION("""COMPUTED_VALUE"""),"changeModeTCSetFail")</f>
        <v>changeModeTCSetFail</v>
      </c>
      <c r="B104" s="48" t="str">
        <f>IFERROR(__xludf.DUMMYFUNCTION("""COMPUTED_VALUE"""),"(String actual,String tcRow,String expect)")</f>
        <v>(String actual,String tcRow,String expect)</v>
      </c>
      <c r="C104" s="48" t="str">
        <f>IFERROR(__xludf.DUMMYFUNCTION("""COMPUTED_VALUE"""),"void")</f>
        <v>void</v>
      </c>
      <c r="D104" s="48"/>
      <c r="E104" s="48"/>
      <c r="F104" s="48" t="str">
        <f>IFERROR(__xludf.DUMMYFUNCTION("""COMPUTED_VALUE"""),"actual check equal expect if true tcRow set mode run NO")</f>
        <v>actual check equal expect if true tcRow set mode run NO</v>
      </c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IFERROR(__xludf.DUMMYFUNCTION("""COMPUTED_VALUE"""),"isElementDisplay")</f>
        <v>isElementDisplay</v>
      </c>
      <c r="B105" s="48" t="str">
        <f>IFERROR(__xludf.DUMMYFUNCTION("""COMPUTED_VALUE"""),"element[,strSplit]")</f>
        <v>element[,strSplit]</v>
      </c>
      <c r="C105" s="48" t="str">
        <f>IFERROR(__xludf.DUMMYFUNCTION("""COMPUTED_VALUE"""),"void")</f>
        <v>void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IFERROR(__xludf.DUMMYFUNCTION("""COMPUTED_VALUE"""),"addTagForObject")</f>
        <v>addTagForObject</v>
      </c>
      <c r="B106" s="48" t="str">
        <f>IFERROR(__xludf.DUMMYFUNCTION("""COMPUTED_VALUE"""),"element,newTag")</f>
        <v>element,newTag</v>
      </c>
      <c r="C106" s="48" t="str">
        <f>IFERROR(__xludf.DUMMYFUNCTION("""COMPUTED_VALUE"""),"void")</f>
        <v>void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IFERROR(__xludf.DUMMYFUNCTION("""COMPUTED_VALUE"""),"pause")</f>
        <v>pause</v>
      </c>
      <c r="B107" s="48"/>
      <c r="C107" s="48" t="str">
        <f>IFERROR(__xludf.DUMMYFUNCTION("""COMPUTED_VALUE"""),"void")</f>
        <v>void</v>
      </c>
      <c r="D107" s="48"/>
      <c r="E107" s="48"/>
      <c r="F107" s="48" t="str">
        <f>IFERROR(__xludf.DUMMYFUNCTION("""COMPUTED_VALUE"""),"pause program")</f>
        <v>pause program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IFERROR(__xludf.DUMMYFUNCTION("""COMPUTED_VALUE"""),"resume")</f>
        <v>resume</v>
      </c>
      <c r="B108" s="48"/>
      <c r="C108" s="48" t="str">
        <f>IFERROR(__xludf.DUMMYFUNCTION("""COMPUTED_VALUE"""),"void")</f>
        <v>void</v>
      </c>
      <c r="D108" s="48"/>
      <c r="E108" s="48"/>
      <c r="F108" s="48" t="str">
        <f>IFERROR(__xludf.DUMMYFUNCTION("""COMPUTED_VALUE"""),"unpause program")</f>
        <v>unpause program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IFERROR(__xludf.DUMMYFUNCTION("""COMPUTED_VALUE"""),"getAudiosSource")</f>
        <v>getAudiosSource</v>
      </c>
      <c r="B109" s="48" t="str">
        <f>IFERROR(__xludf.DUMMYFUNCTION("""COMPUTED_VALUE"""),"element,expect")</f>
        <v>element,expect</v>
      </c>
      <c r="C109" s="48" t="str">
        <f>IFERROR(__xludf.DUMMYFUNCTION("""COMPUTED_VALUE"""),"String")</f>
        <v>String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IFERROR(__xludf.DUMMYFUNCTION("""COMPUTED_VALUE"""),"getAudiosSourceByTime")</f>
        <v>getAudiosSourceByTime</v>
      </c>
      <c r="B110" s="48" t="str">
        <f>IFERROR(__xludf.DUMMYFUNCTION("""COMPUTED_VALUE"""),"element,second,expect")</f>
        <v>element,second,expect</v>
      </c>
      <c r="C110" s="48" t="str">
        <f>IFERROR(__xludf.DUMMYFUNCTION("""COMPUTED_VALUE"""),"String")</f>
        <v>String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IFERROR(__xludf.DUMMYFUNCTION("""COMPUTED_VALUE"""),"getAudiosSourceByLocator")</f>
        <v>getAudiosSourceByLocator</v>
      </c>
      <c r="B111" s="48" t="str">
        <f>IFERROR(__xludf.DUMMYFUNCTION("""COMPUTED_VALUE"""),"element1,element2,expect")</f>
        <v>element1,element2,expect</v>
      </c>
      <c r="C111" s="48" t="str">
        <f>IFERROR(__xludf.DUMMYFUNCTION("""COMPUTED_VALUE"""),"String")</f>
        <v>String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IFERROR(__xludf.DUMMYFUNCTION("""COMPUTED_VALUE"""),"deFindAnswerDienThe")</f>
        <v>deFindAnswerDienThe</v>
      </c>
      <c r="B112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8" t="str">
        <f>IFERROR(__xludf.DUMMYFUNCTION("""COMPUTED_VALUE"""),"void")</f>
        <v>void</v>
      </c>
      <c r="D112" s="48"/>
      <c r="E112" s="48"/>
      <c r="F112" s="48" t="str">
        <f>IFERROR(__xludf.DUMMYFUNCTION("""COMPUTED_VALUE"""),"return value locator1 in $.path in variable file")</f>
        <v>return value locator1 in $.path in variable file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IFERROR(__xludf.DUMMYFUNCTION("""COMPUTED_VALUE"""),"getElementDisplayInScene")</f>
        <v>getElementDisplayInScene</v>
      </c>
      <c r="B113" s="48" t="str">
        <f>IFERROR(__xludf.DUMMYFUNCTION("""COMPUTED_VALUE"""),"strAdd,expect")</f>
        <v>strAdd,expect</v>
      </c>
      <c r="C113" s="48" t="str">
        <f>IFERROR(__xludf.DUMMYFUNCTION("""COMPUTED_VALUE"""),"void")</f>
        <v>void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 t="str">
        <f>IFERROR(__xludf.DUMMYFUNCTION("""COMPUTED_VALUE"""),"isElementsDisplay")</f>
        <v>isElementsDisplay</v>
      </c>
      <c r="B114" s="48" t="str">
        <f>IFERROR(__xludf.DUMMYFUNCTION("""COMPUTED_VALUE"""),"strSplit,locator")</f>
        <v>strSplit,locator</v>
      </c>
      <c r="C114" s="48" t="str">
        <f>IFERROR(__xludf.DUMMYFUNCTION("""COMPUTED_VALUE"""),"String")</f>
        <v>String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 t="str">
        <f>IFERROR(__xludf.DUMMYFUNCTION("""COMPUTED_VALUE"""),"swipeMap")</f>
        <v>swipeMap</v>
      </c>
      <c r="B115" s="48" t="str">
        <f>IFERROR(__xludf.DUMMYFUNCTION("""COMPUTED_VALUE"""),"element,component,property,key,expect")</f>
        <v>element,component,property,key,expect</v>
      </c>
      <c r="C115" s="48" t="str">
        <f>IFERROR(__xludf.DUMMYFUNCTION("""COMPUTED_VALUE"""),"void")</f>
        <v>void</v>
      </c>
      <c r="D115" s="48"/>
      <c r="E115" s="48"/>
      <c r="F115" s="48" t="str">
        <f>IFERROR(__xludf.DUMMYFUNCTION("""COMPUTED_VALUE"""),"key file data to get list leson")</f>
        <v>key file data to get list leson</v>
      </c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 t="str">
        <f>IFERROR(__xludf.DUMMYFUNCTION("""COMPUTED_VALUE"""),"comPairImage")</f>
        <v>comPairImage</v>
      </c>
      <c r="B116" s="48" t="str">
        <f>IFERROR(__xludf.DUMMYFUNCTION("""COMPUTED_VALUE"""),"element,expect")</f>
        <v>element,expect</v>
      </c>
      <c r="C116" s="48" t="str">
        <f>IFERROR(__xludf.DUMMYFUNCTION("""COMPUTED_VALUE"""),"String")</f>
        <v>String</v>
      </c>
      <c r="D116" s="48"/>
      <c r="E116" s="48"/>
      <c r="F116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 t="str">
        <f>IFERROR(__xludf.DUMMYFUNCTION("""COMPUTED_VALUE"""),"comPairWordHasImage")</f>
        <v>comPairWordHasImage</v>
      </c>
      <c r="B117" s="48" t="str">
        <f>IFERROR(__xludf.DUMMYFUNCTION("""COMPUTED_VALUE"""),"element,expect")</f>
        <v>element,expect</v>
      </c>
      <c r="C117" s="48" t="str">
        <f>IFERROR(__xludf.DUMMYFUNCTION("""COMPUTED_VALUE"""),"String")</f>
        <v>String</v>
      </c>
      <c r="D117" s="48"/>
      <c r="E117" s="48"/>
      <c r="F117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 t="str">
        <f>IFERROR(__xludf.DUMMYFUNCTION("""COMPUTED_VALUE"""),"skipLesson")</f>
        <v>skipLesson</v>
      </c>
      <c r="B118" s="48" t="str">
        <f>IFERROR(__xludf.DUMMYFUNCTION("""COMPUTED_VALUE"""),"element")</f>
        <v>element</v>
      </c>
      <c r="C118" s="48" t="str">
        <f>IFERROR(__xludf.DUMMYFUNCTION("""COMPUTED_VALUE"""),"void")</f>
        <v>void</v>
      </c>
      <c r="D118" s="48"/>
      <c r="E118" s="48"/>
      <c r="F118" s="48" t="str">
        <f>IFERROR(__xludf.DUMMYFUNCTION("""COMPUTED_VALUE"""),"sử dụng với những nút có thể onclick()")</f>
        <v>sử dụng với những nút có thể onclick()</v>
      </c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 t="str">
        <f>IFERROR(__xludf.DUMMYFUNCTION("""COMPUTED_VALUE"""),"setIndexVariableFile")</f>
        <v>setIndexVariableFile</v>
      </c>
      <c r="B119" s="48"/>
      <c r="C119" s="48" t="str">
        <f>IFERROR(__xludf.DUMMYFUNCTION("""COMPUTED_VALUE"""),"void")</f>
        <v>void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 t="str">
        <f>IFERROR(__xludf.DUMMYFUNCTION("""COMPUTED_VALUE"""),"setVariableTypeOfStringFile")</f>
        <v>setVariableTypeOfStringFile</v>
      </c>
      <c r="B120" s="48" t="str">
        <f>IFERROR(__xludf.DUMMYFUNCTION("""COMPUTED_VALUE"""),"key,value")</f>
        <v>key,value</v>
      </c>
      <c r="C120" s="48" t="str">
        <f>IFERROR(__xludf.DUMMYFUNCTION("""COMPUTED_VALUE"""),"void")</f>
        <v>void</v>
      </c>
      <c r="D120" s="48"/>
      <c r="E120" s="48"/>
      <c r="F120" s="48" t="str">
        <f>IFERROR(__xludf.DUMMYFUNCTION("""COMPUTED_VALUE"""),"set value cho bieens vowis type string")</f>
        <v>set value cho bieens vowis type string</v>
      </c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 t="str">
        <f>IFERROR(__xludf.DUMMYFUNCTION("""COMPUTED_VALUE"""),"getValueOfVariable")</f>
        <v>getValueOfVariable</v>
      </c>
      <c r="B121" s="48"/>
      <c r="C121" s="48" t="str">
        <f>IFERROR(__xludf.DUMMYFUNCTION("""COMPUTED_VALUE"""),"String")</f>
        <v>String</v>
      </c>
      <c r="D121" s="48"/>
      <c r="E121" s="48"/>
      <c r="F121" s="48" t="str">
        <f>IFERROR(__xludf.DUMMYFUNCTION("""COMPUTED_VALUE"""),"return value in variable file")</f>
        <v>return value in variable file</v>
      </c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 t="str">
        <f>IFERROR(__xludf.DUMMYFUNCTION("""COMPUTED_VALUE"""),"getPathStartWith")</f>
        <v>getPathStartWith</v>
      </c>
      <c r="B122" s="48" t="str">
        <f>IFERROR(__xludf.DUMMYFUNCTION("""COMPUTED_VALUE"""),"start with,index,expect")</f>
        <v>start with,index,expect</v>
      </c>
      <c r="C122" s="48" t="str">
        <f>IFERROR(__xludf.DUMMYFUNCTION("""COMPUTED_VALUE"""),"void")</f>
        <v>void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 t="str">
        <f>IFERROR(__xludf.DUMMYFUNCTION("""COMPUTED_VALUE"""),"takePhoto")</f>
        <v>takePhoto</v>
      </c>
      <c r="B123" s="48" t="str">
        <f>IFERROR(__xludf.DUMMYFUNCTION("""COMPUTED_VALUE"""),"path,folder,name")</f>
        <v>path,folder,name</v>
      </c>
      <c r="C123" s="48" t="str">
        <f>IFERROR(__xludf.DUMMYFUNCTION("""COMPUTED_VALUE"""),"void")</f>
        <v>void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 t="str">
        <f>IFERROR(__xludf.DUMMYFUNCTION("""COMPUTED_VALUE"""),"clickImage")</f>
        <v>clickImage</v>
      </c>
      <c r="B124" s="48" t="str">
        <f>IFERROR(__xludf.DUMMYFUNCTION("""COMPUTED_VALUE"""),"path")</f>
        <v>path</v>
      </c>
      <c r="C124" s="48" t="str">
        <f>IFERROR(__xludf.DUMMYFUNCTION("""COMPUTED_VALUE"""),"void")</f>
        <v>void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 t="str">
        <f>IFERROR(__xludf.DUMMYFUNCTION("""COMPUTED_VALUE"""),"clickImage")</f>
        <v>clickImage</v>
      </c>
      <c r="B125" s="48" t="str">
        <f>IFERROR(__xludf.DUMMYFUNCTION("""COMPUTED_VALUE"""),"folder,name_image_subFolder")</f>
        <v>folder,name_image_subFolder</v>
      </c>
      <c r="C125" s="48" t="str">
        <f>IFERROR(__xludf.DUMMYFUNCTION("""COMPUTED_VALUE"""),"void")</f>
        <v>void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 t="str">
        <f>IFERROR(__xludf.DUMMYFUNCTION("""COMPUTED_VALUE"""),"sendUpperKey")</f>
        <v>sendUpperKey</v>
      </c>
      <c r="B126" s="48" t="str">
        <f>IFERROR(__xludf.DUMMYFUNCTION("""COMPUTED_VALUE"""),"element,component,text")</f>
        <v>element,component,text</v>
      </c>
      <c r="C126" s="48" t="str">
        <f>IFERROR(__xludf.DUMMYFUNCTION("""COMPUTED_VALUE"""),"void")</f>
        <v>void</v>
      </c>
      <c r="D126" s="48"/>
      <c r="E126" s="48"/>
      <c r="F126" s="50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 t="str">
        <f>IFERROR(__xludf.DUMMYFUNCTION("""COMPUTED_VALUE"""),"setNameGoes")</f>
        <v>setNameGoes</v>
      </c>
      <c r="B127" s="48" t="str">
        <f>IFERROR(__xludf.DUMMYFUNCTION("""COMPUTED_VALUE"""),"locator,text")</f>
        <v>locator,text</v>
      </c>
      <c r="C127" s="48" t="str">
        <f>IFERROR(__xludf.DUMMYFUNCTION("""COMPUTED_VALUE"""),"void")</f>
        <v>void</v>
      </c>
      <c r="D127" s="48"/>
      <c r="E127" s="48"/>
      <c r="F127" s="50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 t="str">
        <f>IFERROR(__xludf.DUMMYFUNCTION("""COMPUTED_VALUE"""),"getChild")</f>
        <v>getChild</v>
      </c>
      <c r="B128" s="48" t="str">
        <f>IFERROR(__xludf.DUMMYFUNCTION("""COMPUTED_VALUE"""),"locator,index")</f>
        <v>locator,index</v>
      </c>
      <c r="C128" s="48" t="str">
        <f>IFERROR(__xludf.DUMMYFUNCTION("""COMPUTED_VALUE"""),"String")</f>
        <v>String</v>
      </c>
      <c r="D128" s="48"/>
      <c r="E128" s="48"/>
      <c r="F128" s="50" t="str">
        <f>IFERROR(__xludf.DUMMYFUNCTION("""COMPUTED_VALUE"""),"element của parent,index của child")</f>
        <v>element của parent,index của child</v>
      </c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 t="str">
        <f>IFERROR(__xludf.DUMMYFUNCTION("""COMPUTED_VALUE"""),"touchByOS")</f>
        <v>touchByOS</v>
      </c>
      <c r="B129" s="48" t="str">
        <f>IFERROR(__xludf.DUMMYFUNCTION("""COMPUTED_VALUE"""),"x,y")</f>
        <v>x,y</v>
      </c>
      <c r="C129" s="48" t="str">
        <f>IFERROR(__xludf.DUMMYFUNCTION("""COMPUTED_VALUE"""),"void")</f>
        <v>void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 t="str">
        <f>IFERROR(__xludf.DUMMYFUNCTION("""COMPUTED_VALUE"""),"touchForElementDisplay")</f>
        <v>touchForElementDisplay</v>
      </c>
      <c r="B130" s="48"/>
      <c r="C130" s="48" t="str">
        <f>IFERROR(__xludf.DUMMYFUNCTION("""COMPUTED_VALUE"""),"void")</f>
        <v>void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 t="str">
        <f>IFERROR(__xludf.DUMMYFUNCTION("""COMPUTED_VALUE"""),"clickByPoco")</f>
        <v>clickByPoco</v>
      </c>
      <c r="B131" s="48" t="str">
        <f>IFERROR(__xludf.DUMMYFUNCTION("""COMPUTED_VALUE"""),"element")</f>
        <v>element</v>
      </c>
      <c r="C131" s="48" t="str">
        <f>IFERROR(__xludf.DUMMYFUNCTION("""COMPUTED_VALUE"""),"void")</f>
        <v>void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 t="str">
        <f>IFERROR(__xludf.DUMMYFUNCTION("""COMPUTED_VALUE"""),"clickByPositionPoco")</f>
        <v>clickByPositionPoco</v>
      </c>
      <c r="B132" s="48" t="str">
        <f>IFERROR(__xludf.DUMMYFUNCTION("""COMPUTED_VALUE"""),"element")</f>
        <v>element</v>
      </c>
      <c r="C132" s="48" t="str">
        <f>IFERROR(__xludf.DUMMYFUNCTION("""COMPUTED_VALUE"""),"void")</f>
        <v>void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 t="str">
        <f>IFERROR(__xludf.DUMMYFUNCTION("""COMPUTED_VALUE"""),"comPairVideo")</f>
        <v>comPairVideo</v>
      </c>
      <c r="B133" s="48" t="str">
        <f>IFERROR(__xludf.DUMMYFUNCTION("""COMPUTED_VALUE"""),"element,expect")</f>
        <v>element,expect</v>
      </c>
      <c r="C133" s="48" t="str">
        <f>IFERROR(__xludf.DUMMYFUNCTION("""COMPUTED_VALUE"""),"String")</f>
        <v>String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 t="str">
        <f>IFERROR(__xludf.DUMMYFUNCTION("""COMPUTED_VALUE"""),"getTextContainSentence")</f>
        <v>getTextContainSentence</v>
      </c>
      <c r="B134" s="48" t="str">
        <f>IFERROR(__xludf.DUMMYFUNCTION("""COMPUTED_VALUE"""),"sentence, text")</f>
        <v>sentence, text</v>
      </c>
      <c r="C134" s="48" t="str">
        <f>IFERROR(__xludf.DUMMYFUNCTION("""COMPUTED_VALUE"""),"String")</f>
        <v>String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 t="str">
        <f>IFERROR(__xludf.DUMMYFUNCTION("""COMPUTED_VALUE"""),"verifySentence")</f>
        <v>verifySentence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 t="str">
        <f>IFERROR(__xludf.DUMMYFUNCTION("""COMPUTED_VALUE"""),"compareSentenceByText")</f>
        <v>compareSentenceByText</v>
      </c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 t="str">
        <f>IFERROR(__xludf.DUMMYFUNCTION("""COMPUTED_VALUE"""),"timeScale")</f>
        <v>timeScale</v>
      </c>
      <c r="B137" s="48" t="str">
        <f>IFERROR(__xludf.DUMMYFUNCTION("""COMPUTED_VALUE"""),"second")</f>
        <v>second</v>
      </c>
      <c r="C137" s="48" t="str">
        <f>IFERROR(__xludf.DUMMYFUNCTION("""COMPUTED_VALUE"""),"void")</f>
        <v>void</v>
      </c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 t="str">
        <f>IFERROR(__xludf.DUMMYFUNCTION("""COMPUTED_VALUE"""),"getSentenceWordMachine")</f>
        <v>getSentenceWordMachine</v>
      </c>
      <c r="B138" s="48" t="str">
        <f>IFERROR(__xludf.DUMMYFUNCTION("""COMPUTED_VALUE"""),"parent,remove locator,comp,right")</f>
        <v>parent,remove locator,comp,right</v>
      </c>
      <c r="C138" s="48" t="str">
        <f>IFERROR(__xludf.DUMMYFUNCTION("""COMPUTED_VALUE"""),"String")</f>
        <v>String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 t="str">
        <f>IFERROR(__xludf.DUMMYFUNCTION("""COMPUTED_VALUE"""),"clickWhichDisplay")</f>
        <v>clickWhichDisplay</v>
      </c>
      <c r="B139" s="48" t="str">
        <f>IFERROR(__xludf.DUMMYFUNCTION("""COMPUTED_VALUE"""),"element,component,property")</f>
        <v>element,component,property</v>
      </c>
      <c r="C139" s="48" t="str">
        <f>IFERROR(__xludf.DUMMYFUNCTION("""COMPUTED_VALUE"""),"void")</f>
        <v>void</v>
      </c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 t="str">
        <f>IFERROR(__xludf.DUMMYFUNCTION("""COMPUTED_VALUE"""),"swipe_poco")</f>
        <v>swipe_poco</v>
      </c>
      <c r="B140" s="48" t="str">
        <f>IFERROR(__xludf.DUMMYFUNCTION("""COMPUTED_VALUE"""),"x1,x2,y")</f>
        <v>x1,x2,y</v>
      </c>
      <c r="C140" s="48" t="str">
        <f>IFERROR(__xludf.DUMMYFUNCTION("""COMPUTED_VALUE"""),"void")</f>
        <v>void</v>
      </c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 t="str">
        <f>IFERROR(__xludf.DUMMYFUNCTION("""COMPUTED_VALUE"""),"maxJump")</f>
        <v>maxJump</v>
      </c>
      <c r="B141" s="48" t="str">
        <f>IFERROR(__xludf.DUMMYFUNCTION("""COMPUTED_VALUE"""),"locator,expected")</f>
        <v>locator,expected</v>
      </c>
      <c r="C141" s="48" t="str">
        <f>IFERROR(__xludf.DUMMYFUNCTION("""COMPUTED_VALUE"""),"void")</f>
        <v>void</v>
      </c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 t="str">
        <f>IFERROR(__xludf.DUMMYFUNCTION("""COMPUTED_VALUE"""),"returnPathByAudio")</f>
        <v>returnPathByAudio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 t="str">
        <f>IFERROR(__xludf.DUMMYFUNCTION("""COMPUTED_VALUE"""),"clickLesson")</f>
        <v>clickLesson</v>
      </c>
      <c r="B143" s="48" t="str">
        <f>IFERROR(__xludf.DUMMYFUNCTION("""COMPUTED_VALUE"""),"element,component,property")</f>
        <v>element,component,property</v>
      </c>
      <c r="C143" s="48" t="str">
        <f>IFERROR(__xludf.DUMMYFUNCTION("""COMPUTED_VALUE"""),"void")</f>
        <v>void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 t="str">
        <f>IFERROR(__xludf.DUMMYFUNCTION("""COMPUTED_VALUE"""),"swipeMapMgo")</f>
        <v>swipeMapMgo</v>
      </c>
      <c r="B144" s="48"/>
      <c r="C144" s="48" t="str">
        <f>IFERROR(__xludf.DUMMYFUNCTION("""COMPUTED_VALUE"""),"void")</f>
        <v>void</v>
      </c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68</v>
      </c>
      <c r="B1" s="52" t="s">
        <v>69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