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<sst xmlns="http://schemas.openxmlformats.org/spreadsheetml/2006/main" count="107" uniqueCount="64">
  <si>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</si>
  <si>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</si>
  <si>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</si>
  <si>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</si>
  <si>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</si>
  <si>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</si>
  <si>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</si>
  <si>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</si>
  <si>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</si>
  <si>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</si>
  <si>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</si>
  <si>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</si>
  <si>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</si>
  <si>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</si>
  <si>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hình ảnh đáp án</t>
  </si>
  <si>
    <t>Y</t>
  </si>
  <si>
    <t>TC4</t>
  </si>
  <si>
    <t>Check the end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</si>
  <si>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</si>
  <si>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</si>
  <si>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</si>
  <si>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</si>
  <si>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</si>
  <si>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</si>
  <si>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</si>
  <si>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</si>
  <si>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</si>
  <si>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</si>
  <si>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</si>
  <si>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</si>
  <si>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</si>
  <si>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</si>
  <si>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</si>
  <si>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</si>
  <si>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</si>
  <si>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</si>
  <si>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</si>
  <si>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</si>
  <si>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</si>
  <si>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</si>
  <si>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</si>
  <si>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</si>
  <si>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</si>
  <si>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</si>
  <si>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</si>
  <si>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</si>
  <si>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</si>
  <si>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</si>
  <si>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</si>
  <si>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 xml:space="preserve">Đợi game hiện </t>
  </si>
  <si>
    <t>*Re_FuelingSpacecraft*,120</t>
  </si>
  <si>
    <t>Kiểm tra hình ảnh đáp án 1</t>
  </si>
  <si>
    <t>sleep</t>
  </si>
  <si>
    <t>second,2</t>
  </si>
  <si>
    <t>Kiểm tra hình ảnh 1</t>
  </si>
  <si>
    <t>ButtonSkipGuiding</t>
  </si>
  <si>
    <t>Click skip game</t>
  </si>
  <si>
    <t>GamePlayUI/ButtonSkip,Button,onClick()</t>
  </si>
  <si>
    <t>Wait for ending game</t>
  </si>
  <si>
    <t>waitForObjectNotPresent</t>
  </si>
  <si>
    <t>*Re_FuelingSpacecraft*,10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</si>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</sst>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  <scheme val="minor"/>
    </font>
    <font>
      <color theme="1"/>
      <name val="Arial"/>
    </font>
    <font>
      <color rgb="FF6AA84F"/>
      <name val="Arial"/>
    </font>
    <font>
      <color rgb="FF38761D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4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4" fontId="5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4" fontId="5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1" numFmtId="0" xfId="0" applyAlignment="1" applyFont="1">
      <alignment shrinkToFit="0" vertical="center" wrapText="1"/>
    </xf>
    <xf borderId="1" fillId="5" fontId="1" numFmtId="0" xfId="0" applyAlignment="1" applyBorder="1" applyFill="1" applyFont="1">
      <alignment shrinkToFit="0" wrapText="1"/>
    </xf>
    <xf borderId="0" fillId="5" fontId="1" numFmtId="49" xfId="0" applyFont="1" applyNumberFormat="1"/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4" t="s">
        <v>13</v>
      </c>
      <c r="B4" s="4" t="s">
        <v>14</v>
      </c>
      <c r="C4" s="4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6" t="s">
        <v>16</v>
      </c>
      <c r="B5" s="7" t="s">
        <v>17</v>
      </c>
      <c r="C5" s="7" t="s">
        <v>15</v>
      </c>
      <c r="D5" s="5"/>
      <c r="E5" s="5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18</v>
      </c>
      <c r="C1" s="8" t="s">
        <v>1</v>
      </c>
      <c r="D1" s="9" t="s">
        <v>19</v>
      </c>
      <c r="E1" s="10" t="s">
        <v>20</v>
      </c>
      <c r="F1" s="8" t="s">
        <v>21</v>
      </c>
      <c r="G1" s="11" t="s">
        <v>22</v>
      </c>
      <c r="H1" s="8" t="s">
        <v>23</v>
      </c>
      <c r="I1" s="8" t="s">
        <v>24</v>
      </c>
      <c r="J1" s="9" t="s">
        <v>25</v>
      </c>
      <c r="K1" s="9" t="s">
        <v>6</v>
      </c>
      <c r="L1" s="8" t="s">
        <v>26</v>
      </c>
      <c r="M1" s="8" t="s">
        <v>4</v>
      </c>
      <c r="N1" s="8" t="s">
        <v>27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3" t="s">
        <v>31</v>
      </c>
      <c r="F2" s="13"/>
      <c r="G2" s="14" t="s">
        <v>15</v>
      </c>
      <c r="H2" s="15"/>
      <c r="I2" s="13"/>
      <c r="J2" s="15"/>
      <c r="K2" s="16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3" t="s">
        <v>35</v>
      </c>
      <c r="F3" s="17" t="s">
        <v>36</v>
      </c>
      <c r="G3" s="14" t="s">
        <v>15</v>
      </c>
      <c r="H3" s="15"/>
      <c r="I3" s="13"/>
      <c r="J3" s="15"/>
      <c r="K3" s="16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3" t="s">
        <v>8</v>
      </c>
      <c r="B4" s="3" t="s">
        <v>37</v>
      </c>
      <c r="C4" s="3" t="s">
        <v>38</v>
      </c>
      <c r="D4" s="3" t="s">
        <v>39</v>
      </c>
      <c r="E4" s="13" t="s">
        <v>40</v>
      </c>
      <c r="F4" s="13"/>
      <c r="G4" s="14" t="s">
        <v>15</v>
      </c>
      <c r="H4" s="15"/>
      <c r="I4" s="13"/>
      <c r="J4" s="15"/>
      <c r="K4" s="16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8" t="s">
        <v>11</v>
      </c>
      <c r="B5" s="18" t="s">
        <v>28</v>
      </c>
      <c r="C5" s="18" t="s">
        <v>41</v>
      </c>
      <c r="D5" s="18" t="s">
        <v>30</v>
      </c>
      <c r="E5" s="19" t="s">
        <v>42</v>
      </c>
      <c r="F5" s="20"/>
      <c r="G5" s="21" t="s">
        <v>15</v>
      </c>
      <c r="H5" s="22"/>
      <c r="I5" s="20"/>
      <c r="J5" s="22"/>
      <c r="K5" s="2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8.25" customHeight="1">
      <c r="A6" s="18" t="s">
        <v>11</v>
      </c>
      <c r="B6" s="18" t="s">
        <v>32</v>
      </c>
      <c r="C6" s="18" t="s">
        <v>43</v>
      </c>
      <c r="D6" s="18" t="s">
        <v>34</v>
      </c>
      <c r="E6" s="20" t="s">
        <v>44</v>
      </c>
      <c r="F6" s="24" t="s">
        <v>45</v>
      </c>
      <c r="G6" s="21" t="s">
        <v>15</v>
      </c>
      <c r="H6" s="22"/>
      <c r="I6" s="20"/>
      <c r="J6" s="22"/>
      <c r="K6" s="23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8.25" customHeight="1">
      <c r="A7" s="18" t="s">
        <v>11</v>
      </c>
      <c r="B7" s="18" t="s">
        <v>37</v>
      </c>
      <c r="C7" s="18" t="s">
        <v>46</v>
      </c>
      <c r="D7" s="18" t="s">
        <v>39</v>
      </c>
      <c r="E7" s="20" t="s">
        <v>47</v>
      </c>
      <c r="F7" s="20"/>
      <c r="G7" s="21" t="s">
        <v>15</v>
      </c>
      <c r="H7" s="22"/>
      <c r="I7" s="20"/>
      <c r="J7" s="22"/>
      <c r="K7" s="2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0.0" customHeight="1">
      <c r="A8" s="18" t="s">
        <v>11</v>
      </c>
      <c r="B8" s="18" t="s">
        <v>48</v>
      </c>
      <c r="C8" s="18" t="s">
        <v>49</v>
      </c>
      <c r="D8" s="18" t="s">
        <v>30</v>
      </c>
      <c r="E8" s="19" t="s">
        <v>50</v>
      </c>
      <c r="F8" s="20"/>
      <c r="G8" s="21" t="s">
        <v>15</v>
      </c>
      <c r="H8" s="22"/>
      <c r="I8" s="20"/>
      <c r="J8" s="22"/>
      <c r="K8" s="25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6.75" customHeight="1">
      <c r="A9" s="6" t="s">
        <v>13</v>
      </c>
      <c r="B9" s="26" t="s">
        <v>28</v>
      </c>
      <c r="C9" s="6" t="s">
        <v>51</v>
      </c>
      <c r="D9" s="6" t="s">
        <v>52</v>
      </c>
      <c r="E9" s="27" t="s">
        <v>53</v>
      </c>
      <c r="F9" s="28"/>
      <c r="G9" s="21" t="s">
        <v>15</v>
      </c>
      <c r="H9" s="29"/>
      <c r="I9" s="30"/>
      <c r="J9" s="15"/>
      <c r="K9" s="31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36.75" customHeight="1">
      <c r="A10" s="6" t="s">
        <v>13</v>
      </c>
      <c r="B10" s="26" t="s">
        <v>32</v>
      </c>
      <c r="C10" s="6" t="s">
        <v>54</v>
      </c>
      <c r="D10" s="6" t="s">
        <v>30</v>
      </c>
      <c r="E10" s="30" t="s">
        <v>55</v>
      </c>
      <c r="F10" s="28"/>
      <c r="G10" s="21" t="s">
        <v>15</v>
      </c>
      <c r="H10" s="29"/>
      <c r="I10" s="30"/>
      <c r="J10" s="15"/>
      <c r="K10" s="31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6" t="s">
        <v>16</v>
      </c>
      <c r="B11" s="6" t="s">
        <v>28</v>
      </c>
      <c r="C11" s="3" t="s">
        <v>56</v>
      </c>
      <c r="D11" s="6" t="s">
        <v>39</v>
      </c>
      <c r="E11" s="13" t="s">
        <v>57</v>
      </c>
      <c r="F11" s="32"/>
      <c r="G11" s="33" t="s">
        <v>15</v>
      </c>
      <c r="H11" s="34"/>
      <c r="I11" s="35"/>
      <c r="J11" s="34"/>
      <c r="K11" s="36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>
      <c r="A12" s="6" t="s">
        <v>16</v>
      </c>
      <c r="B12" s="7" t="s">
        <v>28</v>
      </c>
      <c r="C12" s="3" t="s">
        <v>58</v>
      </c>
      <c r="D12" s="3" t="s">
        <v>59</v>
      </c>
      <c r="E12" s="30" t="s">
        <v>60</v>
      </c>
      <c r="F12" s="35"/>
      <c r="G12" s="33" t="s">
        <v>15</v>
      </c>
      <c r="H12" s="34"/>
      <c r="I12" s="35"/>
      <c r="J12" s="34"/>
      <c r="K12" s="36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conditionalFormatting sqref="L1:L12 M1:N1">
    <cfRule type="cellIs" dxfId="0" priority="1" operator="equal">
      <formula>"PASS"</formula>
    </cfRule>
  </conditionalFormatting>
  <conditionalFormatting sqref="L1:L12 M1:N1">
    <cfRule type="cellIs" dxfId="3" priority="2" operator="equal">
      <formula>"FAIL"</formula>
    </cfRule>
  </conditionalFormatting>
  <conditionalFormatting sqref="L1:L12 M1:N1">
    <cfRule type="cellIs" dxfId="4" priority="3" operator="equal">
      <formula>"SKIP"</formula>
    </cfRule>
  </conditionalFormatting>
  <dataValidations>
    <dataValidation type="list" allowBlank="1" showErrorMessage="1" sqref="A2:A12">
      <formula1>TestCase!$A:$A</formula1>
    </dataValidation>
    <dataValidation type="list" allowBlank="1" showErrorMessage="1" sqref="G2:G12">
      <formula1>"Y,N"</formula1>
    </dataValidation>
    <dataValidation type="list" allowBlank="1" showErrorMessage="1" sqref="D12 H11:H12">
      <formula1>Keywords!$A:$A</formula1>
    </dataValidation>
    <dataValidation type="list" allowBlank="1" showErrorMessage="1" sqref="H2:H10 D2:D11">
      <formula1>Keywords!$A:$A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9.13"/>
    <col customWidth="1" min="4" max="4" width="14.13"/>
    <col customWidth="1" min="5" max="5" width="24.63"/>
  </cols>
  <sheetData>
    <row r="1">
      <c r="A1" s="37" t="s">
        <v>5</v>
      </c>
      <c r="B1" s="38" t="s">
        <v>61</v>
      </c>
      <c r="C1" s="38" t="s">
        <v>62</v>
      </c>
      <c r="D1" s="38" t="s">
        <v>63</v>
      </c>
      <c r="E1" s="37" t="s">
        <v>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20.25" customHeight="1">
      <c r="A2" s="40"/>
      <c r="B2" s="40"/>
      <c r="C2" s="40"/>
      <c r="D2" s="41"/>
      <c r="E2" s="41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42.88"/>
    <col customWidth="1" min="4" max="4" width="24.38"/>
    <col customWidth="1" min="6" max="6" width="41.0"/>
  </cols>
  <sheetData>
    <row r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4" t="str">
        <f>IFERROR(__xludf.DUMMYFUNCTION("""COMPUTED_VALUE"""),"openApp")</f>
        <v>openApp</v>
      </c>
      <c r="B2" s="44"/>
      <c r="C2" s="45" t="str">
        <f>IFERROR(__xludf.DUMMYFUNCTION("""COMPUTED_VALUE"""),"void")</f>
        <v>void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4" t="str">
        <f>IFERROR(__xludf.DUMMYFUNCTION("""COMPUTED_VALUE"""),"waitingForCourseListDisplay")</f>
        <v>waitingForCourseListDisplay</v>
      </c>
      <c r="B3" s="44"/>
      <c r="C3" s="45" t="str">
        <f>IFERROR(__xludf.DUMMYFUNCTION("""COMPUTED_VALUE"""),"void")</f>
        <v>void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4"/>
      <c r="E5" s="44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4"/>
      <c r="E8" s="44"/>
      <c r="F8" s="45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4"/>
      <c r="E11" s="44"/>
      <c r="F11" s="45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4"/>
      <c r="E12" s="44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4"/>
      <c r="E13" s="44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4"/>
      <c r="E15" s="44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4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4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4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4" t="str">
        <f>IFERROR(__xludf.DUMMYFUNCTION("""COMPUTED_VALUE"""),"getText")</f>
        <v>getText</v>
      </c>
      <c r="B33" s="44" t="str">
        <f>IFERROR(__xludf.DUMMYFUNCTION("""COMPUTED_VALUE"""),"element,component[removeExpected, expetced]")</f>
        <v>element,component[removeExpected, expetced]</v>
      </c>
      <c r="C33" s="44" t="str">
        <f>IFERROR(__xludf.DUMMYFUNCTION("""COMPUTED_VALUE"""),"String")</f>
        <v>String</v>
      </c>
      <c r="D33" s="44"/>
      <c r="E33" s="44"/>
      <c r="F33" s="44" t="str">
        <f>IFERROR(__xludf.DUMMYFUNCTION("""COMPUTED_VALUE"""),"element,component[removeExpected, expetced] ==&gt; return true")</f>
        <v>element,component[removeExpected, expetced] ==&gt; return true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4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4" t="str">
        <f>IFERROR(__xludf.DUMMYFUNCTION("""COMPUTED_VALUE"""),"setVariableFileIndex")</f>
        <v>setVariableFileIndex</v>
      </c>
      <c r="B100" s="44" t="str">
        <f>IFERROR(__xludf.DUMMYFUNCTION("""COMPUTED_VALUE"""),"key(exist),Index,value")</f>
        <v>key(exist),Index,value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4" t="str">
        <f>IFERROR(__xludf.DUMMYFUNCTION("""COMPUTED_VALUE"""),"addVariableFile")</f>
        <v>addVariableFile</v>
      </c>
      <c r="B101" s="44" t="str">
        <f>IFERROR(__xludf.DUMMYFUNCTION("""COMPUTED_VALUE"""),"key,add")</f>
        <v>key,add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4" t="str">
        <f>IFERROR(__xludf.DUMMYFUNCTION("""COMPUTED_VALUE"""),"changeModeTC")</f>
        <v>changeModeTC</v>
      </c>
      <c r="B102" s="44" t="str">
        <f>IFERROR(__xludf.DUMMYFUNCTION("""COMPUTED_VALUE"""),"keyWord,locator,component,tcRow,expected")</f>
        <v>keyWord,locator,component,tcRow,expected</v>
      </c>
      <c r="C102" s="44" t="str">
        <f>IFERROR(__xludf.DUMMYFUNCTION("""COMPUTED_VALUE"""),"void")</f>
        <v>void</v>
      </c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4" t="str">
        <f>IFERROR(__xludf.DUMMYFUNCTION("""COMPUTED_VALUE"""),"changeModeTC")</f>
        <v>changeModeTC</v>
      </c>
      <c r="B103" s="44" t="str">
        <f>IFERROR(__xludf.DUMMYFUNCTION("""COMPUTED_VALUE"""),"variableKey,runYes,runNo,expect")</f>
        <v>variableKey,runYes,runNo,expect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IFERROR(__xludf.DUMMYFUNCTION("""COMPUTED_VALUE"""),"runYes: row tc modeyes")</f>
        <v>runYes: row tc modeyes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4" t="str">
        <f>IFERROR(__xludf.DUMMYFUNCTION("""COMPUTED_VALUE"""),"changeModeTCSetTrue")</f>
        <v>changeModeTCSetTrue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YES")</f>
        <v>actual check equal expect if true tcRow set mode run YES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4" t="str">
        <f>IFERROR(__xludf.DUMMYFUNCTION("""COMPUTED_VALUE"""),"changeModeTCSetFail")</f>
        <v>changeModeTCSetFail</v>
      </c>
      <c r="B105" s="44" t="str">
        <f>IFERROR(__xludf.DUMMYFUNCTION("""COMPUTED_VALUE"""),"(String actual,String tcRow,String expect)")</f>
        <v>(String actual,String tcRow,String expect)</v>
      </c>
      <c r="C105" s="44" t="str">
        <f>IFERROR(__xludf.DUMMYFUNCTION("""COMPUTED_VALUE"""),"void")</f>
        <v>void</v>
      </c>
      <c r="D105" s="44"/>
      <c r="E105" s="44"/>
      <c r="F105" s="44" t="str">
        <f>IFERROR(__xludf.DUMMYFUNCTION("""COMPUTED_VALUE"""),"actual check equal expect if true tcRow set mode run NO")</f>
        <v>actual check equal expect if true tcRow set mode run NO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4" t="str">
        <f>IFERROR(__xludf.DUMMYFUNCTION("""COMPUTED_VALUE"""),"isElementDisplay")</f>
        <v>isElementDisplay</v>
      </c>
      <c r="B106" s="44" t="str">
        <f>IFERROR(__xludf.DUMMYFUNCTION("""COMPUTED_VALUE"""),"element[,strSplit]")</f>
        <v>element[,strSplit]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4" t="str">
        <f>IFERROR(__xludf.DUMMYFUNCTION("""COMPUTED_VALUE"""),"addTagForObject")</f>
        <v>addTagForObject</v>
      </c>
      <c r="B107" s="44" t="str">
        <f>IFERROR(__xludf.DUMMYFUNCTION("""COMPUTED_VALUE"""),"element,newTag")</f>
        <v>element,newTag</v>
      </c>
      <c r="C107" s="44" t="str">
        <f>IFERROR(__xludf.DUMMYFUNCTION("""COMPUTED_VALUE"""),"void")</f>
        <v>void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4" t="str">
        <f>IFERROR(__xludf.DUMMYFUNCTION("""COMPUTED_VALUE"""),"pause")</f>
        <v>pause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IFERROR(__xludf.DUMMYFUNCTION("""COMPUTED_VALUE"""),"pause program")</f>
        <v>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4" t="str">
        <f>IFERROR(__xludf.DUMMYFUNCTION("""COMPUTED_VALUE"""),"resume")</f>
        <v>resume</v>
      </c>
      <c r="B109" s="44"/>
      <c r="C109" s="44" t="str">
        <f>IFERROR(__xludf.DUMMYFUNCTION("""COMPUTED_VALUE"""),"void")</f>
        <v>void</v>
      </c>
      <c r="D109" s="44"/>
      <c r="E109" s="44"/>
      <c r="F109" s="44" t="str">
        <f>IFERROR(__xludf.DUMMYFUNCTION("""COMPUTED_VALUE"""),"unpause program")</f>
        <v>unpause program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4" t="str">
        <f>IFERROR(__xludf.DUMMYFUNCTION("""COMPUTED_VALUE"""),"getAudiosSource")</f>
        <v>getAudiosSource</v>
      </c>
      <c r="B110" s="44" t="str">
        <f>IFERROR(__xludf.DUMMYFUNCTION("""COMPUTED_VALUE"""),"element,expect")</f>
        <v>element,expect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4" t="str">
        <f>IFERROR(__xludf.DUMMYFUNCTION("""COMPUTED_VALUE"""),"getAudiosSourceByTime")</f>
        <v>getAudiosSourceByTime</v>
      </c>
      <c r="B111" s="44" t="str">
        <f>IFERROR(__xludf.DUMMYFUNCTION("""COMPUTED_VALUE"""),"element,second,expect")</f>
        <v>element,second,expect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4" t="str">
        <f>IFERROR(__xludf.DUMMYFUNCTION("""COMPUTED_VALUE"""),"getAudiosSourceByLocator")</f>
        <v>getAudiosSourceByLocator</v>
      </c>
      <c r="B112" s="44" t="str">
        <f>IFERROR(__xludf.DUMMYFUNCTION("""COMPUTED_VALUE"""),"element1,element2,expect")</f>
        <v>element1,element2,expect</v>
      </c>
      <c r="C112" s="44" t="str">
        <f>IFERROR(__xludf.DUMMYFUNCTION("""COMPUTED_VALUE"""),"String")</f>
        <v>String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4" t="str">
        <f>IFERROR(__xludf.DUMMYFUNCTION("""COMPUTED_VALUE"""),"deFindAnswerDienThe")</f>
        <v>deFindAnswerDienThe</v>
      </c>
      <c r="B113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44" t="str">
        <f>IFERROR(__xludf.DUMMYFUNCTION("""COMPUTED_VALUE"""),"void")</f>
        <v>void</v>
      </c>
      <c r="D113" s="44"/>
      <c r="E113" s="44"/>
      <c r="F113" s="44" t="str">
        <f>IFERROR(__xludf.DUMMYFUNCTION("""COMPUTED_VALUE"""),"return value locator1 in $.path in variable file")</f>
        <v>return value locator1 in $.path in variable file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4" t="str">
        <f>IFERROR(__xludf.DUMMYFUNCTION("""COMPUTED_VALUE"""),"getElementDisplayInScene")</f>
        <v>getElementDisplayInScene</v>
      </c>
      <c r="B114" s="44" t="str">
        <f>IFERROR(__xludf.DUMMYFUNCTION("""COMPUTED_VALUE"""),"strAdd,expect")</f>
        <v>strAdd,expect</v>
      </c>
      <c r="C114" s="44" t="str">
        <f>IFERROR(__xludf.DUMMYFUNCTION("""COMPUTED_VALUE"""),"void")</f>
        <v>void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4" t="str">
        <f>IFERROR(__xludf.DUMMYFUNCTION("""COMPUTED_VALUE"""),"isElementsDisplay")</f>
        <v>isElementsDisplay</v>
      </c>
      <c r="B115" s="44" t="str">
        <f>IFERROR(__xludf.DUMMYFUNCTION("""COMPUTED_VALUE"""),"strSplit,locator")</f>
        <v>strSplit,locator</v>
      </c>
      <c r="C115" s="44" t="str">
        <f>IFERROR(__xludf.DUMMYFUNCTION("""COMPUTED_VALUE"""),"String")</f>
        <v>String</v>
      </c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4" t="str">
        <f>IFERROR(__xludf.DUMMYFUNCTION("""COMPUTED_VALUE"""),"swipeMapAI")</f>
        <v>swipeMapAI</v>
      </c>
      <c r="B116" s="44" t="str">
        <f>IFERROR(__xludf.DUMMYFUNCTION("""COMPUTED_VALUE"""),"element,component,property,key,expect")</f>
        <v>element,component,property,key,expect</v>
      </c>
      <c r="C116" s="44" t="str">
        <f>IFERROR(__xludf.DUMMYFUNCTION("""COMPUTED_VALUE"""),"void")</f>
        <v>void</v>
      </c>
      <c r="D116" s="44"/>
      <c r="E116" s="44"/>
      <c r="F116" s="44" t="str">
        <f>IFERROR(__xludf.DUMMYFUNCTION("""COMPUTED_VALUE"""),"key file data to get list leson")</f>
        <v>key file data to get list leson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4" t="str">
        <f>IFERROR(__xludf.DUMMYFUNCTION("""COMPUTED_VALUE"""),"comPairImage")</f>
        <v>comPairImage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4" t="str">
        <f>IFERROR(__xludf.DUMMYFUNCTION("""COMPUTED_VALUE"""),"comPairWordHasImage")</f>
        <v>comPairWordHasImage</v>
      </c>
      <c r="B118" s="44" t="str">
        <f>IFERROR(__xludf.DUMMYFUNCTION("""COMPUTED_VALUE"""),"element,expect")</f>
        <v>element,expect</v>
      </c>
      <c r="C118" s="44" t="str">
        <f>IFERROR(__xludf.DUMMYFUNCTION("""COMPUTED_VALUE"""),"String")</f>
        <v>String</v>
      </c>
      <c r="D118" s="44"/>
      <c r="E118" s="44"/>
      <c r="F118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4" t="str">
        <f>IFERROR(__xludf.DUMMYFUNCTION("""COMPUTED_VALUE"""),"skipLesson")</f>
        <v>skipLesson</v>
      </c>
      <c r="B119" s="44" t="str">
        <f>IFERROR(__xludf.DUMMYFUNCTION("""COMPUTED_VALUE"""),"element")</f>
        <v>element</v>
      </c>
      <c r="C119" s="44" t="str">
        <f>IFERROR(__xludf.DUMMYFUNCTION("""COMPUTED_VALUE"""),"void")</f>
        <v>void</v>
      </c>
      <c r="D119" s="44"/>
      <c r="E119" s="44"/>
      <c r="F119" s="44" t="str">
        <f>IFERROR(__xludf.DUMMYFUNCTION("""COMPUTED_VALUE"""),"sử dụng với những nút có thể onclick()")</f>
        <v>sử dụng với những nút có thể onclick()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4" t="str">
        <f>IFERROR(__xludf.DUMMYFUNCTION("""COMPUTED_VALUE"""),"setIndexVariableFile")</f>
        <v>setIndexVariableFile</v>
      </c>
      <c r="B120" s="44"/>
      <c r="C120" s="44" t="str">
        <f>IFERROR(__xludf.DUMMYFUNCTION("""COMPUTED_VALUE"""),"void")</f>
        <v>void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4" t="str">
        <f>IFERROR(__xludf.DUMMYFUNCTION("""COMPUTED_VALUE"""),"setVariableTypeOfStringFile")</f>
        <v>setVariableTypeOfStringFile</v>
      </c>
      <c r="B121" s="44" t="str">
        <f>IFERROR(__xludf.DUMMYFUNCTION("""COMPUTED_VALUE"""),"key,value")</f>
        <v>key,value</v>
      </c>
      <c r="C121" s="44" t="str">
        <f>IFERROR(__xludf.DUMMYFUNCTION("""COMPUTED_VALUE"""),"void")</f>
        <v>void</v>
      </c>
      <c r="D121" s="44"/>
      <c r="E121" s="44"/>
      <c r="F121" s="44" t="str">
        <f>IFERROR(__xludf.DUMMYFUNCTION("""COMPUTED_VALUE"""),"set value cho bieens vowis type string")</f>
        <v>set value cho bieens vowis type string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4" t="str">
        <f>IFERROR(__xludf.DUMMYFUNCTION("""COMPUTED_VALUE"""),"getValueOfVariable")</f>
        <v>getValueOfVariable</v>
      </c>
      <c r="B122" s="44"/>
      <c r="C122" s="44" t="str">
        <f>IFERROR(__xludf.DUMMYFUNCTION("""COMPUTED_VALUE"""),"String")</f>
        <v>String</v>
      </c>
      <c r="D122" s="44"/>
      <c r="E122" s="44"/>
      <c r="F122" s="44" t="str">
        <f>IFERROR(__xludf.DUMMYFUNCTION("""COMPUTED_VALUE"""),"return value in variable file")</f>
        <v>return value in variable file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4" t="str">
        <f>IFERROR(__xludf.DUMMYFUNCTION("""COMPUTED_VALUE"""),"getPathStartWith")</f>
        <v>getPathStartWith</v>
      </c>
      <c r="B123" s="44" t="str">
        <f>IFERROR(__xludf.DUMMYFUNCTION("""COMPUTED_VALUE"""),"start with,index,expect")</f>
        <v>start with,index,expect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4" t="str">
        <f>IFERROR(__xludf.DUMMYFUNCTION("""COMPUTED_VALUE"""),"takePhoto")</f>
        <v>takePhoto</v>
      </c>
      <c r="B124" s="44" t="str">
        <f>IFERROR(__xludf.DUMMYFUNCTION("""COMPUTED_VALUE"""),"path,folder,name")</f>
        <v>path,folder,name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4" t="str">
        <f>IFERROR(__xludf.DUMMYFUNCTION("""COMPUTED_VALUE"""),"clickImage")</f>
        <v>clickImage</v>
      </c>
      <c r="B125" s="44" t="str">
        <f>IFERROR(__xludf.DUMMYFUNCTION("""COMPUTED_VALUE"""),"path")</f>
        <v>path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4" t="str">
        <f>IFERROR(__xludf.DUMMYFUNCTION("""COMPUTED_VALUE"""),"clickImage")</f>
        <v>clickImage</v>
      </c>
      <c r="B126" s="44" t="str">
        <f>IFERROR(__xludf.DUMMYFUNCTION("""COMPUTED_VALUE"""),"folder,name_image_subFolder")</f>
        <v>folder,name_image_subFolder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4" t="str">
        <f>IFERROR(__xludf.DUMMYFUNCTION("""COMPUTED_VALUE"""),"sendUpperKey")</f>
        <v>sendUpperKey</v>
      </c>
      <c r="B127" s="44" t="str">
        <f>IFERROR(__xludf.DUMMYFUNCTION("""COMPUTED_VALUE"""),"element,component,text")</f>
        <v>element,component,text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4" t="str">
        <f>IFERROR(__xludf.DUMMYFUNCTION("""COMPUTED_VALUE"""),"setNameGoes")</f>
        <v>setNameGoes</v>
      </c>
      <c r="B128" s="44" t="str">
        <f>IFERROR(__xludf.DUMMYFUNCTION("""COMPUTED_VALUE"""),"locator,text")</f>
        <v>locator,text</v>
      </c>
      <c r="C128" s="44" t="str">
        <f>IFERROR(__xludf.DUMMYFUNCTION("""COMPUTED_VALUE"""),"void")</f>
        <v>void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4" t="str">
        <f>IFERROR(__xludf.DUMMYFUNCTION("""COMPUTED_VALUE"""),"getChild")</f>
        <v>getChild</v>
      </c>
      <c r="B129" s="44" t="str">
        <f>IFERROR(__xludf.DUMMYFUNCTION("""COMPUTED_VALUE"""),"locator,index")</f>
        <v>locator,index</v>
      </c>
      <c r="C129" s="44" t="str">
        <f>IFERROR(__xludf.DUMMYFUNCTION("""COMPUTED_VALUE"""),"String")</f>
        <v>String</v>
      </c>
      <c r="D129" s="44"/>
      <c r="E129" s="44"/>
      <c r="F129" s="45" t="str">
        <f>IFERROR(__xludf.DUMMYFUNCTION("""COMPUTED_VALUE"""),"element của parent,index của child")</f>
        <v>element của parent,index của child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4" t="str">
        <f>IFERROR(__xludf.DUMMYFUNCTION("""COMPUTED_VALUE"""),"touchByOS")</f>
        <v>touchByOS</v>
      </c>
      <c r="B130" s="44" t="str">
        <f>IFERROR(__xludf.DUMMYFUNCTION("""COMPUTED_VALUE"""),"x,y")</f>
        <v>x,y</v>
      </c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4" t="str">
        <f>IFERROR(__xludf.DUMMYFUNCTION("""COMPUTED_VALUE"""),"touchForElementDisplay")</f>
        <v>touchForElementDisplay</v>
      </c>
      <c r="B131" s="44"/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4" t="str">
        <f>IFERROR(__xludf.DUMMYFUNCTION("""COMPUTED_VALUE"""),"clickByPoco")</f>
        <v>clickByPoco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4" t="str">
        <f>IFERROR(__xludf.DUMMYFUNCTION("""COMPUTED_VALUE"""),"clickByPositionPoco")</f>
        <v>clickByPositionPoco</v>
      </c>
      <c r="B133" s="44" t="str">
        <f>IFERROR(__xludf.DUMMYFUNCTION("""COMPUTED_VALUE"""),"element")</f>
        <v>element</v>
      </c>
      <c r="C133" s="44" t="str">
        <f>IFERROR(__xludf.DUMMYFUNCTION("""COMPUTED_VALUE"""),"void")</f>
        <v>void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4" t="str">
        <f>IFERROR(__xludf.DUMMYFUNCTION("""COMPUTED_VALUE"""),"comPairVideo")</f>
        <v>comPairVideo</v>
      </c>
      <c r="B134" s="44" t="str">
        <f>IFERROR(__xludf.DUMMYFUNCTION("""COMPUTED_VALUE"""),"element,expect")</f>
        <v>element,expect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4" t="str">
        <f>IFERROR(__xludf.DUMMYFUNCTION("""COMPUTED_VALUE"""),"getTextContainSentence")</f>
        <v>getTextContainSentence</v>
      </c>
      <c r="B135" s="44" t="str">
        <f>IFERROR(__xludf.DUMMYFUNCTION("""COMPUTED_VALUE"""),"sentence, text")</f>
        <v>sentence, text</v>
      </c>
      <c r="C135" s="44" t="str">
        <f>IFERROR(__xludf.DUMMYFUNCTION("""COMPUTED_VALUE"""),"String")</f>
        <v>String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4" t="str">
        <f>IFERROR(__xludf.DUMMYFUNCTION("""COMPUTED_VALUE"""),"verifySentence")</f>
        <v>verifySentence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4" t="str">
        <f>IFERROR(__xludf.DUMMYFUNCTION("""COMPUTED_VALUE"""),"compareSentenceByText")</f>
        <v>compareSentenceByText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4" t="str">
        <f>IFERROR(__xludf.DUMMYFUNCTION("""COMPUTED_VALUE"""),"timeScale")</f>
        <v>timeScale</v>
      </c>
      <c r="B138" s="44" t="str">
        <f>IFERROR(__xludf.DUMMYFUNCTION("""COMPUTED_VALUE"""),"second")</f>
        <v>second</v>
      </c>
      <c r="C138" s="44" t="str">
        <f>IFERROR(__xludf.DUMMYFUNCTION("""COMPUTED_VALUE"""),"void")</f>
        <v>void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4" t="str">
        <f>IFERROR(__xludf.DUMMYFUNCTION("""COMPUTED_VALUE"""),"getSentenceWordMachine")</f>
        <v>getSentenceWordMachine</v>
      </c>
      <c r="B139" s="44" t="str">
        <f>IFERROR(__xludf.DUMMYFUNCTION("""COMPUTED_VALUE"""),"parent,remove locator,comp,right")</f>
        <v>parent,remove locator,comp,right</v>
      </c>
      <c r="C139" s="44" t="str">
        <f>IFERROR(__xludf.DUMMYFUNCTION("""COMPUTED_VALUE"""),"String")</f>
        <v>String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4" t="str">
        <f>IFERROR(__xludf.DUMMYFUNCTION("""COMPUTED_VALUE"""),"clickWhichDisplay")</f>
        <v>clickWhichDisplay</v>
      </c>
      <c r="B140" s="44" t="str">
        <f>IFERROR(__xludf.DUMMYFUNCTION("""COMPUTED_VALUE"""),"element,component,property")</f>
        <v>element,component,property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4" t="str">
        <f>IFERROR(__xludf.DUMMYFUNCTION("""COMPUTED_VALUE"""),"swipe_poco")</f>
        <v>swipe_poco</v>
      </c>
      <c r="B141" s="44" t="str">
        <f>IFERROR(__xludf.DUMMYFUNCTION("""COMPUTED_VALUE"""),"x1,x2,y")</f>
        <v>x1,x2,y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4" t="str">
        <f>IFERROR(__xludf.DUMMYFUNCTION("""COMPUTED_VALUE"""),"maxJump")</f>
        <v>maxJump</v>
      </c>
      <c r="B142" s="44" t="str">
        <f>IFERROR(__xludf.DUMMYFUNCTION("""COMPUTED_VALUE"""),"locator,expected")</f>
        <v>locator,expected</v>
      </c>
      <c r="C142" s="44" t="str">
        <f>IFERROR(__xludf.DUMMYFUNCTION("""COMPUTED_VALUE"""),"void")</f>
        <v>void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4" t="str">
        <f>IFERROR(__xludf.DUMMYFUNCTION("""COMPUTED_VALUE"""),"returnPathByAudio")</f>
        <v>returnPathByAudio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4" t="str">
        <f>IFERROR(__xludf.DUMMYFUNCTION("""COMPUTED_VALUE"""),"clickLesson")</f>
        <v>clickLesson</v>
      </c>
      <c r="B144" s="44" t="str">
        <f>IFERROR(__xludf.DUMMYFUNCTION("""COMPUTED_VALUE"""),"element,component,property")</f>
        <v>element,component,property</v>
      </c>
      <c r="C144" s="44" t="str">
        <f>IFERROR(__xludf.DUMMYFUNCTION("""COMPUTED_VALUE"""),"void")</f>
        <v>void</v>
      </c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4" t="str">
        <f>IFERROR(__xludf.DUMMYFUNCTION("""COMPUTED_VALUE"""),"swipeMapMgo")</f>
        <v>swipeMapMgo</v>
      </c>
      <c r="B145" s="44"/>
      <c r="C145" s="44" t="str">
        <f>IFERROR(__xludf.DUMMYFUNCTION("""COMPUTED_VALUE"""),"void")</f>
        <v>void</v>
      </c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4" t="str">
        <f>IFERROR(__xludf.DUMMYFUNCTION("""COMPUTED_VALUE"""),"verifyFlow")</f>
        <v>verifyFlow</v>
      </c>
      <c r="B146" s="44" t="str">
        <f>IFERROR(__xludf.DUMMYFUNCTION("""COMPUTED_VALUE"""),"file expected")</f>
        <v>file expected</v>
      </c>
      <c r="C146" s="44" t="str">
        <f>IFERROR(__xludf.DUMMYFUNCTION("""COMPUTED_VALUE"""),"void")</f>
        <v>void</v>
      </c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4" t="str">
        <f>IFERROR(__xludf.DUMMYFUNCTION("""COMPUTED_VALUE"""),"setVariableFileWhichCondition")</f>
        <v>setVariableFileWhichCondition</v>
      </c>
      <c r="B147" s="44"/>
      <c r="C147" s="44" t="str">
        <f>IFERROR(__xludf.DUMMYFUNCTION("""COMPUTED_VALUE"""),"void")</f>
        <v>void</v>
      </c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4" t="str">
        <f>IFERROR(__xludf.DUMMYFUNCTION("""COMPUTED_VALUE"""),"setVariableTypeOfStringFile")</f>
        <v>setVariableTypeOfStringFile</v>
      </c>
      <c r="B148" s="44"/>
      <c r="C148" s="44" t="str">
        <f>IFERROR(__xludf.DUMMYFUNCTION("""COMPUTED_VALUE"""),"void")</f>
        <v>void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4" t="str">
        <f>IFERROR(__xludf.DUMMYFUNCTION("""COMPUTED_VALUE"""),"setVariableTypeOfIntFile")</f>
        <v>setVariableTypeOfIntFile</v>
      </c>
      <c r="B149" s="44"/>
      <c r="C149" s="44" t="str">
        <f>IFERROR(__xludf.DUMMYFUNCTION("""COMPUTED_VALUE"""),"void")</f>
        <v>void</v>
      </c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4" t="str">
        <f>IFERROR(__xludf.DUMMYFUNCTION("""COMPUTED_VALUE"""),"getPath")</f>
        <v>getPath</v>
      </c>
      <c r="B150" s="44"/>
      <c r="C150" s="44" t="str">
        <f>IFERROR(__xludf.DUMMYFUNCTION("""COMPUTED_VALUE"""),"void")</f>
        <v>void</v>
      </c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4" t="str">
        <f>IFERROR(__xludf.DUMMYFUNCTION("""COMPUTED_VALUE"""),"getSentenceByListText")</f>
        <v>getSentenceByListText</v>
      </c>
      <c r="B151" s="44"/>
      <c r="C151" s="44" t="str">
        <f>IFERROR(__xludf.DUMMYFUNCTION("""COMPUTED_VALUE"""),"void")</f>
        <v>void</v>
      </c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4" t="str">
        <f>IFERROR(__xludf.DUMMYFUNCTION("""COMPUTED_VALUE"""),"getTextAlphabetAndNumber")</f>
        <v>getTextAlphabetAndNumber</v>
      </c>
      <c r="B152" s="44"/>
      <c r="C152" s="44" t="str">
        <f>IFERROR(__xludf.DUMMYFUNCTION("""COMPUTED_VALUE"""),"void")</f>
        <v>void</v>
      </c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4" t="str">
        <f>IFERROR(__xludf.DUMMYFUNCTION("""COMPUTED_VALUE"""),"changeModeTCAI")</f>
        <v>changeModeTCAI</v>
      </c>
      <c r="B153" s="44"/>
      <c r="C153" s="44" t="str">
        <f>IFERROR(__xludf.DUMMYFUNCTION("""COMPUTED_VALUE"""),"void")</f>
        <v>void</v>
      </c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4" t="str">
        <f>IFERROR(__xludf.DUMMYFUNCTION("""COMPUTED_VALUE"""),"setParamInVariable")</f>
        <v>setParamInVariable</v>
      </c>
      <c r="B154" s="44" t="str">
        <f>IFERROR(__xludf.DUMMYFUNCTION("""COMPUTED_VALUE"""),"url(request file),method(request file), index(body file), key")</f>
        <v>url(request file),method(request file), index(body file), key</v>
      </c>
      <c r="C154" s="44" t="str">
        <f>IFERROR(__xludf.DUMMYFUNCTION("""COMPUTED_VALUE"""),"void")</f>
        <v>void</v>
      </c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4" t="str">
        <f>IFERROR(__xludf.DUMMYFUNCTION("""COMPUTED_VALUE"""),"setBodyFileNumber")</f>
        <v>setBodyFileNumber</v>
      </c>
      <c r="B155" s="44"/>
      <c r="C155" s="44" t="str">
        <f>IFERROR(__xludf.DUMMYFUNCTION("""COMPUTED_VALUE"""),"void")</f>
        <v>void</v>
      </c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4" t="str">
        <f>IFERROR(__xludf.DUMMYFUNCTION("""COMPUTED_VALUE"""),"setBodyFile")</f>
        <v>setBodyFile</v>
      </c>
      <c r="B156" s="44"/>
      <c r="C156" s="44" t="str">
        <f>IFERROR(__xludf.DUMMYFUNCTION("""COMPUTED_VALUE"""),"void")</f>
        <v>void</v>
      </c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4" t="str">
        <f>IFERROR(__xludf.DUMMYFUNCTION("""COMPUTED_VALUE"""),"getProperty")</f>
        <v>getProperty</v>
      </c>
      <c r="B157" s="44"/>
      <c r="C157" s="44" t="str">
        <f>IFERROR(__xludf.DUMMYFUNCTION("""COMPUTED_VALUE"""),"String")</f>
        <v>String</v>
      </c>
      <c r="D157" s="44"/>
      <c r="E157" s="44"/>
      <c r="F157" s="44" t="str">
        <f>IFERROR(__xludf.DUMMYFUNCTION("""COMPUTED_VALUE"""),"api")</f>
        <v>api</v>
      </c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4" t="str">
        <f>IFERROR(__xludf.DUMMYFUNCTION("""COMPUTED_VALUE"""),"setVariableApi")</f>
        <v>setVariableApi</v>
      </c>
      <c r="B158" s="44" t="str">
        <f>IFERROR(__xludf.DUMMYFUNCTION("""COMPUTED_VALUE"""),"key, body key")</f>
        <v>key, body key</v>
      </c>
      <c r="C158" s="44" t="str">
        <f>IFERROR(__xludf.DUMMYFUNCTION("""COMPUTED_VALUE"""),"void")</f>
        <v>void</v>
      </c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4" t="str">
        <f>IFERROR(__xludf.DUMMYFUNCTION("""COMPUTED_VALUE"""),"setBodyFile")</f>
        <v>setBodyFile</v>
      </c>
      <c r="B159" s="44"/>
      <c r="C159" s="44" t="str">
        <f>IFERROR(__xludf.DUMMYFUNCTION("""COMPUTED_VALUE"""),"void")</f>
        <v>void</v>
      </c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4" t="str">
        <f>IFERROR(__xludf.DUMMYFUNCTION("""COMPUTED_VALUE"""),"call")</f>
        <v>call</v>
      </c>
      <c r="B160" s="44"/>
      <c r="C160" s="44" t="str">
        <f>IFERROR(__xludf.DUMMYFUNCTION("""COMPUTED_VALUE"""),"void")</f>
        <v>void</v>
      </c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4" t="str">
        <f>IFERROR(__xludf.DUMMYFUNCTION("""COMPUTED_VALUE"""),"setBodyFileIfNull")</f>
        <v>setBodyFileIfNull</v>
      </c>
      <c r="B161" s="44"/>
      <c r="C161" s="44" t="str">
        <f>IFERROR(__xludf.DUMMYFUNCTION("""COMPUTED_VALUE"""),"void")</f>
        <v>void</v>
      </c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4" t="str">
        <f>IFERROR(__xludf.DUMMYFUNCTION("""COMPUTED_VALUE"""),"deFindModeRunTestCaseVideoCall")</f>
        <v>deFindModeRunTestCaseVideoCall</v>
      </c>
      <c r="B162" s="44"/>
      <c r="C162" s="44" t="str">
        <f>IFERROR(__xludf.DUMMYFUNCTION("""COMPUTED_VALUE"""),"void")</f>
        <v>void</v>
      </c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4" t="str">
        <f>IFERROR(__xludf.DUMMYFUNCTION("""COMPUTED_VALUE"""),"positionTrueAnswer")</f>
        <v>positionTrueAnswer</v>
      </c>
      <c r="B163" s="44" t="str">
        <f>IFERROR(__xludf.DUMMYFUNCTION("""COMPUTED_VALUE"""),"String locator,String component,String key,String expected")</f>
        <v>String locator,String component,String key,String expected</v>
      </c>
      <c r="C163" s="44" t="str">
        <f>IFERROR(__xludf.DUMMYFUNCTION("""COMPUTED_VALUE"""),"void")</f>
        <v>void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4" t="str">
        <f>IFERROR(__xludf.DUMMYFUNCTION("""COMPUTED_VALUE"""),"getIndexVariableFile")</f>
        <v>getIndexVariableFile</v>
      </c>
      <c r="B164" s="44"/>
      <c r="C164" s="44" t="str">
        <f>IFERROR(__xludf.DUMMYFUNCTION("""COMPUTED_VALUE"""),"void")</f>
        <v>void</v>
      </c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4" t="str">
        <f>IFERROR(__xludf.DUMMYFUNCTION("""COMPUTED_VALUE"""),"setVariableFromList")</f>
        <v>setVariableFromList</v>
      </c>
      <c r="B165" s="44"/>
      <c r="C165" s="44" t="str">
        <f>IFERROR(__xludf.DUMMYFUNCTION("""COMPUTED_VALUE"""),"void")</f>
        <v>void</v>
      </c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4" t="str">
        <f>IFERROR(__xludf.DUMMYFUNCTION("""COMPUTED_VALUE"""),"getIndexVariableFile")</f>
        <v>getIndexVariableFile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4" t="str">
        <f>IFERROR(__xludf.DUMMYFUNCTION("""COMPUTED_VALUE"""),"clickAndCheckAudioDownAndUp")</f>
        <v>clickAndCheckAudioDownAndUp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4" t="str">
        <f>IFERROR(__xludf.DUMMYFUNCTION("""COMPUTED_VALUE"""),"getChildrenIgnorePun")</f>
        <v>getChildrenIgnorePun</v>
      </c>
      <c r="B168" s="44" t="str">
        <f>IFERROR(__xludf.DUMMYFUNCTION("""COMPUTED_VALUE"""),"locator")</f>
        <v>locator</v>
      </c>
      <c r="C168" s="44" t="str">
        <f>IFERROR(__xludf.DUMMYFUNCTION("""COMPUTED_VALUE"""),"void")</f>
        <v>void</v>
      </c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4" t="str">
        <f>IFERROR(__xludf.DUMMYFUNCTION("""COMPUTED_VALUE"""),"saveCountList")</f>
        <v>saveCountList</v>
      </c>
      <c r="B169" s="44" t="str">
        <f>IFERROR(__xludf.DUMMYFUNCTION("""COMPUTED_VALUE"""),"key,String (list)")</f>
        <v>key,String (list)</v>
      </c>
      <c r="C169" s="44" t="str">
        <f>IFERROR(__xludf.DUMMYFUNCTION("""COMPUTED_VALUE"""),"void")</f>
        <v>void</v>
      </c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4" t="str">
        <f>IFERROR(__xludf.DUMMYFUNCTION("""COMPUTED_VALUE"""),"removeItemInList")</f>
        <v>removeItemInList</v>
      </c>
      <c r="B170" s="44"/>
      <c r="C170" s="44" t="str">
        <f>IFERROR(__xludf.DUMMYFUNCTION("""COMPUTED_VALUE"""),"void")</f>
        <v>void</v>
      </c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4" t="str">
        <f>IFERROR(__xludf.DUMMYFUNCTION("""COMPUTED_VALUE"""),"clickAndCheckAudiosDownAndUp")</f>
        <v>clickAndCheckAudiosDownAndUp</v>
      </c>
      <c r="B171" s="44" t="str">
        <f>IFERROR(__xludf.DUMMYFUNCTION("""COMPUTED_VALUE"""),"String locators,String number,String expected")</f>
        <v>String locators,String number,String expected</v>
      </c>
      <c r="C171" s="44" t="str">
        <f>IFERROR(__xludf.DUMMYFUNCTION("""COMPUTED_VALUE"""),"void")</f>
        <v>void</v>
      </c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4" t="str">
        <f>IFERROR(__xludf.DUMMYFUNCTION("""COMPUTED_VALUE"""),"setVariableTextFile")</f>
        <v>setVariableTextFile</v>
      </c>
      <c r="B172" s="44"/>
      <c r="C172" s="44" t="str">
        <f>IFERROR(__xludf.DUMMYFUNCTION("""COMPUTED_VALUE"""),"void")</f>
        <v>void</v>
      </c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4" t="str">
        <f>IFERROR(__xludf.DUMMYFUNCTION("""COMPUTED_VALUE"""),"getTextPhonic")</f>
        <v>getTextPhonic</v>
      </c>
      <c r="B173" s="44"/>
      <c r="C173" s="44" t="str">
        <f>IFERROR(__xludf.DUMMYFUNCTION("""COMPUTED_VALUE"""),"void")</f>
        <v>void</v>
      </c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4" t="str">
        <f>IFERROR(__xludf.DUMMYFUNCTION("""COMPUTED_VALUE"""),"checkGameSpotTheWord")</f>
        <v>checkGameSpotTheWord</v>
      </c>
      <c r="B174" s="44"/>
      <c r="C174" s="44" t="str">
        <f>IFERROR(__xludf.DUMMYFUNCTION("""COMPUTED_VALUE"""),"String")</f>
        <v>String</v>
      </c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4" t="str">
        <f>IFERROR(__xludf.DUMMYFUNCTION("""COMPUTED_VALUE"""),"checkGameSortTheWords")</f>
        <v>checkGameSortTheWords</v>
      </c>
      <c r="B175" s="44"/>
      <c r="C175" s="44" t="str">
        <f>IFERROR(__xludf.DUMMYFUNCTION("""COMPUTED_VALUE"""),"String")</f>
        <v>String</v>
      </c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4" t="str">
        <f>IFERROR(__xludf.DUMMYFUNCTION("""COMPUTED_VALUE"""),"checkAudioAnswer")</f>
        <v>checkAudioAnswer</v>
      </c>
      <c r="B176" s="44"/>
      <c r="C176" s="44" t="str">
        <f>IFERROR(__xludf.DUMMYFUNCTION("""COMPUTED_VALUE"""),"String")</f>
        <v>String</v>
      </c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4" t="str">
        <f>IFERROR(__xludf.DUMMYFUNCTION("""COMPUTED_VALUE"""),"checkGameUnscrambleWords")</f>
        <v>checkGameUnscrambleWords</v>
      </c>
      <c r="B177" s="44"/>
      <c r="C177" s="44" t="str">
        <f>IFERROR(__xludf.DUMMYFUNCTION("""COMPUTED_VALUE"""),"String")</f>
        <v>String</v>
      </c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4" t="str">
        <f>IFERROR(__xludf.DUMMYFUNCTION("""COMPUTED_VALUE"""),"checkCompleteTheSentence")</f>
        <v>checkCompleteTheSentence</v>
      </c>
      <c r="B178" s="44"/>
      <c r="C178" s="44" t="str">
        <f>IFERROR(__xludf.DUMMYFUNCTION("""COMPUTED_VALUE"""),"String")</f>
        <v>String</v>
      </c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4" t="str">
        <f>IFERROR(__xludf.DUMMYFUNCTION("""COMPUTED_VALUE"""),"checkRearrangeTheDialog")</f>
        <v>checkRearrangeTheDialog</v>
      </c>
      <c r="B179" s="44"/>
      <c r="C179" s="44" t="str">
        <f>IFERROR(__xludf.DUMMYFUNCTION("""COMPUTED_VALUE"""),"String")</f>
        <v>String</v>
      </c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4" t="str">
        <f>IFERROR(__xludf.DUMMYFUNCTION("""COMPUTED_VALUE"""),"checkTellTheStory")</f>
        <v>checkTellTheStory</v>
      </c>
      <c r="B180" s="44"/>
      <c r="C180" s="44" t="str">
        <f>IFERROR(__xludf.DUMMYFUNCTION("""COMPUTED_VALUE"""),"String")</f>
        <v>String</v>
      </c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4" t="str">
        <f>IFERROR(__xludf.DUMMYFUNCTION("""COMPUTED_VALUE"""),"checkFlyingOwls")</f>
        <v>checkFlyingOwls</v>
      </c>
      <c r="B181" s="44"/>
      <c r="C181" s="44" t="str">
        <f>IFERROR(__xludf.DUMMYFUNCTION("""COMPUTED_VALUE"""),"String")</f>
        <v>String</v>
      </c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