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" sheetId="1" r:id="rId4"/>
    <sheet state="visible" name="TestSteps" sheetId="2" r:id="rId5"/>
    <sheet state="visible" name="Group-Turn" sheetId="3" r:id="rId6"/>
    <sheet state="visible" name="Keywords" sheetId="4" r:id="rId7"/>
    <sheet state="visible" name="Note" sheetId="5" r:id="rId8"/>
  </sheets>
  <definedNames/>
  <calcPr/>
  <extLst>
    <ext uri="GoogleSheetsCustomDataVersion2">
      <go:sheetsCustomData xmlns:go="http://customooxmlschemas.google.com/" r:id="rId9" roundtripDataChecksum="G1xjF8q8dsTbDvavU2vCUoQxK4Rwp6lMCPcMwRDWP5k="/>
    </ext>
  </extLst>
</workbook>
</file>

<file path=xl/sharedStrings.xml><?xml version="1.0" encoding="utf-8"?>
<sst xmlns="http://schemas.openxmlformats.org/spreadsheetml/2006/main" count="108" uniqueCount="67">
  <si>
    <t>TCID</t>
  </si>
  <si>
    <t>Description</t>
  </si>
  <si>
    <t>RunMode</t>
  </si>
  <si>
    <t>Status</t>
  </si>
  <si>
    <t>Error</t>
  </si>
  <si>
    <t>GroupID</t>
  </si>
  <si>
    <t>Expected</t>
  </si>
  <si>
    <t>Status_Manual</t>
  </si>
  <si>
    <t>PASS</t>
  </si>
  <si>
    <t>FAIL</t>
  </si>
  <si>
    <t>SKIP</t>
  </si>
  <si>
    <t>TC1</t>
  </si>
  <si>
    <t>Play game</t>
  </si>
  <si>
    <t>N</t>
  </si>
  <si>
    <t>TC2</t>
  </si>
  <si>
    <t>Chọn activity</t>
  </si>
  <si>
    <t>TC3</t>
  </si>
  <si>
    <t>Kiểm tra auido tiêu đề</t>
  </si>
  <si>
    <t>Y</t>
  </si>
  <si>
    <t>TC4</t>
  </si>
  <si>
    <t>Kiểm tra ảnh 1</t>
  </si>
  <si>
    <t>TC5</t>
  </si>
  <si>
    <t>Skip game</t>
  </si>
  <si>
    <t>TSID</t>
  </si>
  <si>
    <t>Keyword</t>
  </si>
  <si>
    <t>Params</t>
  </si>
  <si>
    <t>DataSet</t>
  </si>
  <si>
    <t>Proceed</t>
  </si>
  <si>
    <t>Verify_step</t>
  </si>
  <si>
    <t>Param_verify_Step</t>
  </si>
  <si>
    <t>DataSet_Actual</t>
  </si>
  <si>
    <t>Result</t>
  </si>
  <si>
    <t>Image</t>
  </si>
  <si>
    <t>TS1</t>
  </si>
  <si>
    <t>Đợi màn hình chọn game xuất hiện</t>
  </si>
  <si>
    <t>waitForObject</t>
  </si>
  <si>
    <t>SelectGame,15</t>
  </si>
  <si>
    <t>TS2</t>
  </si>
  <si>
    <t>Xác định game vị trí game</t>
  </si>
  <si>
    <t>setIndexVariableFile</t>
  </si>
  <si>
    <t>ID[activeInHierarchy=true],TextMeshProUGUI,text</t>
  </si>
  <si>
    <t>$.id</t>
  </si>
  <si>
    <t>TS3</t>
  </si>
  <si>
    <t>Click game</t>
  </si>
  <si>
    <t>click</t>
  </si>
  <si>
    <t>Button(Clone)[$.index],Button,onClick()</t>
  </si>
  <si>
    <t>Đợi màn hình act xuất hiện</t>
  </si>
  <si>
    <t>SelectActivity/Scroll View,60</t>
  </si>
  <si>
    <t>Xác định vị trí act</t>
  </si>
  <si>
    <t>SelectActivity/Scroll View//ID[activeInHierarchy=true],TextMeshProUGUI,text</t>
  </si>
  <si>
    <t>$.act_id</t>
  </si>
  <si>
    <t>Click act</t>
  </si>
  <si>
    <t>SelectActivity/Scroll View//Button(Clone)[$.index],Button,onClick()</t>
  </si>
  <si>
    <t>TS4</t>
  </si>
  <si>
    <t>Đợi màn hình game xuất hiện</t>
  </si>
  <si>
    <t>*BERST02MCSRightW*,120</t>
  </si>
  <si>
    <t>Chờ các đáp án xuất hiện</t>
  </si>
  <si>
    <t>hint appear,30</t>
  </si>
  <si>
    <t>Click skip game</t>
  </si>
  <si>
    <t>GamePlayUI/ButtonSkip,Button,onClick()</t>
  </si>
  <si>
    <t>Đợi kết thúc game</t>
  </si>
  <si>
    <t>waitForObjectNotPresent</t>
  </si>
  <si>
    <t>*BERST02MCSRightW*,60</t>
  </si>
  <si>
    <t>Loop</t>
  </si>
  <si>
    <t>Level</t>
  </si>
  <si>
    <t xml:space="preserve">click lesson: </t>
  </si>
  <si>
    <t>http://localhost:8342/q/pointer.Press(Map(Clone)/Road/ButtonLesson1,0)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</si>
</sst>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2.0"/>
      <color theme="1"/>
      <name val="Times New Roman"/>
    </font>
    <font>
      <color theme="1"/>
      <name val="Arial"/>
    </font>
    <font>
      <sz val="10.0"/>
      <color theme="1"/>
      <name val="Arial"/>
    </font>
    <font>
      <b/>
      <sz val="12.0"/>
      <color theme="1"/>
      <name val="Times New Roman"/>
    </font>
    <font>
      <color rgb="FF6AA84F"/>
      <name val="Arial"/>
    </font>
    <font>
      <color rgb="FF0B7500"/>
      <name val="Arial"/>
    </font>
    <font>
      <sz val="13.0"/>
      <color theme="1"/>
      <name val="Times New Roman"/>
    </font>
    <font>
      <u/>
      <color rgb="FF0000FF"/>
    </font>
  </fonts>
  <fills count="10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Alignment="1" applyBorder="1" applyFill="1" applyFont="1">
      <alignment horizontal="center"/>
    </xf>
    <xf borderId="1" fillId="4" fontId="1" numFmtId="0" xfId="0" applyAlignment="1" applyBorder="1" applyFill="1" applyFont="1">
      <alignment horizontal="center"/>
    </xf>
    <xf borderId="0" fillId="5" fontId="1" numFmtId="0" xfId="0" applyAlignment="1" applyFill="1" applyFont="1">
      <alignment horizontal="center"/>
    </xf>
    <xf borderId="0" fillId="0" fontId="1" numFmtId="0" xfId="0" applyFont="1"/>
    <xf borderId="0" fillId="0" fontId="1" numFmtId="0" xfId="0" applyAlignment="1" applyFont="1">
      <alignment vertical="bottom"/>
    </xf>
    <xf borderId="0" fillId="6" fontId="1" numFmtId="0" xfId="0" applyAlignment="1" applyFill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3" numFmtId="0" xfId="0" applyFont="1"/>
    <xf borderId="0" fillId="0" fontId="1" numFmtId="0" xfId="0" applyAlignment="1" applyFont="1">
      <alignment horizontal="center"/>
    </xf>
    <xf borderId="0" fillId="6" fontId="1" numFmtId="0" xfId="0" applyAlignment="1" applyFont="1">
      <alignment vertical="bottom"/>
    </xf>
    <xf borderId="1" fillId="7" fontId="4" numFmtId="0" xfId="0" applyAlignment="1" applyBorder="1" applyFill="1" applyFont="1">
      <alignment shrinkToFit="0" vertical="center" wrapText="1"/>
    </xf>
    <xf borderId="1" fillId="7" fontId="4" numFmtId="0" xfId="0" applyAlignment="1" applyBorder="1" applyFont="1">
      <alignment horizontal="left" shrinkToFit="0" vertical="center" wrapText="1"/>
    </xf>
    <xf borderId="1" fillId="7" fontId="4" numFmtId="49" xfId="0" applyAlignment="1" applyBorder="1" applyFont="1" applyNumberFormat="1">
      <alignment shrinkToFit="0" vertical="center" wrapText="1"/>
    </xf>
    <xf borderId="1" fillId="7" fontId="4" numFmtId="0" xfId="0" applyAlignment="1" applyBorder="1" applyFont="1">
      <alignment horizontal="center" shrinkToFit="0" vertical="center" wrapText="1"/>
    </xf>
    <xf borderId="0" fillId="7" fontId="4" numFmtId="0" xfId="0" applyAlignment="1" applyFont="1">
      <alignment shrinkToFit="0" vertical="center" wrapText="1"/>
    </xf>
    <xf borderId="0" fillId="0" fontId="1" numFmtId="0" xfId="0" applyAlignment="1" applyFont="1">
      <alignment shrinkToFit="0" vertical="bottom" wrapText="1"/>
    </xf>
    <xf borderId="0" fillId="0" fontId="2" numFmtId="49" xfId="0" applyAlignment="1" applyFont="1" applyNumberFormat="1">
      <alignment shrinkToFit="0" vertical="bottom" wrapText="1"/>
    </xf>
    <xf borderId="0" fillId="0" fontId="2" numFmtId="49" xfId="0" applyAlignment="1" applyFont="1" applyNumberFormat="1">
      <alignment vertical="bottom"/>
    </xf>
    <xf borderId="0" fillId="0" fontId="1" numFmtId="0" xfId="0" applyAlignment="1" applyFont="1">
      <alignment horizontal="center" shrinkToFit="0" vertical="bottom" wrapText="1"/>
    </xf>
    <xf borderId="0" fillId="8" fontId="2" numFmtId="0" xfId="0" applyAlignment="1" applyFill="1" applyFont="1">
      <alignment vertical="bottom"/>
    </xf>
    <xf borderId="0" fillId="0" fontId="5" numFmtId="49" xfId="0" applyAlignment="1" applyFont="1" applyNumberFormat="1">
      <alignment shrinkToFit="0" vertical="bottom" wrapText="1"/>
    </xf>
    <xf borderId="0" fillId="0" fontId="1" numFmtId="0" xfId="0" applyAlignment="1" applyFont="1">
      <alignment shrinkToFit="0" vertical="center" wrapText="1"/>
    </xf>
    <xf borderId="0" fillId="0" fontId="2" numFmtId="49" xfId="0" applyAlignment="1" applyFont="1" applyNumberForma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8" fontId="6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0" fontId="5" numFmtId="49" xfId="0" applyAlignment="1" applyFont="1" applyNumberFormat="1">
      <alignment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2" numFmtId="49" xfId="0" applyAlignment="1" applyFont="1" applyNumberFormat="1">
      <alignment readingOrder="0" shrinkToFit="0" vertical="center" wrapText="1"/>
    </xf>
    <xf borderId="0" fillId="0" fontId="1" numFmtId="0" xfId="0" applyAlignment="1" applyFont="1">
      <alignment shrinkToFit="0" wrapText="1"/>
    </xf>
    <xf borderId="0" fillId="0" fontId="1" numFmtId="49" xfId="0" applyAlignment="1" applyFont="1" applyNumberFormat="1">
      <alignment shrinkToFit="0" vertical="bottom" wrapText="1"/>
    </xf>
    <xf borderId="0" fillId="0" fontId="2" numFmtId="0" xfId="0" applyFont="1"/>
    <xf borderId="0" fillId="8" fontId="6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vertical="bottom" wrapText="1"/>
    </xf>
    <xf borderId="0" fillId="0" fontId="2" numFmtId="49" xfId="0" applyAlignment="1" applyFont="1" applyNumberFormat="1">
      <alignment readingOrder="0" shrinkToFit="0" vertical="bottom" wrapText="1"/>
    </xf>
    <xf borderId="0" fillId="8" fontId="1" numFmtId="0" xfId="0" applyAlignment="1" applyFont="1">
      <alignment readingOrder="0" shrinkToFit="0" wrapText="1"/>
    </xf>
    <xf borderId="0" fillId="8" fontId="1" numFmtId="0" xfId="0" applyAlignment="1" applyFont="1">
      <alignment shrinkToFit="0" wrapText="1"/>
    </xf>
    <xf borderId="0" fillId="8" fontId="2" numFmtId="0" xfId="0" applyAlignment="1" applyFont="1">
      <alignment shrinkToFit="0" wrapText="1"/>
    </xf>
    <xf borderId="0" fillId="8" fontId="2" numFmtId="49" xfId="0" applyFont="1" applyNumberFormat="1"/>
    <xf borderId="0" fillId="8" fontId="1" numFmtId="0" xfId="0" applyAlignment="1" applyFont="1">
      <alignment horizontal="center" shrinkToFit="0" wrapText="1"/>
    </xf>
    <xf borderId="0" fillId="8" fontId="2" numFmtId="0" xfId="0" applyFont="1"/>
    <xf borderId="0" fillId="2" fontId="1" numFmtId="0" xfId="0" applyFont="1"/>
    <xf borderId="0" fillId="8" fontId="1" numFmtId="0" xfId="0" applyAlignment="1" applyFont="1">
      <alignment vertical="bottom"/>
    </xf>
    <xf borderId="0" fillId="8" fontId="1" numFmtId="0" xfId="0" applyAlignment="1" applyFont="1">
      <alignment horizontal="right" vertical="bottom"/>
    </xf>
    <xf borderId="1" fillId="9" fontId="7" numFmtId="0" xfId="0" applyAlignment="1" applyBorder="1" applyFill="1" applyFont="1">
      <alignment shrinkToFit="0" wrapText="1"/>
    </xf>
    <xf borderId="1" fillId="9" fontId="7" numFmtId="49" xfId="0" applyAlignment="1" applyBorder="1" applyFont="1" applyNumberFormat="1">
      <alignment horizontal="left" shrinkToFit="0" wrapText="1"/>
    </xf>
    <xf borderId="1" fillId="9" fontId="7" numFmtId="49" xfId="0" applyAlignment="1" applyBorder="1" applyFont="1" applyNumberFormat="1">
      <alignment shrinkToFit="0" wrapText="1"/>
    </xf>
    <xf borderId="0" fillId="0" fontId="7" numFmtId="0" xfId="0" applyAlignment="1" applyFont="1">
      <alignment shrinkToFit="0" wrapText="1"/>
    </xf>
    <xf borderId="0" fillId="0" fontId="7" numFmtId="49" xfId="0" applyAlignment="1" applyFont="1" applyNumberFormat="1">
      <alignment horizontal="left" shrinkToFit="0" wrapText="1"/>
    </xf>
    <xf borderId="0" fillId="0" fontId="7" numFmtId="49" xfId="0" applyAlignment="1" applyFont="1" applyNumberFormat="1">
      <alignment shrinkToFit="0" wrapText="1"/>
    </xf>
    <xf borderId="0" fillId="0" fontId="7" numFmtId="0" xfId="0" applyAlignment="1" applyFont="1">
      <alignment horizontal="left" shrinkToFit="0" wrapText="1"/>
    </xf>
    <xf borderId="0" fillId="0" fontId="8" numFmtId="0" xfId="0" applyFont="1"/>
  </cellXfs>
  <cellStyles count="1">
    <cellStyle xfId="0" name="Normal" builtinId="0"/>
  </cellStyles>
  <dxfs count="6">
    <dxf>
      <font/>
      <fill>
        <patternFill patternType="solid">
          <fgColor rgb="FF9FC5E8"/>
          <bgColor rgb="FF9FC5E8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  <dxf>
      <font/>
      <fill>
        <patternFill patternType="solid">
          <fgColor rgb="FFEFEFEF"/>
          <bgColor rgb="FFEFEFEF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CCCCCC"/>
          <bgColor rgb="FFCC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342/q/pointer.press(Map(Clone)/Road/ButtonLesson1,0)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61.75"/>
    <col customWidth="1" min="3" max="3" width="9.88"/>
    <col customWidth="1" min="6" max="6" width="18.75"/>
    <col customWidth="1" min="7" max="8" width="17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4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ht="15.75" customHeight="1">
      <c r="A2" s="6" t="s">
        <v>11</v>
      </c>
      <c r="B2" s="6" t="s">
        <v>12</v>
      </c>
      <c r="C2" s="7" t="s">
        <v>13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ht="15.75" customHeight="1">
      <c r="A3" s="5" t="s">
        <v>14</v>
      </c>
      <c r="B3" s="5" t="s">
        <v>15</v>
      </c>
      <c r="C3" s="9" t="s">
        <v>13</v>
      </c>
      <c r="D3" s="10"/>
      <c r="E3" s="10"/>
      <c r="F3" s="5"/>
      <c r="G3" s="5"/>
      <c r="H3" s="5"/>
      <c r="I3" s="11"/>
      <c r="J3" s="11"/>
      <c r="K3" s="11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ht="15.75" customHeight="1">
      <c r="A4" s="6" t="s">
        <v>16</v>
      </c>
      <c r="B4" s="6" t="s">
        <v>17</v>
      </c>
      <c r="C4" s="12" t="s">
        <v>18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ht="15.75" customHeight="1">
      <c r="A5" s="5" t="s">
        <v>19</v>
      </c>
      <c r="B5" s="5" t="s">
        <v>20</v>
      </c>
      <c r="C5" s="5" t="s">
        <v>18</v>
      </c>
      <c r="D5" s="10"/>
      <c r="E5" s="10"/>
      <c r="F5" s="5"/>
      <c r="G5" s="5"/>
      <c r="H5" s="5"/>
      <c r="I5" s="11"/>
      <c r="J5" s="11"/>
      <c r="K5" s="11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ht="15.75" customHeight="1">
      <c r="A6" s="6" t="s">
        <v>21</v>
      </c>
      <c r="B6" s="9" t="s">
        <v>22</v>
      </c>
      <c r="C6" s="5" t="s">
        <v>18</v>
      </c>
      <c r="D6" s="10"/>
      <c r="E6" s="10"/>
      <c r="F6" s="5"/>
      <c r="G6" s="5"/>
      <c r="H6" s="5"/>
      <c r="I6" s="11"/>
      <c r="J6" s="11"/>
      <c r="K6" s="11"/>
      <c r="L6" s="11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</sheetData>
  <conditionalFormatting sqref="D1:D6">
    <cfRule type="cellIs" dxfId="0" priority="1" operator="equal">
      <formula>"PASS"</formula>
    </cfRule>
  </conditionalFormatting>
  <conditionalFormatting sqref="D1:D6">
    <cfRule type="cellIs" dxfId="1" priority="2" operator="equal">
      <formula>"FAIL"</formula>
    </cfRule>
  </conditionalFormatting>
  <conditionalFormatting sqref="D1:D6">
    <cfRule type="cellIs" dxfId="2" priority="3" operator="equal">
      <formula>"SKIP"</formula>
    </cfRule>
  </conditionalFormatting>
  <conditionalFormatting sqref="C1:C6">
    <cfRule type="cellIs" dxfId="3" priority="4" operator="equal">
      <formula>"Y"</formula>
    </cfRule>
  </conditionalFormatting>
  <dataValidations>
    <dataValidation type="list" allowBlank="1" showErrorMessage="1" sqref="C2:C6">
      <formula1>"Y,N"</formula1>
    </dataValidation>
    <dataValidation type="list" allowBlank="1" showErrorMessage="1" sqref="F2:F6">
      <formula1>'Group-Turn'!$A:$A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2.13"/>
    <col customWidth="1" min="3" max="3" width="43.75"/>
    <col customWidth="1" min="4" max="4" width="22.0"/>
    <col customWidth="1" min="5" max="5" width="44.38"/>
    <col customWidth="1" min="6" max="6" width="32.5"/>
    <col customWidth="1" min="7" max="7" width="10.63"/>
    <col customWidth="1" min="8" max="8" width="18.25"/>
    <col customWidth="1" min="9" max="9" width="30.88"/>
    <col customWidth="1" min="10" max="10" width="25.5"/>
    <col customWidth="1" min="11" max="11" width="35.5"/>
    <col customWidth="1" min="13" max="13" width="24.63"/>
    <col customWidth="1" min="14" max="26" width="20.38"/>
  </cols>
  <sheetData>
    <row r="1" ht="21.75" customHeight="1">
      <c r="A1" s="13" t="s">
        <v>0</v>
      </c>
      <c r="B1" s="13" t="s">
        <v>23</v>
      </c>
      <c r="C1" s="13" t="s">
        <v>1</v>
      </c>
      <c r="D1" s="14" t="s">
        <v>24</v>
      </c>
      <c r="E1" s="15" t="s">
        <v>25</v>
      </c>
      <c r="F1" s="15" t="s">
        <v>26</v>
      </c>
      <c r="G1" s="16" t="s">
        <v>27</v>
      </c>
      <c r="H1" s="13" t="s">
        <v>28</v>
      </c>
      <c r="I1" s="13" t="s">
        <v>29</v>
      </c>
      <c r="J1" s="14" t="s">
        <v>30</v>
      </c>
      <c r="K1" s="14" t="s">
        <v>6</v>
      </c>
      <c r="L1" s="13" t="s">
        <v>31</v>
      </c>
      <c r="M1" s="13" t="s">
        <v>4</v>
      </c>
      <c r="N1" s="13" t="s">
        <v>32</v>
      </c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t="32.25" customHeight="1">
      <c r="A2" s="18" t="s">
        <v>11</v>
      </c>
      <c r="B2" s="18" t="s">
        <v>33</v>
      </c>
      <c r="C2" s="18" t="s">
        <v>34</v>
      </c>
      <c r="D2" s="18" t="s">
        <v>35</v>
      </c>
      <c r="E2" s="19" t="s">
        <v>36</v>
      </c>
      <c r="F2" s="20"/>
      <c r="G2" s="21" t="s">
        <v>18</v>
      </c>
      <c r="H2" s="8"/>
      <c r="I2" s="20"/>
      <c r="J2" s="8"/>
      <c r="K2" s="22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2.25" customHeight="1">
      <c r="A3" s="18" t="s">
        <v>11</v>
      </c>
      <c r="B3" s="18" t="s">
        <v>37</v>
      </c>
      <c r="C3" s="18" t="s">
        <v>38</v>
      </c>
      <c r="D3" s="18" t="s">
        <v>39</v>
      </c>
      <c r="E3" s="19" t="s">
        <v>40</v>
      </c>
      <c r="F3" s="23" t="s">
        <v>41</v>
      </c>
      <c r="G3" s="21" t="s">
        <v>18</v>
      </c>
      <c r="H3" s="8"/>
      <c r="I3" s="20"/>
      <c r="J3" s="8"/>
      <c r="K3" s="22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2.25" customHeight="1">
      <c r="A4" s="18" t="s">
        <v>11</v>
      </c>
      <c r="B4" s="18" t="s">
        <v>42</v>
      </c>
      <c r="C4" s="18" t="s">
        <v>43</v>
      </c>
      <c r="D4" s="18" t="s">
        <v>44</v>
      </c>
      <c r="E4" s="19" t="s">
        <v>45</v>
      </c>
      <c r="F4" s="20"/>
      <c r="G4" s="21" t="s">
        <v>18</v>
      </c>
      <c r="H4" s="8"/>
      <c r="I4" s="20"/>
      <c r="J4" s="8"/>
      <c r="K4" s="22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2.25" customHeight="1">
      <c r="A5" s="24" t="s">
        <v>14</v>
      </c>
      <c r="B5" s="24" t="s">
        <v>33</v>
      </c>
      <c r="C5" s="24" t="s">
        <v>46</v>
      </c>
      <c r="D5" s="24" t="s">
        <v>35</v>
      </c>
      <c r="E5" s="25" t="s">
        <v>47</v>
      </c>
      <c r="F5" s="25"/>
      <c r="G5" s="26" t="s">
        <v>18</v>
      </c>
      <c r="H5" s="27"/>
      <c r="I5" s="25"/>
      <c r="J5" s="27"/>
      <c r="K5" s="28"/>
      <c r="L5" s="27"/>
      <c r="M5" s="29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ht="32.25" customHeight="1">
      <c r="A6" s="24" t="s">
        <v>14</v>
      </c>
      <c r="B6" s="24" t="s">
        <v>37</v>
      </c>
      <c r="C6" s="24" t="s">
        <v>48</v>
      </c>
      <c r="D6" s="24" t="s">
        <v>39</v>
      </c>
      <c r="E6" s="25" t="s">
        <v>49</v>
      </c>
      <c r="F6" s="30" t="s">
        <v>50</v>
      </c>
      <c r="G6" s="26" t="s">
        <v>18</v>
      </c>
      <c r="H6" s="27"/>
      <c r="I6" s="25"/>
      <c r="J6" s="27"/>
      <c r="K6" s="28"/>
      <c r="L6" s="27"/>
      <c r="M6" s="29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ht="36.0" customHeight="1">
      <c r="A7" s="24" t="s">
        <v>14</v>
      </c>
      <c r="B7" s="24" t="s">
        <v>42</v>
      </c>
      <c r="C7" s="24" t="s">
        <v>51</v>
      </c>
      <c r="D7" s="24" t="s">
        <v>44</v>
      </c>
      <c r="E7" s="25" t="s">
        <v>52</v>
      </c>
      <c r="F7" s="25"/>
      <c r="G7" s="26" t="s">
        <v>18</v>
      </c>
      <c r="H7" s="27"/>
      <c r="I7" s="25"/>
      <c r="J7" s="27"/>
      <c r="K7" s="28"/>
      <c r="L7" s="27"/>
      <c r="M7" s="29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ht="23.25" customHeight="1">
      <c r="A8" s="31" t="s">
        <v>16</v>
      </c>
      <c r="B8" s="24" t="s">
        <v>53</v>
      </c>
      <c r="C8" s="24" t="s">
        <v>54</v>
      </c>
      <c r="D8" s="24" t="s">
        <v>35</v>
      </c>
      <c r="E8" s="32" t="s">
        <v>55</v>
      </c>
      <c r="F8" s="25"/>
      <c r="G8" s="26" t="s">
        <v>18</v>
      </c>
      <c r="H8" s="27"/>
      <c r="I8" s="25"/>
      <c r="J8" s="27"/>
      <c r="K8" s="28"/>
      <c r="L8" s="27"/>
      <c r="M8" s="29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ht="53.25" customHeight="1">
      <c r="A9" s="33" t="s">
        <v>19</v>
      </c>
      <c r="B9" s="18" t="s">
        <v>33</v>
      </c>
      <c r="C9" s="18" t="s">
        <v>56</v>
      </c>
      <c r="D9" s="18" t="s">
        <v>35</v>
      </c>
      <c r="E9" s="34" t="s">
        <v>57</v>
      </c>
      <c r="F9" s="20"/>
      <c r="G9" s="21" t="s">
        <v>18</v>
      </c>
      <c r="H9" s="35"/>
      <c r="I9" s="34"/>
      <c r="J9" s="35"/>
      <c r="K9" s="36"/>
      <c r="L9" s="35"/>
      <c r="M9" s="35"/>
      <c r="N9" s="35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ht="53.25" customHeight="1">
      <c r="A10" s="37" t="s">
        <v>21</v>
      </c>
      <c r="B10" s="18" t="s">
        <v>33</v>
      </c>
      <c r="C10" s="38" t="s">
        <v>58</v>
      </c>
      <c r="D10" s="38" t="s">
        <v>44</v>
      </c>
      <c r="E10" s="39" t="s">
        <v>59</v>
      </c>
      <c r="F10" s="36"/>
      <c r="G10" s="21" t="s">
        <v>18</v>
      </c>
      <c r="H10" s="8"/>
      <c r="I10" s="20"/>
      <c r="J10" s="8"/>
      <c r="K10" s="36"/>
      <c r="L10" s="8"/>
      <c r="M10" s="8"/>
      <c r="N10" s="8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ht="41.25" customHeight="1">
      <c r="A11" s="40" t="s">
        <v>21</v>
      </c>
      <c r="B11" s="18" t="s">
        <v>33</v>
      </c>
      <c r="C11" s="41" t="s">
        <v>60</v>
      </c>
      <c r="D11" s="42" t="s">
        <v>61</v>
      </c>
      <c r="E11" s="25" t="s">
        <v>62</v>
      </c>
      <c r="F11" s="43"/>
      <c r="G11" s="44" t="s">
        <v>18</v>
      </c>
      <c r="H11" s="45"/>
      <c r="I11" s="43"/>
      <c r="J11" s="45"/>
      <c r="K11" s="45"/>
      <c r="L11" s="45"/>
      <c r="M11" s="45"/>
      <c r="N11" s="45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</sheetData>
  <conditionalFormatting sqref="L1:L11 M1:Z1">
    <cfRule type="cellIs" dxfId="0" priority="1" operator="equal">
      <formula>"PASS"</formula>
    </cfRule>
  </conditionalFormatting>
  <conditionalFormatting sqref="L1:L11 M1:Z1">
    <cfRule type="cellIs" dxfId="4" priority="2" operator="equal">
      <formula>"FAIL"</formula>
    </cfRule>
  </conditionalFormatting>
  <conditionalFormatting sqref="L1:L11 M1:Z1">
    <cfRule type="cellIs" dxfId="5" priority="3" operator="equal">
      <formula>"SKIP"</formula>
    </cfRule>
  </conditionalFormatting>
  <dataValidations>
    <dataValidation type="list" allowBlank="1" showErrorMessage="1" sqref="H9">
      <formula1>Keywords!$A$2:$A171</formula1>
    </dataValidation>
    <dataValidation type="list" allowBlank="1" showErrorMessage="1" sqref="H2">
      <formula1>Keywords!$A$2:$A172</formula1>
    </dataValidation>
    <dataValidation type="list" allowBlank="1" showErrorMessage="1" sqref="H3:H8">
      <formula1>Keywords!$A$2:$A168</formula1>
    </dataValidation>
    <dataValidation type="list" allowBlank="1" showErrorMessage="1" sqref="A5:A6">
      <formula1>TestCase!$A$1:$A19</formula1>
    </dataValidation>
    <dataValidation type="list" allowBlank="1" showErrorMessage="1" sqref="H10">
      <formula1>Keywords!$A$2:$A174</formula1>
    </dataValidation>
    <dataValidation type="list" allowBlank="1" showErrorMessage="1" sqref="D2:D11">
      <formula1>Keywords!$A:$A</formula1>
    </dataValidation>
    <dataValidation type="list" allowBlank="1" showErrorMessage="1" sqref="G2:G11">
      <formula1>"Y,N"</formula1>
    </dataValidation>
    <dataValidation type="list" allowBlank="1" showErrorMessage="1" sqref="H11">
      <formula1>Keywords!$A$2:$A194</formula1>
    </dataValidation>
    <dataValidation type="list" allowBlank="1" showErrorMessage="1" sqref="A2:A4 A9:A11">
      <formula1>TestCase!$A:$A</formula1>
    </dataValidation>
    <dataValidation type="list" allowBlank="1" showErrorMessage="1" sqref="A7:A8">
      <formula1>TestCase!$A$1:$A20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3.88"/>
    <col customWidth="1" min="3" max="3" width="9.13"/>
    <col customWidth="1" min="4" max="4" width="24.63"/>
  </cols>
  <sheetData>
    <row r="1">
      <c r="A1" s="1" t="s">
        <v>5</v>
      </c>
      <c r="B1" s="46" t="s">
        <v>63</v>
      </c>
      <c r="C1" s="46" t="s">
        <v>64</v>
      </c>
      <c r="D1" s="1" t="s">
        <v>1</v>
      </c>
    </row>
    <row r="2">
      <c r="A2" s="47"/>
      <c r="B2" s="47"/>
      <c r="C2" s="48"/>
      <c r="D2" s="47"/>
      <c r="E2" s="47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</sheetData>
  <dataValidations>
    <dataValidation type="list" allowBlank="1" showErrorMessage="1" sqref="C2">
      <formula1>"1,2"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0.38"/>
    <col customWidth="1" min="2" max="2" width="33.75"/>
    <col customWidth="1" min="3" max="3" width="19.25"/>
    <col customWidth="1" min="4" max="4" width="11.13"/>
    <col customWidth="1" min="5" max="5" width="29.25"/>
    <col customWidth="1" min="6" max="6" width="49.38"/>
  </cols>
  <sheetData>
    <row r="1" ht="15.75" customHeight="1">
      <c r="A1" s="49" t="str">
        <f>IFERROR(__xludf.DUMMYFUNCTION("IMPORTRANGE(""https://docs.google.com/spreadsheets/d/1LdgyhxYW9Lh1fGd5s0S1oxhFlAL2nJXQp7mHAPUsHfU/edit#gid=0"",""Sheet1!A:F"")"),"Keyword")</f>
        <v>Keyword</v>
      </c>
      <c r="B1" s="50" t="str">
        <f>IFERROR(__xludf.DUMMYFUNCTION("""COMPUTED_VALUE"""),"Param")</f>
        <v>Param</v>
      </c>
      <c r="C1" s="50" t="str">
        <f>IFERROR(__xludf.DUMMYFUNCTION("""COMPUTED_VALUE"""),"Return type")</f>
        <v>Return type</v>
      </c>
      <c r="D1" s="50" t="str">
        <f>IFERROR(__xludf.DUMMYFUNCTION("""COMPUTED_VALUE"""),"Example")</f>
        <v>Example</v>
      </c>
      <c r="E1" s="51" t="str">
        <f>IFERROR(__xludf.DUMMYFUNCTION("""COMPUTED_VALUE"""),"Return")</f>
        <v>Return</v>
      </c>
      <c r="F1" s="51" t="str">
        <f>IFERROR(__xludf.DUMMYFUNCTION("""COMPUTED_VALUE"""),"Note")</f>
        <v>Note</v>
      </c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</row>
    <row r="2" ht="15.75" customHeight="1">
      <c r="A2" s="52" t="str">
        <f>IFERROR(__xludf.DUMMYFUNCTION("""COMPUTED_VALUE"""),"openApp")</f>
        <v>openApp</v>
      </c>
      <c r="B2" s="53"/>
      <c r="C2" s="53" t="str">
        <f>IFERROR(__xludf.DUMMYFUNCTION("""COMPUTED_VALUE"""),"void")</f>
        <v>void</v>
      </c>
      <c r="D2" s="53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</row>
    <row r="3" ht="15.75" customHeight="1">
      <c r="A3" s="52" t="str">
        <f>IFERROR(__xludf.DUMMYFUNCTION("""COMPUTED_VALUE"""),"waitingForCourseListDisplay")</f>
        <v>waitingForCourseListDisplay</v>
      </c>
      <c r="B3" s="53"/>
      <c r="C3" s="53" t="str">
        <f>IFERROR(__xludf.DUMMYFUNCTION("""COMPUTED_VALUE"""),"void")</f>
        <v>void</v>
      </c>
      <c r="D3" s="53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</row>
    <row r="4" ht="15.75" customHeight="1">
      <c r="A4" s="52" t="str">
        <f>IFERROR(__xludf.DUMMYFUNCTION("""COMPUTED_VALUE"""),"click")</f>
        <v>click</v>
      </c>
      <c r="B4" s="53" t="str">
        <f>IFERROR(__xludf.DUMMYFUNCTION("""COMPUTED_VALUE"""),"element,component,property[,index]")</f>
        <v>element,component,property[,index]</v>
      </c>
      <c r="C4" s="53" t="str">
        <f>IFERROR(__xludf.DUMMYFUNCTION("""COMPUTED_VALUE"""),"void")</f>
        <v>void</v>
      </c>
      <c r="D4" s="53" t="str">
        <f>IFERROR(__xludf.DUMMYFUNCTION("""COMPUTED_VALUE"""),"http://localhost:8342/q/scene//Button(Clone)[14].Button.onClick()")</f>
        <v>http://localhost:8342/q/scene//Button(Clone)[14].Button.onClick()</v>
      </c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</row>
    <row r="5" ht="15.75" customHeight="1">
      <c r="A5" s="52" t="str">
        <f>IFERROR(__xludf.DUMMYFUNCTION("""COMPUTED_VALUE"""),"clickLocatorByVarFile")</f>
        <v>clickLocatorByVarFile</v>
      </c>
      <c r="B5" s="53" t="str">
        <f>IFERROR(__xludf.DUMMYFUNCTION("""COMPUTED_VALUE"""),"generate,element,component,property,key")</f>
        <v>generate,element,component,property,key</v>
      </c>
      <c r="C5" s="53" t="str">
        <f>IFERROR(__xludf.DUMMYFUNCTION("""COMPUTED_VALUE"""),"void")</f>
        <v>void</v>
      </c>
      <c r="D5" s="53"/>
      <c r="E5" s="52"/>
      <c r="F5" s="54" t="str">
        <f>IFERROR(__xludf.DUMMYFUNCTION("""COMPUTED_VALUE"""),"get value by key in variable file to defind locator to click
Bắt buộc khi sử dụng method này phải gọi method returnPath")</f>
        <v>get value by key in variable file to defind locator to click
Bắt buộc khi sử dụng method này phải gọi method returnPath</v>
      </c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</row>
    <row r="6" ht="15.75" customHeight="1">
      <c r="A6" s="52" t="str">
        <f>IFERROR(__xludf.DUMMYFUNCTION("""COMPUTED_VALUE"""),"pressLocatorByVarFile")</f>
        <v>pressLocatorByVarFile</v>
      </c>
      <c r="B6" s="53" t="str">
        <f>IFERROR(__xludf.DUMMYFUNCTION("""COMPUTED_VALUE"""),"element,component,property,key")</f>
        <v>element,component,property,key</v>
      </c>
      <c r="C6" s="53" t="str">
        <f>IFERROR(__xludf.DUMMYFUNCTION("""COMPUTED_VALUE"""),"void")</f>
        <v>void</v>
      </c>
      <c r="D6" s="53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</row>
    <row r="7" ht="15.75" customHeight="1">
      <c r="A7" s="52" t="str">
        <f>IFERROR(__xludf.DUMMYFUNCTION("""COMPUTED_VALUE"""),"clickWhichObjectEnable")</f>
        <v>clickWhichObjectEnable</v>
      </c>
      <c r="B7" s="53" t="str">
        <f>IFERROR(__xludf.DUMMYFUNCTION("""COMPUTED_VALUE"""),"element[,index],component,property")</f>
        <v>element[,index],component,property</v>
      </c>
      <c r="C7" s="53" t="str">
        <f>IFERROR(__xludf.DUMMYFUNCTION("""COMPUTED_VALUE"""),"void")</f>
        <v>void</v>
      </c>
      <c r="D7" s="53"/>
      <c r="E7" s="52"/>
      <c r="F7" s="54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</row>
    <row r="8" ht="15.75" customHeight="1">
      <c r="A8" s="52" t="str">
        <f>IFERROR(__xludf.DUMMYFUNCTION("""COMPUTED_VALUE"""),"getCurrentScene")</f>
        <v>getCurrentScene</v>
      </c>
      <c r="B8" s="53" t="str">
        <f>IFERROR(__xludf.DUMMYFUNCTION("""COMPUTED_VALUE"""),"element")</f>
        <v>element</v>
      </c>
      <c r="C8" s="53" t="str">
        <f>IFERROR(__xludf.DUMMYFUNCTION("""COMPUTED_VALUE"""),"String")</f>
        <v>String</v>
      </c>
      <c r="D8" s="53"/>
      <c r="E8" s="52"/>
      <c r="F8" s="54" t="str">
        <f>IFERROR(__xludf.DUMMYFUNCTION("""COMPUTED_VALUE"""),"element not present")</f>
        <v>element not present</v>
      </c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</row>
    <row r="9" ht="15.75" customHeight="1">
      <c r="A9" s="52" t="str">
        <f>IFERROR(__xludf.DUMMYFUNCTION("""COMPUTED_VALUE"""),"elementDisplay")</f>
        <v>elementDisplay</v>
      </c>
      <c r="B9" s="53" t="str">
        <f>IFERROR(__xludf.DUMMYFUNCTION("""COMPUTED_VALUE"""),"element[,index]")</f>
        <v>element[,index]</v>
      </c>
      <c r="C9" s="53" t="str">
        <f>IFERROR(__xludf.DUMMYFUNCTION("""COMPUTED_VALUE"""),"String")</f>
        <v>String</v>
      </c>
      <c r="D9" s="53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</row>
    <row r="10" ht="15.75" customHeight="1">
      <c r="A10" s="52" t="str">
        <f>IFERROR(__xludf.DUMMYFUNCTION("""COMPUTED_VALUE"""),"clickDownAndUp")</f>
        <v>clickDownAndUp</v>
      </c>
      <c r="B10" s="53" t="str">
        <f>IFERROR(__xludf.DUMMYFUNCTION("""COMPUTED_VALUE"""),"element[,index]")</f>
        <v>element[,index]</v>
      </c>
      <c r="C10" s="53" t="str">
        <f>IFERROR(__xludf.DUMMYFUNCTION("""COMPUTED_VALUE"""),"void")</f>
        <v>void</v>
      </c>
      <c r="D10" s="53"/>
      <c r="E10" s="52"/>
      <c r="F10" s="54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</row>
    <row r="11" ht="15.75" customHeight="1">
      <c r="A11" s="52" t="str">
        <f>IFERROR(__xludf.DUMMYFUNCTION("""COMPUTED_VALUE"""),"clickDownAndUpChild")</f>
        <v>clickDownAndUpChild</v>
      </c>
      <c r="B11" s="53" t="str">
        <f>IFERROR(__xludf.DUMMYFUNCTION("""COMPUTED_VALUE"""),"element,index")</f>
        <v>element,index</v>
      </c>
      <c r="C11" s="53" t="str">
        <f>IFERROR(__xludf.DUMMYFUNCTION("""COMPUTED_VALUE"""),"void")</f>
        <v>void</v>
      </c>
      <c r="D11" s="53"/>
      <c r="E11" s="52"/>
      <c r="F11" s="54" t="str">
        <f>IFERROR(__xludf.DUMMYFUNCTION("""COMPUTED_VALUE"""),"element của parent,index của child")</f>
        <v>element của parent,index của child</v>
      </c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</row>
    <row r="12" ht="15.75" customHeight="1">
      <c r="A12" s="52" t="str">
        <f>IFERROR(__xludf.DUMMYFUNCTION("""COMPUTED_VALUE"""),"swipe")</f>
        <v>swipe</v>
      </c>
      <c r="B12" s="53" t="str">
        <f>IFERROR(__xludf.DUMMYFUNCTION("""COMPUTED_VALUE"""),"x1,x2,y,number")</f>
        <v>x1,x2,y,number</v>
      </c>
      <c r="C12" s="53" t="str">
        <f>IFERROR(__xludf.DUMMYFUNCTION("""COMPUTED_VALUE"""),"void")</f>
        <v>void</v>
      </c>
      <c r="D12" s="55"/>
      <c r="E12" s="52"/>
      <c r="F12" s="54" t="str">
        <f>IFERROR(__xludf.DUMMYFUNCTION("""COMPUTED_VALUE"""),"- scroll ngang
- Tọa độ là int
- x1 (start) tới x2 (end)
- Number: là số lần vuốt")</f>
        <v>- scroll ngang
- Tọa độ là int
- x1 (start) tới x2 (end)
- Number: là số lần vuốt</v>
      </c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</row>
    <row r="13" ht="15.75" customHeight="1">
      <c r="A13" s="52" t="str">
        <f>IFERROR(__xludf.DUMMYFUNCTION("""COMPUTED_VALUE"""),"waitForObject")</f>
        <v>waitForObject</v>
      </c>
      <c r="B13" s="53" t="str">
        <f>IFERROR(__xludf.DUMMYFUNCTION("""COMPUTED_VALUE"""),"element[,timeout(s)]")</f>
        <v>element[,timeout(s)]</v>
      </c>
      <c r="C13" s="53" t="str">
        <f>IFERROR(__xludf.DUMMYFUNCTION("""COMPUTED_VALUE"""),"void")</f>
        <v>void</v>
      </c>
      <c r="D13" s="53"/>
      <c r="E13" s="52"/>
      <c r="F13" s="54" t="str">
        <f>IFERROR(__xludf.DUMMYFUNCTION("""COMPUTED_VALUE"""),"Kiểm tra gameobject(element) có xuất hiện trên màn hình k")</f>
        <v>Kiểm tra gameobject(element) có xuất hiện trên màn hình k</v>
      </c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</row>
    <row r="14" ht="15.75" customHeight="1">
      <c r="A14" s="52" t="str">
        <f>IFERROR(__xludf.DUMMYFUNCTION("""COMPUTED_VALUE"""),"waitForObject")</f>
        <v>waitForObject</v>
      </c>
      <c r="B14" s="53" t="str">
        <f>IFERROR(__xludf.DUMMYFUNCTION("""COMPUTED_VALUE"""),"strSpli,second, element")</f>
        <v>strSpli,second, element</v>
      </c>
      <c r="C14" s="53" t="str">
        <f>IFERROR(__xludf.DUMMYFUNCTION("""COMPUTED_VALUE"""),"void")</f>
        <v>void</v>
      </c>
      <c r="D14" s="53"/>
      <c r="E14" s="52"/>
      <c r="F14" s="54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</row>
    <row r="15" ht="15.75" customHeight="1">
      <c r="A15" s="52" t="str">
        <f>IFERROR(__xludf.DUMMYFUNCTION("""COMPUTED_VALUE"""),"waitForObjectNoReturn")</f>
        <v>waitForObjectNoReturn</v>
      </c>
      <c r="B15" s="53" t="str">
        <f>IFERROR(__xludf.DUMMYFUNCTION("""COMPUTED_VALUE"""),"element,timeout(s)")</f>
        <v>element,timeout(s)</v>
      </c>
      <c r="C15" s="53" t="str">
        <f>IFERROR(__xludf.DUMMYFUNCTION("""COMPUTED_VALUE"""),"void")</f>
        <v>void</v>
      </c>
      <c r="D15" s="53"/>
      <c r="E15" s="52"/>
      <c r="F15" s="54" t="str">
        <f>IFERROR(__xludf.DUMMYFUNCTION("""COMPUTED_VALUE"""),"hàm đợi 1 object xuất hiện (lúc xuất hiện lúc k) =&gt; luôn trả về true")</f>
        <v>hàm đợi 1 object xuất hiện (lúc xuất hiện lúc k) =&gt; luôn trả về true</v>
      </c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</row>
    <row r="16" ht="15.75" customHeight="1">
      <c r="A16" s="52" t="str">
        <f>IFERROR(__xludf.DUMMYFUNCTION("""COMPUTED_VALUE"""),"waitForObjectContain")</f>
        <v>waitForObjectContain</v>
      </c>
      <c r="B16" s="53" t="str">
        <f>IFERROR(__xludf.DUMMYFUNCTION("""COMPUTED_VALUE"""),"element,component,property,content")</f>
        <v>element,component,property,content</v>
      </c>
      <c r="C16" s="53" t="str">
        <f>IFERROR(__xludf.DUMMYFUNCTION("""COMPUTED_VALUE"""),"void")</f>
        <v>void</v>
      </c>
      <c r="D16" s="55"/>
      <c r="E16" s="52"/>
      <c r="F16" s="54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</row>
    <row r="17" ht="15.75" customHeight="1">
      <c r="A17" s="52" t="str">
        <f>IFERROR(__xludf.DUMMYFUNCTION("""COMPUTED_VALUE"""),"waitForObjectContain")</f>
        <v>waitForObjectContain</v>
      </c>
      <c r="B17" s="53" t="str">
        <f>IFERROR(__xludf.DUMMYFUNCTION("""COMPUTED_VALUE"""),"element,key,content")</f>
        <v>element,key,content</v>
      </c>
      <c r="C17" s="53" t="str">
        <f>IFERROR(__xludf.DUMMYFUNCTION("""COMPUTED_VALUE"""),"void")</f>
        <v>void</v>
      </c>
      <c r="D17" s="55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</row>
    <row r="18" ht="15.75" customHeight="1">
      <c r="A18" s="52" t="str">
        <f>IFERROR(__xludf.DUMMYFUNCTION("""COMPUTED_VALUE"""),"waitForNumber")</f>
        <v>waitForNumber</v>
      </c>
      <c r="B18" s="53" t="str">
        <f>IFERROR(__xludf.DUMMYFUNCTION("""COMPUTED_VALUE"""),"element,component,property,second,number")</f>
        <v>element,component,property,second,number</v>
      </c>
      <c r="C18" s="53" t="str">
        <f>IFERROR(__xludf.DUMMYFUNCTION("""COMPUTED_VALUE"""),"void")</f>
        <v>void</v>
      </c>
      <c r="D18" s="55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</row>
    <row r="19" ht="15.75" customHeight="1">
      <c r="A19" s="52" t="str">
        <f>IFERROR(__xludf.DUMMYFUNCTION("""COMPUTED_VALUE"""),"waitForObjectInScreen")</f>
        <v>waitForObjectInScreen</v>
      </c>
      <c r="B19" s="53" t="str">
        <f>IFERROR(__xludf.DUMMYFUNCTION("""COMPUTED_VALUE"""),"element[,timeout(s)]")</f>
        <v>element[,timeout(s)]</v>
      </c>
      <c r="C19" s="53" t="str">
        <f>IFERROR(__xludf.DUMMYFUNCTION("""COMPUTED_VALUE"""),"void")</f>
        <v>void</v>
      </c>
      <c r="D19" s="55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</row>
    <row r="20" ht="15.75" customHeight="1">
      <c r="A20" s="52" t="str">
        <f>IFERROR(__xludf.DUMMYFUNCTION("""COMPUTED_VALUE"""),"waitForChildObjectDisplay")</f>
        <v>waitForChildObjectDisplay</v>
      </c>
      <c r="B20" s="53" t="str">
        <f>IFERROR(__xludf.DUMMYFUNCTION("""COMPUTED_VALUE"""),"element,timeout(s)")</f>
        <v>element,timeout(s)</v>
      </c>
      <c r="C20" s="53" t="str">
        <f>IFERROR(__xludf.DUMMYFUNCTION("""COMPUTED_VALUE"""),"void")</f>
        <v>void</v>
      </c>
      <c r="D20" s="55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</row>
    <row r="21" ht="15.75" customHeight="1">
      <c r="A21" s="52" t="str">
        <f>IFERROR(__xludf.DUMMYFUNCTION("""COMPUTED_VALUE"""),"waitForPosition")</f>
        <v>waitForPosition</v>
      </c>
      <c r="B21" s="53" t="str">
        <f>IFERROR(__xludf.DUMMYFUNCTION("""COMPUTED_VALUE"""),"element1,element2,y,compare(number),second")</f>
        <v>element1,element2,y,compare(number),second</v>
      </c>
      <c r="C21" s="53" t="str">
        <f>IFERROR(__xludf.DUMMYFUNCTION("""COMPUTED_VALUE"""),"void")</f>
        <v>void</v>
      </c>
      <c r="D21" s="55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</row>
    <row r="22" ht="15.75" customHeight="1">
      <c r="A22" s="52" t="str">
        <f>IFERROR(__xludf.DUMMYFUNCTION("""COMPUTED_VALUE"""),"simulateClick")</f>
        <v>simulateClick</v>
      </c>
      <c r="B22" s="53" t="str">
        <f>IFERROR(__xludf.DUMMYFUNCTION("""COMPUTED_VALUE"""),"element,property[,index]")</f>
        <v>element,property[,index]</v>
      </c>
      <c r="C22" s="53" t="str">
        <f>IFERROR(__xludf.DUMMYFUNCTION("""COMPUTED_VALUE"""),"void")</f>
        <v>void</v>
      </c>
      <c r="D22" s="55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</row>
    <row r="23" ht="15.75" customHeight="1">
      <c r="A23" s="52" t="str">
        <f>IFERROR(__xludf.DUMMYFUNCTION("""COMPUTED_VALUE"""),"press")</f>
        <v>press</v>
      </c>
      <c r="B23" s="54" t="str">
        <f>IFERROR(__xludf.DUMMYFUNCTION("""COMPUTED_VALUE"""),"element[,index]")</f>
        <v>element[,index]</v>
      </c>
      <c r="C23" s="54" t="str">
        <f>IFERROR(__xludf.DUMMYFUNCTION("""COMPUTED_VALUE"""),"void")</f>
        <v>void</v>
      </c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</row>
    <row r="24" ht="15.75" customHeight="1">
      <c r="A24" s="52" t="str">
        <f>IFERROR(__xludf.DUMMYFUNCTION("""COMPUTED_VALUE"""),"press")</f>
        <v>press</v>
      </c>
      <c r="B24" s="54" t="str">
        <f>IFERROR(__xludf.DUMMYFUNCTION("""COMPUTED_VALUE"""),"pre-element,index,element")</f>
        <v>pre-element,index,element</v>
      </c>
      <c r="C24" s="54" t="str">
        <f>IFERROR(__xludf.DUMMYFUNCTION("""COMPUTED_VALUE"""),"void")</f>
        <v>void</v>
      </c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</row>
    <row r="25" ht="15.75" customHeight="1">
      <c r="A25" s="52" t="str">
        <f>IFERROR(__xludf.DUMMYFUNCTION("""COMPUTED_VALUE"""),"pressWithTag")</f>
        <v>pressWithTag</v>
      </c>
      <c r="B25" s="54" t="str">
        <f>IFERROR(__xludf.DUMMYFUNCTION("""COMPUTED_VALUE"""),"tagNew,tagOld")</f>
        <v>tagNew,tagOld</v>
      </c>
      <c r="C25" s="54" t="str">
        <f>IFERROR(__xludf.DUMMYFUNCTION("""COMPUTED_VALUE"""),"void")</f>
        <v>void</v>
      </c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</row>
    <row r="26" ht="15.75" customHeight="1">
      <c r="A26" s="52" t="str">
        <f>IFERROR(__xludf.DUMMYFUNCTION("""COMPUTED_VALUE"""),"swipeToRight")</f>
        <v>swipeToRight</v>
      </c>
      <c r="B26" s="52" t="str">
        <f>IFERROR(__xludf.DUMMYFUNCTION("""COMPUTED_VALUE"""),"number")</f>
        <v>number</v>
      </c>
      <c r="C26" s="52" t="str">
        <f>IFERROR(__xludf.DUMMYFUNCTION("""COMPUTED_VALUE"""),"void")</f>
        <v>void</v>
      </c>
      <c r="D26" s="52"/>
      <c r="E26" s="52"/>
      <c r="F26" s="52" t="str">
        <f>IFERROR(__xludf.DUMMYFUNCTION("""COMPUTED_VALUE"""),"Scroll sang phải")</f>
        <v>Scroll sang phải</v>
      </c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</row>
    <row r="27" ht="15.75" customHeight="1">
      <c r="A27" s="52" t="str">
        <f>IFERROR(__xludf.DUMMYFUNCTION("""COMPUTED_VALUE"""),"swipeToRight")</f>
        <v>swipeToRight</v>
      </c>
      <c r="B27" s="52" t="str">
        <f>IFERROR(__xludf.DUMMYFUNCTION("""COMPUTED_VALUE"""),"x1,x2,y")</f>
        <v>x1,x2,y</v>
      </c>
      <c r="C27" s="52" t="str">
        <f>IFERROR(__xludf.DUMMYFUNCTION("""COMPUTED_VALUE"""),"void")</f>
        <v>void</v>
      </c>
      <c r="D27" s="52"/>
      <c r="E27" s="52"/>
      <c r="F27" s="52" t="str">
        <f>IFERROR(__xludf.DUMMYFUNCTION("""COMPUTED_VALUE"""),"Scroll sang phải")</f>
        <v>Scroll sang phải</v>
      </c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</row>
    <row r="28" ht="15.75" customHeight="1">
      <c r="A28" s="52" t="str">
        <f>IFERROR(__xludf.DUMMYFUNCTION("""COMPUTED_VALUE"""),"getPropertyValue")</f>
        <v>getPropertyValue</v>
      </c>
      <c r="B28" s="52" t="str">
        <f>IFERROR(__xludf.DUMMYFUNCTION("""COMPUTED_VALUE"""),"element,component,property")</f>
        <v>element,component,property</v>
      </c>
      <c r="C28" s="52" t="str">
        <f>IFERROR(__xludf.DUMMYFUNCTION("""COMPUTED_VALUE"""),"String")</f>
        <v>String</v>
      </c>
      <c r="D28" s="52"/>
      <c r="E28" s="52"/>
      <c r="F28" s="54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</row>
    <row r="29" ht="15.75" customHeight="1">
      <c r="A29" s="52" t="str">
        <f>IFERROR(__xludf.DUMMYFUNCTION("""COMPUTED_VALUE"""),"getImageName")</f>
        <v>getImageName</v>
      </c>
      <c r="B29" s="52" t="str">
        <f>IFERROR(__xludf.DUMMYFUNCTION("""COMPUTED_VALUE"""),"element[,component]")</f>
        <v>element[,component]</v>
      </c>
      <c r="C29" s="52" t="str">
        <f>IFERROR(__xludf.DUMMYFUNCTION("""COMPUTED_VALUE"""),"String")</f>
        <v>String</v>
      </c>
      <c r="D29" s="52"/>
      <c r="E29" s="52"/>
      <c r="F29" s="54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</row>
    <row r="30" ht="15.75" customHeight="1">
      <c r="A30" s="52" t="str">
        <f>IFERROR(__xludf.DUMMYFUNCTION("""COMPUTED_VALUE"""),"getImageNameVariable")</f>
        <v>getImageNameVariable</v>
      </c>
      <c r="B30" s="52" t="str">
        <f>IFERROR(__xludf.DUMMYFUNCTION("""COMPUTED_VALUE"""),"generate,element[,component],key")</f>
        <v>generate,element[,component],key</v>
      </c>
      <c r="C30" s="52" t="str">
        <f>IFERROR(__xludf.DUMMYFUNCTION("""COMPUTED_VALUE"""),"String")</f>
        <v>String</v>
      </c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</row>
    <row r="31" ht="15.75" customHeight="1">
      <c r="A31" s="52" t="str">
        <f>IFERROR(__xludf.DUMMYFUNCTION("""COMPUTED_VALUE"""),"getImageColor")</f>
        <v>getImageColor</v>
      </c>
      <c r="B31" s="52" t="str">
        <f>IFERROR(__xludf.DUMMYFUNCTION("""COMPUTED_VALUE"""),"element")</f>
        <v>element</v>
      </c>
      <c r="C31" s="52" t="str">
        <f>IFERROR(__xludf.DUMMYFUNCTION("""COMPUTED_VALUE"""),"String")</f>
        <v>String</v>
      </c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</row>
    <row r="32" ht="15.75" customHeight="1">
      <c r="A32" s="52" t="str">
        <f>IFERROR(__xludf.DUMMYFUNCTION("""COMPUTED_VALUE"""),"getPropertyValues")</f>
        <v>getPropertyValues</v>
      </c>
      <c r="B32" s="52" t="str">
        <f>IFERROR(__xludf.DUMMYFUNCTION("""COMPUTED_VALUE"""),"element,component,property,second")</f>
        <v>element,component,property,second</v>
      </c>
      <c r="C32" s="52" t="str">
        <f>IFERROR(__xludf.DUMMYFUNCTION("""COMPUTED_VALUE"""),"String")</f>
        <v>String</v>
      </c>
      <c r="D32" s="52"/>
      <c r="E32" s="52"/>
      <c r="F32" s="52" t="str">
        <f>IFERROR(__xludf.DUMMYFUNCTION("""COMPUTED_VALUE"""),"param number là số lượng value cần check")</f>
        <v>param number là số lượng value cần check</v>
      </c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</row>
    <row r="33" ht="15.75" customHeight="1">
      <c r="A33" s="52" t="str">
        <f>IFERROR(__xludf.DUMMYFUNCTION("""COMPUTED_VALUE"""),"getText")</f>
        <v>getText</v>
      </c>
      <c r="B33" s="52" t="str">
        <f>IFERROR(__xludf.DUMMYFUNCTION("""COMPUTED_VALUE"""),"element,component")</f>
        <v>element,component</v>
      </c>
      <c r="C33" s="52" t="str">
        <f>IFERROR(__xludf.DUMMYFUNCTION("""COMPUTED_VALUE"""),"String")</f>
        <v>String</v>
      </c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</row>
    <row r="34" ht="15.75" customHeight="1">
      <c r="A34" s="52" t="str">
        <f>IFERROR(__xludf.DUMMYFUNCTION("""COMPUTED_VALUE"""),"getTextChildElement")</f>
        <v>getTextChildElement</v>
      </c>
      <c r="B34" s="52" t="str">
        <f>IFERROR(__xludf.DUMMYFUNCTION("""COMPUTED_VALUE"""),"element_parent,element_fill,component(child,fill)")</f>
        <v>element_parent,element_fill,component(child,fill)</v>
      </c>
      <c r="C34" s="52" t="str">
        <f>IFERROR(__xludf.DUMMYFUNCTION("""COMPUTED_VALUE"""),"String")</f>
        <v>String</v>
      </c>
      <c r="D34" s="52"/>
      <c r="E34" s="52"/>
      <c r="F34" s="54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</row>
    <row r="35" ht="15.75" customHeight="1">
      <c r="A35" s="52" t="str">
        <f>IFERROR(__xludf.DUMMYFUNCTION("""COMPUTED_VALUE"""),"getTexts")</f>
        <v>getTexts</v>
      </c>
      <c r="B35" s="52" t="str">
        <f>IFERROR(__xludf.DUMMYFUNCTION("""COMPUTED_VALUE"""),"element,component,expect")</f>
        <v>element,component,expect</v>
      </c>
      <c r="C35" s="52" t="str">
        <f>IFERROR(__xludf.DUMMYFUNCTION("""COMPUTED_VALUE"""),"String")</f>
        <v>String</v>
      </c>
      <c r="D35" s="52"/>
      <c r="E35" s="52"/>
      <c r="F35" s="52" t="str">
        <f>IFERROR(__xludf.DUMMYFUNCTION("""COMPUTED_VALUE"""),"expect là điều kiện để hàm kết thúc lặp, trường hợp expect và getTexts k = nhau sẽ dừng sau 30 s 
TH getTexts contain expected điền giá trị expect+""_boolean_""")</f>
        <v>expect là điều kiện để hàm kết thúc lặp, trường hợp expect và getTexts k = nhau sẽ dừng sau 30 s 
TH getTexts contain expected điền giá trị expect+"_boolean_"</v>
      </c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</row>
    <row r="36" ht="15.75" customHeight="1">
      <c r="A36" s="52" t="str">
        <f>IFERROR(__xludf.DUMMYFUNCTION("""COMPUTED_VALUE"""),"getTextsByTime")</f>
        <v>getTextsByTime</v>
      </c>
      <c r="B36" s="52" t="str">
        <f>IFERROR(__xludf.DUMMYFUNCTION("""COMPUTED_VALUE"""),"element,component,second,expect")</f>
        <v>element,component,second,expect</v>
      </c>
      <c r="C36" s="52" t="str">
        <f>IFERROR(__xludf.DUMMYFUNCTION("""COMPUTED_VALUE"""),"String")</f>
        <v>String</v>
      </c>
      <c r="D36" s="52"/>
      <c r="E36" s="52"/>
      <c r="F36" s="52" t="str">
        <f>IFERROR(__xludf.DUMMYFUNCTION("""COMPUTED_VALUE"""),"Stop khi actual contain expect or time = second")</f>
        <v>Stop khi actual contain expect or time = second</v>
      </c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</row>
    <row r="37" ht="15.75" customHeight="1">
      <c r="A37" s="52" t="str">
        <f>IFERROR(__xludf.DUMMYFUNCTION("""COMPUTED_VALUE"""),"getTextsByLocator")</f>
        <v>getTextsByLocator</v>
      </c>
      <c r="B37" s="52" t="str">
        <f>IFERROR(__xludf.DUMMYFUNCTION("""COMPUTED_VALUE"""),"element1,component1,element2,expect")</f>
        <v>element1,component1,element2,expect</v>
      </c>
      <c r="C37" s="52" t="str">
        <f>IFERROR(__xludf.DUMMYFUNCTION("""COMPUTED_VALUE"""),"String")</f>
        <v>String</v>
      </c>
      <c r="D37" s="52"/>
      <c r="E37" s="52"/>
      <c r="F37" s="54" t="str">
        <f>IFERROR(__xludf.DUMMYFUNCTION("""COMPUTED_VALUE"""),"Stop khi actual contain expect or element 2 display")</f>
        <v>Stop khi actual contain expect or element 2 display</v>
      </c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</row>
    <row r="38" ht="15.75" customHeight="1">
      <c r="A38" s="52" t="str">
        <f>IFERROR(__xludf.DUMMYFUNCTION("""COMPUTED_VALUE"""),"getTextNoColor")</f>
        <v>getTextNoColor</v>
      </c>
      <c r="B38" s="52" t="str">
        <f>IFERROR(__xludf.DUMMYFUNCTION("""COMPUTED_VALUE"""),"element,component,...string split")</f>
        <v>element,component,...string split</v>
      </c>
      <c r="C38" s="52" t="str">
        <f>IFERROR(__xludf.DUMMYFUNCTION("""COMPUTED_VALUE"""),"String")</f>
        <v>String</v>
      </c>
      <c r="D38" s="52"/>
      <c r="E38" s="52"/>
      <c r="F38" s="54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</row>
    <row r="39" ht="15.75" customHeight="1">
      <c r="A39" s="52" t="str">
        <f>IFERROR(__xludf.DUMMYFUNCTION("""COMPUTED_VALUE"""),"getTextAlphabet")</f>
        <v>getTextAlphabet</v>
      </c>
      <c r="B39" s="52" t="str">
        <f>IFERROR(__xludf.DUMMYFUNCTION("""COMPUTED_VALUE"""),"element,component")</f>
        <v>element,component</v>
      </c>
      <c r="C39" s="52" t="str">
        <f>IFERROR(__xludf.DUMMYFUNCTION("""COMPUTED_VALUE"""),"void")</f>
        <v>void</v>
      </c>
      <c r="D39" s="52"/>
      <c r="E39" s="52"/>
      <c r="F39" s="52" t="str">
        <f>IFERROR(__xludf.DUMMYFUNCTION("""COMPUTED_VALUE"""),"return string only alphabet and space")</f>
        <v>return string only alphabet and space</v>
      </c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</row>
    <row r="40" ht="15.75" customHeight="1">
      <c r="A40" s="52" t="str">
        <f>IFERROR(__xludf.DUMMYFUNCTION("""COMPUTED_VALUE"""),"getTextLocatorChild")</f>
        <v>getTextLocatorChild</v>
      </c>
      <c r="B40" s="52" t="str">
        <f>IFERROR(__xludf.DUMMYFUNCTION("""COMPUTED_VALUE"""),"element,component,key,...string split")</f>
        <v>element,component,key,...string split</v>
      </c>
      <c r="C40" s="52" t="str">
        <f>IFERROR(__xludf.DUMMYFUNCTION("""COMPUTED_VALUE"""),"String")</f>
        <v>String</v>
      </c>
      <c r="D40" s="52"/>
      <c r="E40" s="52"/>
      <c r="F40" s="54" t="str">
        <f>IFERROR(__xludf.DUMMYFUNCTION("""COMPUTED_VALUE"""),"get value by key in variable file to defind locator to getText
Bắt buộc khi sử dụng method này phải gọi method returnPath")</f>
        <v>get value by key in variable file to defind locator to getText
Bắt buộc khi sử dụng method này phải gọi method returnPath</v>
      </c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</row>
    <row r="41" ht="15.75" customHeight="1">
      <c r="A41" s="52" t="str">
        <f>IFERROR(__xludf.DUMMYFUNCTION("""COMPUTED_VALUE"""),"waitForObject")</f>
        <v>waitForObject</v>
      </c>
      <c r="B41" s="52" t="str">
        <f>IFERROR(__xludf.DUMMYFUNCTION("""COMPUTED_VALUE"""),"element, second")</f>
        <v>element, second</v>
      </c>
      <c r="C41" s="52" t="str">
        <f>IFERROR(__xludf.DUMMYFUNCTION("""COMPUTED_VALUE"""),"void")</f>
        <v>void</v>
      </c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</row>
    <row r="42" ht="15.75" customHeight="1">
      <c r="A42" s="52" t="str">
        <f>IFERROR(__xludf.DUMMYFUNCTION("""COMPUTED_VALUE"""),"swipeToDown")</f>
        <v>swipeToDown</v>
      </c>
      <c r="B42" s="52" t="str">
        <f>IFERROR(__xludf.DUMMYFUNCTION("""COMPUTED_VALUE"""),"number")</f>
        <v>number</v>
      </c>
      <c r="C42" s="52" t="str">
        <f>IFERROR(__xludf.DUMMYFUNCTION("""COMPUTED_VALUE"""),"void")</f>
        <v>void</v>
      </c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</row>
    <row r="43" ht="15.75" customHeight="1">
      <c r="A43" s="52" t="str">
        <f>IFERROR(__xludf.DUMMYFUNCTION("""COMPUTED_VALUE"""),"getElements")</f>
        <v>getElements</v>
      </c>
      <c r="B43" s="52" t="str">
        <f>IFERROR(__xludf.DUMMYFUNCTION("""COMPUTED_VALUE"""),"element")</f>
        <v>element</v>
      </c>
      <c r="C43" s="52" t="str">
        <f>IFERROR(__xludf.DUMMYFUNCTION("""COMPUTED_VALUE"""),"String")</f>
        <v>String</v>
      </c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</row>
    <row r="44" ht="15.75" customHeight="1">
      <c r="A44" s="52" t="str">
        <f>IFERROR(__xludf.DUMMYFUNCTION("""COMPUTED_VALUE"""),"sleep")</f>
        <v>sleep</v>
      </c>
      <c r="B44" s="52" t="str">
        <f>IFERROR(__xludf.DUMMYFUNCTION("""COMPUTED_VALUE"""),"second")</f>
        <v>second</v>
      </c>
      <c r="C44" s="52" t="str">
        <f>IFERROR(__xludf.DUMMYFUNCTION("""COMPUTED_VALUE"""),"void")</f>
        <v>void</v>
      </c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</row>
    <row r="45" ht="15.75" customHeight="1">
      <c r="A45" s="52" t="str">
        <f>IFERROR(__xludf.DUMMYFUNCTION("""COMPUTED_VALUE"""),"getSpineState")</f>
        <v>getSpineState</v>
      </c>
      <c r="B45" s="52" t="str">
        <f>IFERROR(__xludf.DUMMYFUNCTION("""COMPUTED_VALUE"""),"element")</f>
        <v>element</v>
      </c>
      <c r="C45" s="52" t="str">
        <f>IFERROR(__xludf.DUMMYFUNCTION("""COMPUTED_VALUE"""),"String")</f>
        <v>String</v>
      </c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</row>
    <row r="46" ht="15.75" customHeight="1">
      <c r="A46" s="52" t="str">
        <f>IFERROR(__xludf.DUMMYFUNCTION("""COMPUTED_VALUE"""),"getSpineStates")</f>
        <v>getSpineStates</v>
      </c>
      <c r="B46" s="52" t="str">
        <f>IFERROR(__xludf.DUMMYFUNCTION("""COMPUTED_VALUE"""),"element,second,count")</f>
        <v>element,second,count</v>
      </c>
      <c r="C46" s="52" t="str">
        <f>IFERROR(__xludf.DUMMYFUNCTION("""COMPUTED_VALUE"""),"String")</f>
        <v>String</v>
      </c>
      <c r="D46" s="52"/>
      <c r="E46" s="52" t="str">
        <f>IFERROR(__xludf.DUMMYFUNCTION("""COMPUTED_VALUE"""),"state1,state2")</f>
        <v>state1,state2</v>
      </c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</row>
    <row r="47" ht="15.75" customHeight="1">
      <c r="A47" s="52" t="str">
        <f>IFERROR(__xludf.DUMMYFUNCTION("""COMPUTED_VALUE"""),"getAudioSource")</f>
        <v>getAudioSource</v>
      </c>
      <c r="B47" s="52" t="str">
        <f>IFERROR(__xludf.DUMMYFUNCTION("""COMPUTED_VALUE"""),"element")</f>
        <v>element</v>
      </c>
      <c r="C47" s="52" t="str">
        <f>IFERROR(__xludf.DUMMYFUNCTION("""COMPUTED_VALUE"""),"String")</f>
        <v>String</v>
      </c>
      <c r="D47" s="52"/>
      <c r="E47" s="52"/>
      <c r="F47" s="52" t="str">
        <f>IFERROR(__xludf.DUMMYFUNCTION("""COMPUTED_VALUE"""),"lấy param khi thuộc SoundManager (MusicSource, FxSource, FxOneShotSourse)")</f>
        <v>lấy param khi thuộc SoundManager (MusicSource, FxSource, FxOneShotSourse)</v>
      </c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</row>
    <row r="48" ht="15.75" customHeight="1">
      <c r="A48" s="52" t="str">
        <f>IFERROR(__xludf.DUMMYFUNCTION("""COMPUTED_VALUE"""),"getPointScreen")</f>
        <v>getPointScreen</v>
      </c>
      <c r="B48" s="52" t="str">
        <f>IFERROR(__xludf.DUMMYFUNCTION("""COMPUTED_VALUE"""),"element,""x/y""")</f>
        <v>element,"x/y"</v>
      </c>
      <c r="C48" s="52" t="str">
        <f>IFERROR(__xludf.DUMMYFUNCTION("""COMPUTED_VALUE"""),"String")</f>
        <v>String</v>
      </c>
      <c r="D48" s="52"/>
      <c r="E48" s="52"/>
      <c r="F48" s="52" t="str">
        <f>IFERROR(__xludf.DUMMYFUNCTION("""COMPUTED_VALUE"""),"get coordinates of element of X or Y")</f>
        <v>get coordinates of element of X or Y</v>
      </c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</row>
    <row r="49" ht="15.75" customHeight="1">
      <c r="A49" s="52" t="str">
        <f>IFERROR(__xludf.DUMMYFUNCTION("""COMPUTED_VALUE"""),"getSizeScreen")</f>
        <v>getSizeScreen</v>
      </c>
      <c r="B49" s="52" t="str">
        <f>IFERROR(__xludf.DUMMYFUNCTION("""COMPUTED_VALUE"""),"""w/h""")</f>
        <v>"w/h"</v>
      </c>
      <c r="C49" s="52" t="str">
        <f>IFERROR(__xludf.DUMMYFUNCTION("""COMPUTED_VALUE"""),"String")</f>
        <v>String</v>
      </c>
      <c r="D49" s="52"/>
      <c r="E49" s="52"/>
      <c r="F49" s="52" t="str">
        <f>IFERROR(__xludf.DUMMYFUNCTION("""COMPUTED_VALUE"""),"get size of device of  with (w) or height (h)")</f>
        <v>get size of device of  with (w) or height (h)</v>
      </c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</row>
    <row r="50" ht="15.75" customHeight="1">
      <c r="A50" s="52" t="str">
        <f>IFERROR(__xludf.DUMMYFUNCTION("""COMPUTED_VALUE"""),"isBoolean")</f>
        <v>isBoolean</v>
      </c>
      <c r="B50" s="52" t="str">
        <f>IFERROR(__xludf.DUMMYFUNCTION("""COMPUTED_VALUE"""),"value1, vaule 2, operator")</f>
        <v>value1, vaule 2, operator</v>
      </c>
      <c r="C50" s="52" t="str">
        <f>IFERROR(__xludf.DUMMYFUNCTION("""COMPUTED_VALUE"""),"String")</f>
        <v>String</v>
      </c>
      <c r="D50" s="52"/>
      <c r="E50" s="52"/>
      <c r="F50" s="52" t="str">
        <f>IFERROR(__xludf.DUMMYFUNCTION("""COMPUTED_VALUE"""),"Hiện tại:[&lt;],[&gt;]")</f>
        <v>Hiện tại:[&lt;],[&gt;]</v>
      </c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</row>
    <row r="51" ht="15.75" customHeight="1">
      <c r="A51" s="52" t="str">
        <f>IFERROR(__xludf.DUMMYFUNCTION("""COMPUTED_VALUE"""),"isPointInScreen")</f>
        <v>isPointInScreen</v>
      </c>
      <c r="B51" s="52" t="str">
        <f>IFERROR(__xludf.DUMMYFUNCTION("""COMPUTED_VALUE"""),"element")</f>
        <v>element</v>
      </c>
      <c r="C51" s="52" t="str">
        <f>IFERROR(__xludf.DUMMYFUNCTION("""COMPUTED_VALUE"""),"String")</f>
        <v>String</v>
      </c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</row>
    <row r="52" ht="15.75" customHeight="1">
      <c r="A52" s="52" t="str">
        <f>IFERROR(__xludf.DUMMYFUNCTION("""COMPUTED_VALUE"""),"isMoveLeft")</f>
        <v>isMoveLeft</v>
      </c>
      <c r="B52" s="52" t="str">
        <f>IFERROR(__xludf.DUMMYFUNCTION("""COMPUTED_VALUE"""),"element[,second]")</f>
        <v>element[,second]</v>
      </c>
      <c r="C52" s="52" t="str">
        <f>IFERROR(__xludf.DUMMYFUNCTION("""COMPUTED_VALUE"""),"String")</f>
        <v>String</v>
      </c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</row>
    <row r="53" ht="15.75" customHeight="1">
      <c r="A53" s="52" t="str">
        <f>IFERROR(__xludf.DUMMYFUNCTION("""COMPUTED_VALUE"""),"isMoveDown")</f>
        <v>isMoveDown</v>
      </c>
      <c r="B53" s="52" t="str">
        <f>IFERROR(__xludf.DUMMYFUNCTION("""COMPUTED_VALUE"""),"element,second")</f>
        <v>element,second</v>
      </c>
      <c r="C53" s="52" t="str">
        <f>IFERROR(__xludf.DUMMYFUNCTION("""COMPUTED_VALUE"""),"String")</f>
        <v>String</v>
      </c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</row>
    <row r="54" ht="15.75" customHeight="1">
      <c r="A54" s="52" t="str">
        <f>IFERROR(__xludf.DUMMYFUNCTION("""COMPUTED_VALUE"""),"isLocationCompare")</f>
        <v>isLocationCompare</v>
      </c>
      <c r="B54" s="52" t="str">
        <f>IFERROR(__xludf.DUMMYFUNCTION("""COMPUTED_VALUE"""),"element1,element2,coordinate")</f>
        <v>element1,element2,coordinate</v>
      </c>
      <c r="C54" s="52" t="str">
        <f>IFERROR(__xludf.DUMMYFUNCTION("""COMPUTED_VALUE"""),"String")</f>
        <v>String</v>
      </c>
      <c r="D54" s="52"/>
      <c r="E54" s="52"/>
      <c r="F54" s="52" t="str">
        <f>IFERROR(__xludf.DUMMYFUNCTION("""COMPUTED_VALUE"""),"coordinate = x/y")</f>
        <v>coordinate = x/y</v>
      </c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</row>
    <row r="55" ht="15.75" customHeight="1">
      <c r="A55" s="52" t="str">
        <f>IFERROR(__xludf.DUMMYFUNCTION("""COMPUTED_VALUE"""),"move")</f>
        <v>move</v>
      </c>
      <c r="B55" s="52" t="str">
        <f>IFERROR(__xludf.DUMMYFUNCTION("""COMPUTED_VALUE"""),"element1,element2")</f>
        <v>element1,element2</v>
      </c>
      <c r="C55" s="52" t="str">
        <f>IFERROR(__xludf.DUMMYFUNCTION("""COMPUTED_VALUE"""),"void")</f>
        <v>void</v>
      </c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</row>
    <row r="56" ht="15.75" customHeight="1">
      <c r="A56" s="52" t="str">
        <f>IFERROR(__xludf.DUMMYFUNCTION("""COMPUTED_VALUE"""),"moveAndUp")</f>
        <v>moveAndUp</v>
      </c>
      <c r="B56" s="52" t="str">
        <f>IFERROR(__xludf.DUMMYFUNCTION("""COMPUTED_VALUE"""),"element1,element2")</f>
        <v>element1,element2</v>
      </c>
      <c r="C56" s="52" t="str">
        <f>IFERROR(__xludf.DUMMYFUNCTION("""COMPUTED_VALUE"""),"void")</f>
        <v>void</v>
      </c>
      <c r="D56" s="52"/>
      <c r="E56" s="52"/>
      <c r="F56" s="52" t="str">
        <f>IFERROR(__xludf.DUMMYFUNCTION("""COMPUTED_VALUE"""),"sử dụng khi move có hành động up")</f>
        <v>sử dụng khi move có hành động up</v>
      </c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</row>
    <row r="57" ht="15.75" customHeight="1">
      <c r="A57" s="52" t="str">
        <f>IFERROR(__xludf.DUMMYFUNCTION("""COMPUTED_VALUE"""),"elementNotDisplay")</f>
        <v>elementNotDisplay</v>
      </c>
      <c r="B57" s="52" t="str">
        <f>IFERROR(__xludf.DUMMYFUNCTION("""COMPUTED_VALUE"""),"element")</f>
        <v>element</v>
      </c>
      <c r="C57" s="52" t="str">
        <f>IFERROR(__xludf.DUMMYFUNCTION("""COMPUTED_VALUE"""),"String")</f>
        <v>String</v>
      </c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</row>
    <row r="58" ht="15.75" customHeight="1">
      <c r="A58" s="52" t="str">
        <f>IFERROR(__xludf.DUMMYFUNCTION("""COMPUTED_VALUE"""),"waitForObjectNotPresent")</f>
        <v>waitForObjectNotPresent</v>
      </c>
      <c r="B58" s="52" t="str">
        <f>IFERROR(__xludf.DUMMYFUNCTION("""COMPUTED_VALUE"""),"element")</f>
        <v>element</v>
      </c>
      <c r="C58" s="52" t="str">
        <f>IFERROR(__xludf.DUMMYFUNCTION("""COMPUTED_VALUE"""),"String")</f>
        <v>String</v>
      </c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</row>
    <row r="59" ht="15.75" customHeight="1">
      <c r="A59" s="52" t="str">
        <f>IFERROR(__xludf.DUMMYFUNCTION("""COMPUTED_VALUE"""),"waitForObjectNotPresent")</f>
        <v>waitForObjectNotPresent</v>
      </c>
      <c r="B59" s="52" t="str">
        <f>IFERROR(__xludf.DUMMYFUNCTION("""COMPUTED_VALUE"""),"element,second")</f>
        <v>element,second</v>
      </c>
      <c r="C59" s="52" t="str">
        <f>IFERROR(__xludf.DUMMYFUNCTION("""COMPUTED_VALUE"""),"String")</f>
        <v>String</v>
      </c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</row>
    <row r="60" ht="15.75" customHeight="1">
      <c r="A60" s="52" t="str">
        <f>IFERROR(__xludf.DUMMYFUNCTION("""COMPUTED_VALUE"""),"moveByCoordinates")</f>
        <v>moveByCoordinates</v>
      </c>
      <c r="B60" s="52" t="str">
        <f>IFERROR(__xludf.DUMMYFUNCTION("""COMPUTED_VALUE"""),"element,number")</f>
        <v>element,number</v>
      </c>
      <c r="C60" s="52" t="str">
        <f>IFERROR(__xludf.DUMMYFUNCTION("""COMPUTED_VALUE"""),"void")</f>
        <v>void</v>
      </c>
      <c r="D60" s="52"/>
      <c r="E60" s="52"/>
      <c r="F60" s="52" t="str">
        <f>IFERROR(__xludf.DUMMYFUNCTION("""COMPUTED_VALUE"""),"number là dịch chuyển khoảng bn (thường để 1)")</f>
        <v>number là dịch chuyển khoảng bn (thường để 1)</v>
      </c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</row>
    <row r="61" ht="15.75" customHeight="1">
      <c r="A61" s="52" t="str">
        <f>IFERROR(__xludf.DUMMYFUNCTION("""COMPUTED_VALUE"""),"waitForObjectNotInScreen")</f>
        <v>waitForObjectNotInScreen</v>
      </c>
      <c r="B61" s="52" t="str">
        <f>IFERROR(__xludf.DUMMYFUNCTION("""COMPUTED_VALUE"""),"element,second,size,coordinate")</f>
        <v>element,second,size,coordinate</v>
      </c>
      <c r="C61" s="52" t="str">
        <f>IFERROR(__xludf.DUMMYFUNCTION("""COMPUTED_VALUE"""),"void")</f>
        <v>void</v>
      </c>
      <c r="D61" s="52" t="str">
        <f>IFERROR(__xludf.DUMMYFUNCTION("""COMPUTED_VALUE"""),"size: w/h
coordinate = x/y")</f>
        <v>size: w/h
coordinate = x/y</v>
      </c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</row>
    <row r="62" ht="15.75" customHeight="1">
      <c r="A62" s="52" t="str">
        <f>IFERROR(__xludf.DUMMYFUNCTION("""COMPUTED_VALUE"""),"waitForObjectContainNotAble")</f>
        <v>waitForObjectContainNotAble</v>
      </c>
      <c r="B62" s="52" t="str">
        <f>IFERROR(__xludf.DUMMYFUNCTION("""COMPUTED_VALUE"""),"element,component,property,content")</f>
        <v>element,component,property,content</v>
      </c>
      <c r="C62" s="52" t="str">
        <f>IFERROR(__xludf.DUMMYFUNCTION("""COMPUTED_VALUE"""),"void")</f>
        <v>void</v>
      </c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</row>
    <row r="63" ht="15.75" customHeight="1">
      <c r="A63" s="52" t="str">
        <f>IFERROR(__xludf.DUMMYFUNCTION("""COMPUTED_VALUE"""),"isRotation")</f>
        <v>isRotation</v>
      </c>
      <c r="B63" s="52" t="str">
        <f>IFERROR(__xludf.DUMMYFUNCTION("""COMPUTED_VALUE"""),"element,coordinate")</f>
        <v>element,coordinate</v>
      </c>
      <c r="C63" s="52" t="str">
        <f>IFERROR(__xludf.DUMMYFUNCTION("""COMPUTED_VALUE"""),"String")</f>
        <v>String</v>
      </c>
      <c r="D63" s="52" t="str">
        <f>IFERROR(__xludf.DUMMYFUNCTION("""COMPUTED_VALUE"""),"coordinate = x/y/z/w")</f>
        <v>coordinate = x/y/z/w</v>
      </c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</row>
    <row r="64" ht="15.75" customHeight="1">
      <c r="A64" s="52" t="str">
        <f>IFERROR(__xludf.DUMMYFUNCTION("""COMPUTED_VALUE"""),"getListAudioSource")</f>
        <v>getListAudioSource</v>
      </c>
      <c r="B64" s="52" t="str">
        <f>IFERROR(__xludf.DUMMYFUNCTION("""COMPUTED_VALUE"""),"element,count")</f>
        <v>element,count</v>
      </c>
      <c r="C64" s="52" t="str">
        <f>IFERROR(__xludf.DUMMYFUNCTION("""COMPUTED_VALUE"""),"String")</f>
        <v>String</v>
      </c>
      <c r="D64" s="52"/>
      <c r="E64" s="52"/>
      <c r="F64" s="52" t="str">
        <f>IFERROR(__xludf.DUMMYFUNCTION("""COMPUTED_VALUE"""),"1 element phát bao nhiêu audio trong khoảng 25 giay")</f>
        <v>1 element phát bao nhiêu audio trong khoảng 25 giay</v>
      </c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</row>
    <row r="65" ht="15.75" customHeight="1">
      <c r="A65" s="52" t="str">
        <f>IFERROR(__xludf.DUMMYFUNCTION("""COMPUTED_VALUE"""),"getListAudioSource")</f>
        <v>getListAudioSource</v>
      </c>
      <c r="B65" s="52" t="str">
        <f>IFERROR(__xludf.DUMMYFUNCTION("""COMPUTED_VALUE"""),"element,count,expects")</f>
        <v>element,count,expects</v>
      </c>
      <c r="C65" s="52" t="str">
        <f>IFERROR(__xludf.DUMMYFUNCTION("""COMPUTED_VALUE"""),"String")</f>
        <v>String</v>
      </c>
      <c r="D65" s="52" t="str">
        <f>IFERROR(__xludf.DUMMYFUNCTION("""COMPUTED_VALUE"""),"expects = [value1;value2;..]")</f>
        <v>expects = [value1;value2;..]</v>
      </c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</row>
    <row r="66" ht="15.75" customHeight="1">
      <c r="A66" s="52" t="str">
        <f>IFERROR(__xludf.DUMMYFUNCTION("""COMPUTED_VALUE"""),"getImageNameAndColor")</f>
        <v>getImageNameAndColor</v>
      </c>
      <c r="B66" s="52" t="str">
        <f>IFERROR(__xludf.DUMMYFUNCTION("""COMPUTED_VALUE"""),"element")</f>
        <v>element</v>
      </c>
      <c r="C66" s="52" t="str">
        <f>IFERROR(__xludf.DUMMYFUNCTION("""COMPUTED_VALUE"""),"String")</f>
        <v>String</v>
      </c>
      <c r="D66" s="52"/>
      <c r="E66" s="52" t="str">
        <f>IFERROR(__xludf.DUMMYFUNCTION("""COMPUTED_VALUE"""),"image + "",""+ color")</f>
        <v>image + ","+ color</v>
      </c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</row>
    <row r="67" ht="15.75" customHeight="1">
      <c r="A67" s="52" t="str">
        <f>IFERROR(__xludf.DUMMYFUNCTION("""COMPUTED_VALUE"""),"getTextContain")</f>
        <v>getTextContain</v>
      </c>
      <c r="B67" s="52" t="str">
        <f>IFERROR(__xludf.DUMMYFUNCTION("""COMPUTED_VALUE"""),"element,component,containt")</f>
        <v>element,component,containt</v>
      </c>
      <c r="C67" s="52" t="str">
        <f>IFERROR(__xludf.DUMMYFUNCTION("""COMPUTED_VALUE"""),"String")</f>
        <v>String</v>
      </c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</row>
    <row r="68" ht="15.75" customHeight="1">
      <c r="A68" s="52" t="str">
        <f>IFERROR(__xludf.DUMMYFUNCTION("""COMPUTED_VALUE"""),"isScale")</f>
        <v>isScale</v>
      </c>
      <c r="B68" s="52" t="str">
        <f>IFERROR(__xludf.DUMMYFUNCTION("""COMPUTED_VALUE"""),"element,second,expect")</f>
        <v>element,second,expect</v>
      </c>
      <c r="C68" s="52" t="str">
        <f>IFERROR(__xludf.DUMMYFUNCTION("""COMPUTED_VALUE"""),"String")</f>
        <v>String</v>
      </c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</row>
    <row r="69" ht="15.75" customHeight="1">
      <c r="A69" s="52" t="str">
        <f>IFERROR(__xludf.DUMMYFUNCTION("""COMPUTED_VALUE"""),"isScale")</f>
        <v>isScale</v>
      </c>
      <c r="B69" s="52" t="str">
        <f>IFERROR(__xludf.DUMMYFUNCTION("""COMPUTED_VALUE"""),"element,component,property,second,expect")</f>
        <v>element,component,property,second,expect</v>
      </c>
      <c r="C69" s="52" t="str">
        <f>IFERROR(__xludf.DUMMYFUNCTION("""COMPUTED_VALUE"""),"String")</f>
        <v>String</v>
      </c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</row>
    <row r="70" ht="15.75" customHeight="1">
      <c r="A70" s="52" t="str">
        <f>IFERROR(__xludf.DUMMYFUNCTION("""COMPUTED_VALUE"""),"swipeRightToLeftEx")</f>
        <v>swipeRightToLeftEx</v>
      </c>
      <c r="B70" s="52" t="str">
        <f>IFERROR(__xludf.DUMMYFUNCTION("""COMPUTED_VALUE"""),"number")</f>
        <v>number</v>
      </c>
      <c r="C70" s="52" t="str">
        <f>IFERROR(__xludf.DUMMYFUNCTION("""COMPUTED_VALUE"""),"void")</f>
        <v>void</v>
      </c>
      <c r="D70" s="52" t="str">
        <f>IFERROR(__xludf.DUMMYFUNCTION("""COMPUTED_VALUE"""),"bài bao nhiêu")</f>
        <v>bài bao nhiêu</v>
      </c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</row>
    <row r="71" ht="15.75" customHeight="1">
      <c r="A71" s="52" t="str">
        <f>IFERROR(__xludf.DUMMYFUNCTION("""COMPUTED_VALUE"""),"getVideoName")</f>
        <v>getVideoName</v>
      </c>
      <c r="B71" s="52" t="str">
        <f>IFERROR(__xludf.DUMMYFUNCTION("""COMPUTED_VALUE"""),"element[,strSplit,indexSplit]")</f>
        <v>element[,strSplit,indexSplit]</v>
      </c>
      <c r="C71" s="52" t="str">
        <f>IFERROR(__xludf.DUMMYFUNCTION("""COMPUTED_VALUE"""),"String")</f>
        <v>String</v>
      </c>
      <c r="D71" s="52"/>
      <c r="E71" s="52"/>
      <c r="F71" s="52" t="str">
        <f>IFERROR(__xludf.DUMMYFUNCTION("""COMPUTED_VALUE"""),"1. Ví dụ: C:/Users/Monkey/AppData/LocalLow/Early Start/MonkeyX/extract/videocall/Trial_1-Hello/What_s_your_name_.mp4
2. strSplit: /
3. indexSplit:1")</f>
        <v>1. Ví dụ: C:/Users/Monkey/AppData/LocalLow/Early Start/MonkeyX/extract/videocall/Trial_1-Hello/What_s_your_name_.mp4
2. strSplit: /
3. indexSplit:1</v>
      </c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</row>
    <row r="72" ht="15.75" customHeight="1">
      <c r="A72" s="52" t="str">
        <f>IFERROR(__xludf.DUMMYFUNCTION("""COMPUTED_VALUE"""),"isVideoplay")</f>
        <v>isVideoplay</v>
      </c>
      <c r="B72" s="52" t="str">
        <f>IFERROR(__xludf.DUMMYFUNCTION("""COMPUTED_VALUE"""),"element")</f>
        <v>element</v>
      </c>
      <c r="C72" s="52" t="str">
        <f>IFERROR(__xludf.DUMMYFUNCTION("""COMPUTED_VALUE"""),"String")</f>
        <v>String</v>
      </c>
      <c r="D72" s="52"/>
      <c r="E72" s="52" t="str">
        <f>IFERROR(__xludf.DUMMYFUNCTION("""COMPUTED_VALUE"""),"true,false")</f>
        <v>true,false</v>
      </c>
      <c r="F72" s="52" t="str">
        <f>IFERROR(__xludf.DUMMYFUNCTION("""COMPUTED_VALUE"""),"dựa vào value time &gt;0 ==&gt; true")</f>
        <v>dựa vào value time &gt;0 ==&gt; true</v>
      </c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</row>
    <row r="73" ht="15.75" customHeight="1">
      <c r="A73" s="52" t="str">
        <f>IFERROR(__xludf.DUMMYFUNCTION("""COMPUTED_VALUE"""),"getVideoUrl")</f>
        <v>getVideoUrl</v>
      </c>
      <c r="B73" s="52" t="str">
        <f>IFERROR(__xludf.DUMMYFUNCTION("""COMPUTED_VALUE"""),"element[,strSplit,indexSplit]")</f>
        <v>element[,strSplit,indexSplit]</v>
      </c>
      <c r="C73" s="52" t="str">
        <f>IFERROR(__xludf.DUMMYFUNCTION("""COMPUTED_VALUE"""),"String")</f>
        <v>String</v>
      </c>
      <c r="D73" s="52"/>
      <c r="E73" s="52"/>
      <c r="F73" s="52" t="str">
        <f>IFERROR(__xludf.DUMMYFUNCTION("""COMPUTED_VALUE"""),"1. Ví dụ: C:/Users/Monkey/AppData/LocalLow/Early Start/MonkeyX/extract/videocall/Trial_1-Hello/What_s_your_name_.mp4
2. strSplit: /
3. indexSplit:1
===&gt; Result: What_s_your_name_.mp4")</f>
        <v>1. Ví dụ: C:/Users/Monkey/AppData/LocalLow/Early Start/MonkeyX/extract/videocall/Trial_1-Hello/What_s_your_name_.mp4
2. strSplit: /
3. indexSplit:1
===&gt; Result: What_s_your_name_.mp4</v>
      </c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</row>
    <row r="74" ht="15.75" customHeight="1">
      <c r="A74" s="52" t="str">
        <f>IFERROR(__xludf.DUMMYFUNCTION("""COMPUTED_VALUE"""),"getVideoUrl")</f>
        <v>getVideoUrl</v>
      </c>
      <c r="B74" s="52" t="str">
        <f>IFERROR(__xludf.DUMMYFUNCTION("""COMPUTED_VALUE"""),"element,component,key,expected")</f>
        <v>element,component,key,expected</v>
      </c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</row>
    <row r="75" ht="15.75" customHeight="1">
      <c r="A75" s="52" t="str">
        <f>IFERROR(__xludf.DUMMYFUNCTION("""COMPUTED_VALUE"""),"sendKey")</f>
        <v>sendKey</v>
      </c>
      <c r="B75" s="52" t="str">
        <f>IFERROR(__xludf.DUMMYFUNCTION("""COMPUTED_VALUE"""),"element,component[,property],expect")</f>
        <v>element,component[,property],expect</v>
      </c>
      <c r="C75" s="52" t="str">
        <f>IFERROR(__xludf.DUMMYFUNCTION("""COMPUTED_VALUE"""),"void")</f>
        <v>void</v>
      </c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</row>
    <row r="76" ht="15.75" customHeight="1">
      <c r="A76" s="52" t="str">
        <f>IFERROR(__xludf.DUMMYFUNCTION("""COMPUTED_VALUE"""),"getResultByKey")</f>
        <v>getResultByKey</v>
      </c>
      <c r="B76" s="52" t="str">
        <f>IFERROR(__xludf.DUMMYFUNCTION("""COMPUTED_VALUE"""),"element,component,key")</f>
        <v>element,component,key</v>
      </c>
      <c r="C76" s="52" t="str">
        <f>IFERROR(__xludf.DUMMYFUNCTION("""COMPUTED_VALUE"""),"String")</f>
        <v>String</v>
      </c>
      <c r="D76" s="52" t="str">
        <f>IFERROR(__xludf.DUMMYFUNCTION("""COMPUTED_VALUE"""),"key = //$.Page[0].Id")</f>
        <v>key = //$.Page[0].Id</v>
      </c>
      <c r="E76" s="52"/>
      <c r="F76" s="52" t="str">
        <f>IFERROR(__xludf.DUMMYFUNCTION("""COMPUTED_VALUE"""),"return value by key in json array object")</f>
        <v>return value by key in json array object</v>
      </c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</row>
    <row r="77" ht="15.75" customHeight="1">
      <c r="A77" s="52" t="str">
        <f>IFERROR(__xludf.DUMMYFUNCTION("""COMPUTED_VALUE"""),"returnPath")</f>
        <v>returnPath</v>
      </c>
      <c r="B77" s="52" t="str">
        <f>IFERROR(__xludf.DUMMYFUNCTION("""COMPUTED_VALUE"""),"element,component,key,expect")</f>
        <v>element,component,key,expect</v>
      </c>
      <c r="C77" s="52" t="str">
        <f>IFERROR(__xludf.DUMMYFUNCTION("""COMPUTED_VALUE"""),"void")</f>
        <v>void</v>
      </c>
      <c r="D77" s="52"/>
      <c r="E77" s="52"/>
      <c r="F77" s="52" t="str">
        <f>IFERROR(__xludf.DUMMYFUNCTION("""COMPUTED_VALUE"""),"return path của game object (go) trong TH tìm được nhiều go và k xác định được go nào (thường dùng trong mode test data ")</f>
        <v>return path của game object (go) trong TH tìm được nhiều go và k xác định được go nào (thường dùng trong mode test data </v>
      </c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</row>
    <row r="78" ht="15.75" customHeight="1">
      <c r="A78" s="52" t="str">
        <f>IFERROR(__xludf.DUMMYFUNCTION("""COMPUTED_VALUE"""),"returnPathReplaceVariable")</f>
        <v>returnPathReplaceVariable</v>
      </c>
      <c r="B78" s="52" t="str">
        <f>IFERROR(__xludf.DUMMYFUNCTION("""COMPUTED_VALUE"""),"string, replaceStr")</f>
        <v>string, replaceStr</v>
      </c>
      <c r="C78" s="52" t="str">
        <f>IFERROR(__xludf.DUMMYFUNCTION("""COMPUTED_VALUE"""),"void")</f>
        <v>void</v>
      </c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</row>
    <row r="79" ht="15.75" customHeight="1">
      <c r="A79" s="52" t="str">
        <f>IFERROR(__xludf.DUMMYFUNCTION("""COMPUTED_VALUE"""),"returnPathFullName")</f>
        <v>returnPathFullName</v>
      </c>
      <c r="B79" s="52" t="str">
        <f>IFERROR(__xludf.DUMMYFUNCTION("""COMPUTED_VALUE"""),"element")</f>
        <v>element</v>
      </c>
      <c r="C79" s="52" t="str">
        <f>IFERROR(__xludf.DUMMYFUNCTION("""COMPUTED_VALUE"""),"void")</f>
        <v>void</v>
      </c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</row>
    <row r="80" ht="15.75" customHeight="1">
      <c r="A80" s="52" t="str">
        <f>IFERROR(__xludf.DUMMYFUNCTION("""COMPUTED_VALUE"""),"returnPathFullPath")</f>
        <v>returnPathFullPath</v>
      </c>
      <c r="B80" s="52" t="str">
        <f>IFERROR(__xludf.DUMMYFUNCTION("""COMPUTED_VALUE"""),"element")</f>
        <v>element</v>
      </c>
      <c r="C80" s="52" t="str">
        <f>IFERROR(__xludf.DUMMYFUNCTION("""COMPUTED_VALUE"""),"void")</f>
        <v>void</v>
      </c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</row>
    <row r="81" ht="15.75" customHeight="1">
      <c r="A81" s="52" t="str">
        <f>IFERROR(__xludf.DUMMYFUNCTION("""COMPUTED_VALUE"""),"returnPathChild")</f>
        <v>returnPathChild</v>
      </c>
      <c r="B81" s="52" t="str">
        <f>IFERROR(__xludf.DUMMYFUNCTION("""COMPUTED_VALUE"""),"elementParent,index")</f>
        <v>elementParent,index</v>
      </c>
      <c r="C81" s="52" t="str">
        <f>IFERROR(__xludf.DUMMYFUNCTION("""COMPUTED_VALUE"""),"void")</f>
        <v>void</v>
      </c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</row>
    <row r="82" ht="15.75" customHeight="1">
      <c r="A82" s="52" t="str">
        <f>IFERROR(__xludf.DUMMYFUNCTION("""COMPUTED_VALUE"""),"returnPathContain")</f>
        <v>returnPathContain</v>
      </c>
      <c r="B82" s="52" t="str">
        <f>IFERROR(__xludf.DUMMYFUNCTION("""COMPUTED_VALUE"""),"element,component,key,expect")</f>
        <v>element,component,key,expect</v>
      </c>
      <c r="C82" s="52" t="str">
        <f>IFERROR(__xludf.DUMMYFUNCTION("""COMPUTED_VALUE"""),"void")</f>
        <v>void</v>
      </c>
      <c r="D82" s="52"/>
      <c r="E82" s="52"/>
      <c r="F82" s="52" t="str">
        <f>IFERROR(__xludf.DUMMYFUNCTION("""COMPUTED_VALUE"""),"return path của game object (go) trong TH tìm được nhiều go và k xác định được go nào (thường dùng trong mode test data ")</f>
        <v>return path của game object (go) trong TH tìm được nhiều go và k xác định được go nào (thường dùng trong mode test data </v>
      </c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</row>
    <row r="83" ht="15.75" customHeight="1">
      <c r="A83" s="52" t="str">
        <f>IFERROR(__xludf.DUMMYFUNCTION("""COMPUTED_VALUE"""),"returnIndex")</f>
        <v>returnIndex</v>
      </c>
      <c r="B83" s="52" t="str">
        <f>IFERROR(__xludf.DUMMYFUNCTION("""COMPUTED_VALUE"""),"element,component,key,expect")</f>
        <v>element,component,key,expect</v>
      </c>
      <c r="C83" s="52" t="str">
        <f>IFERROR(__xludf.DUMMYFUNCTION("""COMPUTED_VALUE"""),"void")</f>
        <v>void</v>
      </c>
      <c r="D83" s="52"/>
      <c r="E83" s="52"/>
      <c r="F83" s="52" t="str">
        <f>IFERROR(__xludf.DUMMYFUNCTION("""COMPUTED_VALUE"""),"""index"" in variable file")</f>
        <v>"index" in variable file</v>
      </c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</row>
    <row r="84" ht="15.75" customHeight="1">
      <c r="A84" s="52" t="str">
        <f>IFERROR(__xludf.DUMMYFUNCTION("""COMPUTED_VALUE"""),"returnPathParent")</f>
        <v>returnPathParent</v>
      </c>
      <c r="B84" s="52" t="str">
        <f>IFERROR(__xludf.DUMMYFUNCTION("""COMPUTED_VALUE"""),"elementChild,index")</f>
        <v>elementChild,index</v>
      </c>
      <c r="C84" s="52" t="str">
        <f>IFERROR(__xludf.DUMMYFUNCTION("""COMPUTED_VALUE"""),"void")</f>
        <v>void</v>
      </c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</row>
    <row r="85" ht="15.75" customHeight="1">
      <c r="A85" s="52" t="str">
        <f>IFERROR(__xludf.DUMMYFUNCTION("""COMPUTED_VALUE"""),"getSentenceByText")</f>
        <v>getSentenceByText</v>
      </c>
      <c r="B85" s="52" t="str">
        <f>IFERROR(__xludf.DUMMYFUNCTION("""COMPUTED_VALUE"""),"element,component[,split string]")</f>
        <v>element,component[,split string]</v>
      </c>
      <c r="C85" s="52" t="str">
        <f>IFERROR(__xludf.DUMMYFUNCTION("""COMPUTED_VALUE"""),"String")</f>
        <v>String</v>
      </c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</row>
    <row r="86" ht="15.75" customHeight="1">
      <c r="A86" s="52" t="str">
        <f>IFERROR(__xludf.DUMMYFUNCTION("""COMPUTED_VALUE"""),"setTagGameObject")</f>
        <v>setTagGameObject</v>
      </c>
      <c r="B86" s="52" t="str">
        <f>IFERROR(__xludf.DUMMYFUNCTION("""COMPUTED_VALUE"""),"element,tagName")</f>
        <v>element,tagName</v>
      </c>
      <c r="C86" s="52" t="str">
        <f>IFERROR(__xludf.DUMMYFUNCTION("""COMPUTED_VALUE"""),"void")</f>
        <v>void</v>
      </c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</row>
    <row r="87" ht="15.75" customHeight="1">
      <c r="A87" s="52" t="str">
        <f>IFERROR(__xludf.DUMMYFUNCTION("""COMPUTED_VALUE"""),"drag")</f>
        <v>drag</v>
      </c>
      <c r="B87" s="52" t="str">
        <f>IFERROR(__xludf.DUMMYFUNCTION("""COMPUTED_VALUE"""),"element1,element2")</f>
        <v>element1,element2</v>
      </c>
      <c r="C87" s="52" t="str">
        <f>IFERROR(__xludf.DUMMYFUNCTION("""COMPUTED_VALUE"""),"void")</f>
        <v>void</v>
      </c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</row>
    <row r="88" ht="15.75" customHeight="1">
      <c r="A88" s="52" t="str">
        <f>IFERROR(__xludf.DUMMYFUNCTION("""COMPUTED_VALUE"""),"drag")</f>
        <v>drag</v>
      </c>
      <c r="B88" s="52"/>
      <c r="C88" s="52" t="str">
        <f>IFERROR(__xludf.DUMMYFUNCTION("""COMPUTED_VALUE"""),"void")</f>
        <v>void</v>
      </c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</row>
    <row r="89" ht="15.75" customHeight="1">
      <c r="A89" s="52" t="str">
        <f>IFERROR(__xludf.DUMMYFUNCTION("""COMPUTED_VALUE"""),"dragTheLetter")</f>
        <v>dragTheLetter</v>
      </c>
      <c r="B89" s="52" t="str">
        <f>IFERROR(__xludf.DUMMYFUNCTION("""COMPUTED_VALUE"""),"pre-locator 1, pre-locator2[,expected]")</f>
        <v>pre-locator 1, pre-locator2[,expected]</v>
      </c>
      <c r="C89" s="52" t="str">
        <f>IFERROR(__xludf.DUMMYFUNCTION("""COMPUTED_VALUE"""),"void")</f>
        <v>void</v>
      </c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</row>
    <row r="90" ht="15.75" customHeight="1">
      <c r="A90" s="52" t="str">
        <f>IFERROR(__xludf.DUMMYFUNCTION("""COMPUTED_VALUE"""),"dragUp")</f>
        <v>dragUp</v>
      </c>
      <c r="B90" s="52" t="str">
        <f>IFERROR(__xludf.DUMMYFUNCTION("""COMPUTED_VALUE"""),"element1,element2")</f>
        <v>element1,element2</v>
      </c>
      <c r="C90" s="52" t="str">
        <f>IFERROR(__xludf.DUMMYFUNCTION("""COMPUTED_VALUE"""),"void")</f>
        <v>void</v>
      </c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</row>
    <row r="91" ht="15.75" customHeight="1">
      <c r="A91" s="52" t="str">
        <f>IFERROR(__xludf.DUMMYFUNCTION("""COMPUTED_VALUE"""),"drag_simulate")</f>
        <v>drag_simulate</v>
      </c>
      <c r="B91" s="52" t="str">
        <f>IFERROR(__xludf.DUMMYFUNCTION("""COMPUTED_VALUE"""),"element1,index,element2,index")</f>
        <v>element1,index,element2,index</v>
      </c>
      <c r="C91" s="52" t="str">
        <f>IFERROR(__xludf.DUMMYFUNCTION("""COMPUTED_VALUE"""),"void")</f>
        <v>void</v>
      </c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</row>
    <row r="92" ht="15.75" customHeight="1">
      <c r="A92" s="52" t="str">
        <f>IFERROR(__xludf.DUMMYFUNCTION("""COMPUTED_VALUE"""),"drag_simulate")</f>
        <v>drag_simulate</v>
      </c>
      <c r="B92" s="52" t="str">
        <f>IFERROR(__xludf.DUMMYFUNCTION("""COMPUTED_VALUE"""),"pre-element1,pre-element2,element")</f>
        <v>pre-element1,pre-element2,element</v>
      </c>
      <c r="C92" s="52" t="str">
        <f>IFERROR(__xludf.DUMMYFUNCTION("""COMPUTED_VALUE"""),"void")</f>
        <v>void</v>
      </c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</row>
    <row r="93" ht="15.75" customHeight="1">
      <c r="A93" s="52" t="str">
        <f>IFERROR(__xludf.DUMMYFUNCTION("""COMPUTED_VALUE"""),"returnChooseTopic")</f>
        <v>returnChooseTopic</v>
      </c>
      <c r="B93" s="52" t="str">
        <f>IFERROR(__xludf.DUMMYFUNCTION("""COMPUTED_VALUE"""),"from,to,exception,part")</f>
        <v>from,to,exception,part</v>
      </c>
      <c r="C93" s="52" t="str">
        <f>IFERROR(__xludf.DUMMYFUNCTION("""COMPUTED_VALUE"""),"void")</f>
        <v>void</v>
      </c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</row>
    <row r="94" ht="15.75" customHeight="1">
      <c r="A94" s="52" t="str">
        <f>IFERROR(__xludf.DUMMYFUNCTION("""COMPUTED_VALUE"""),"returnChooseTopic")</f>
        <v>returnChooseTopic</v>
      </c>
      <c r="B94" s="52" t="str">
        <f>IFERROR(__xludf.DUMMYFUNCTION("""COMPUTED_VALUE"""),"part")</f>
        <v>part</v>
      </c>
      <c r="C94" s="52" t="str">
        <f>IFERROR(__xludf.DUMMYFUNCTION("""COMPUTED_VALUE"""),"void")</f>
        <v>void</v>
      </c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</row>
    <row r="95" ht="15.75" customHeight="1">
      <c r="A95" s="52" t="str">
        <f>IFERROR(__xludf.DUMMYFUNCTION("""COMPUTED_VALUE"""),"deFindModeRunTestCase")</f>
        <v>deFindModeRunTestCase</v>
      </c>
      <c r="B95" s="52" t="str">
        <f>IFERROR(__xludf.DUMMYFUNCTION("""COMPUTED_VALUE"""),"key,sheetName,from,to")</f>
        <v>key,sheetName,from,to</v>
      </c>
      <c r="C95" s="52" t="str">
        <f>IFERROR(__xludf.DUMMYFUNCTION("""COMPUTED_VALUE"""),"void")</f>
        <v>void</v>
      </c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</row>
    <row r="96" ht="15.75" customHeight="1">
      <c r="A96" s="52" t="str">
        <f>IFERROR(__xludf.DUMMYFUNCTION("""COMPUTED_VALUE"""),"returnModeTC")</f>
        <v>returnModeTC</v>
      </c>
      <c r="B96" s="52" t="str">
        <f>IFERROR(__xludf.DUMMYFUNCTION("""COMPUTED_VALUE"""),"sheetName,to,expected,contain")</f>
        <v>sheetName,to,expected,contain</v>
      </c>
      <c r="C96" s="52" t="str">
        <f>IFERROR(__xludf.DUMMYFUNCTION("""COMPUTED_VALUE"""),"void")</f>
        <v>void</v>
      </c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</row>
    <row r="97" ht="15.75" customHeight="1">
      <c r="A97" s="52" t="str">
        <f>IFERROR(__xludf.DUMMYFUNCTION("""COMPUTED_VALUE"""),"ignoreScript")</f>
        <v>ignoreScript</v>
      </c>
      <c r="B97" s="52" t="str">
        <f>IFERROR(__xludf.DUMMYFUNCTION("""COMPUTED_VALUE"""),"number,to,sheetName,text")</f>
        <v>number,to,sheetName,text</v>
      </c>
      <c r="C97" s="52" t="str">
        <f>IFERROR(__xludf.DUMMYFUNCTION("""COMPUTED_VALUE"""),"void")</f>
        <v>void</v>
      </c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</row>
    <row r="98" ht="15.75" customHeight="1">
      <c r="A98" s="52" t="str">
        <f>IFERROR(__xludf.DUMMYFUNCTION("""COMPUTED_VALUE"""),"setRunModeTC")</f>
        <v>setRunModeTC</v>
      </c>
      <c r="B98" s="52" t="str">
        <f>IFERROR(__xludf.DUMMYFUNCTION("""COMPUTED_VALUE"""),"from,to,exception")</f>
        <v>from,to,exception</v>
      </c>
      <c r="C98" s="52" t="str">
        <f>IFERROR(__xludf.DUMMYFUNCTION("""COMPUTED_VALUE"""),"void")</f>
        <v>void</v>
      </c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</row>
    <row r="99" ht="15.75" customHeight="1">
      <c r="A99" s="52" t="str">
        <f>IFERROR(__xludf.DUMMYFUNCTION("""COMPUTED_VALUE"""),"setVariableFile")</f>
        <v>setVariableFile</v>
      </c>
      <c r="B99" s="52" t="str">
        <f>IFERROR(__xludf.DUMMYFUNCTION("""COMPUTED_VALUE"""),"key(exist),value")</f>
        <v>key(exist),value</v>
      </c>
      <c r="C99" s="52" t="str">
        <f>IFERROR(__xludf.DUMMYFUNCTION("""COMPUTED_VALUE"""),"void")</f>
        <v>void</v>
      </c>
      <c r="D99" s="52"/>
      <c r="E99" s="52"/>
      <c r="F99" s="52" t="str">
        <f>IFERROR(__xludf.DUMMYFUNCTION("""COMPUTED_VALUE"""),"gán giá trị cho biến index trong variable file ")</f>
        <v>gán giá trị cho biến index trong variable file </v>
      </c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</row>
    <row r="100" ht="15.75" customHeight="1">
      <c r="A100" s="52" t="str">
        <f>IFERROR(__xludf.DUMMYFUNCTION("""COMPUTED_VALUE"""),"addVariableFile")</f>
        <v>addVariableFile</v>
      </c>
      <c r="B100" s="52" t="str">
        <f>IFERROR(__xludf.DUMMYFUNCTION("""COMPUTED_VALUE"""),"key,add")</f>
        <v>key,add</v>
      </c>
      <c r="C100" s="52" t="str">
        <f>IFERROR(__xludf.DUMMYFUNCTION("""COMPUTED_VALUE"""),"void")</f>
        <v>void</v>
      </c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</row>
    <row r="101" ht="15.75" customHeight="1">
      <c r="A101" s="52" t="str">
        <f>IFERROR(__xludf.DUMMYFUNCTION("""COMPUTED_VALUE"""),"changeModeTC")</f>
        <v>changeModeTC</v>
      </c>
      <c r="B101" s="52" t="str">
        <f>IFERROR(__xludf.DUMMYFUNCTION("""COMPUTED_VALUE"""),"keyWord,locator,component,tcRow,expected")</f>
        <v>keyWord,locator,component,tcRow,expected</v>
      </c>
      <c r="C101" s="52" t="str">
        <f>IFERROR(__xludf.DUMMYFUNCTION("""COMPUTED_VALUE"""),"void")</f>
        <v>void</v>
      </c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</row>
    <row r="102" ht="15.75" customHeight="1">
      <c r="A102" s="52" t="str">
        <f>IFERROR(__xludf.DUMMYFUNCTION("""COMPUTED_VALUE"""),"changeModeTC")</f>
        <v>changeModeTC</v>
      </c>
      <c r="B102" s="52" t="str">
        <f>IFERROR(__xludf.DUMMYFUNCTION("""COMPUTED_VALUE"""),"variableKey,runYes,runNo,expect")</f>
        <v>variableKey,runYes,runNo,expect</v>
      </c>
      <c r="C102" s="52" t="str">
        <f>IFERROR(__xludf.DUMMYFUNCTION("""COMPUTED_VALUE"""),"void")</f>
        <v>void</v>
      </c>
      <c r="D102" s="52"/>
      <c r="E102" s="52"/>
      <c r="F102" s="52" t="str">
        <f>IFERROR(__xludf.DUMMYFUNCTION("""COMPUTED_VALUE"""),"runYes: row tc modeyes")</f>
        <v>runYes: row tc modeyes</v>
      </c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</row>
    <row r="103" ht="15.75" customHeight="1">
      <c r="A103" s="52" t="str">
        <f>IFERROR(__xludf.DUMMYFUNCTION("""COMPUTED_VALUE"""),"changeModeTCSetTrue")</f>
        <v>changeModeTCSetTrue</v>
      </c>
      <c r="B103" s="52" t="str">
        <f>IFERROR(__xludf.DUMMYFUNCTION("""COMPUTED_VALUE"""),"(String actual,String tcRow,String expect)")</f>
        <v>(String actual,String tcRow,String expect)</v>
      </c>
      <c r="C103" s="52" t="str">
        <f>IFERROR(__xludf.DUMMYFUNCTION("""COMPUTED_VALUE"""),"void")</f>
        <v>void</v>
      </c>
      <c r="D103" s="52"/>
      <c r="E103" s="52"/>
      <c r="F103" s="52" t="str">
        <f>IFERROR(__xludf.DUMMYFUNCTION("""COMPUTED_VALUE"""),"actual check equal expect if true tcRow set mode run YES")</f>
        <v>actual check equal expect if true tcRow set mode run YES</v>
      </c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</row>
    <row r="104" ht="15.75" customHeight="1">
      <c r="A104" s="52" t="str">
        <f>IFERROR(__xludf.DUMMYFUNCTION("""COMPUTED_VALUE"""),"changeModeTCSetFail")</f>
        <v>changeModeTCSetFail</v>
      </c>
      <c r="B104" s="52" t="str">
        <f>IFERROR(__xludf.DUMMYFUNCTION("""COMPUTED_VALUE"""),"(String actual,String tcRow,String expect)")</f>
        <v>(String actual,String tcRow,String expect)</v>
      </c>
      <c r="C104" s="52" t="str">
        <f>IFERROR(__xludf.DUMMYFUNCTION("""COMPUTED_VALUE"""),"void")</f>
        <v>void</v>
      </c>
      <c r="D104" s="52"/>
      <c r="E104" s="52"/>
      <c r="F104" s="52" t="str">
        <f>IFERROR(__xludf.DUMMYFUNCTION("""COMPUTED_VALUE"""),"actual check equal expect if true tcRow set mode run NO")</f>
        <v>actual check equal expect if true tcRow set mode run NO</v>
      </c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</row>
    <row r="105" ht="15.75" customHeight="1">
      <c r="A105" s="52" t="str">
        <f>IFERROR(__xludf.DUMMYFUNCTION("""COMPUTED_VALUE"""),"isElementDisplay")</f>
        <v>isElementDisplay</v>
      </c>
      <c r="B105" s="52" t="str">
        <f>IFERROR(__xludf.DUMMYFUNCTION("""COMPUTED_VALUE"""),"element[,strSplit]")</f>
        <v>element[,strSplit]</v>
      </c>
      <c r="C105" s="52" t="str">
        <f>IFERROR(__xludf.DUMMYFUNCTION("""COMPUTED_VALUE"""),"void")</f>
        <v>void</v>
      </c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</row>
    <row r="106" ht="15.75" customHeight="1">
      <c r="A106" s="52" t="str">
        <f>IFERROR(__xludf.DUMMYFUNCTION("""COMPUTED_VALUE"""),"addTagForObject")</f>
        <v>addTagForObject</v>
      </c>
      <c r="B106" s="52" t="str">
        <f>IFERROR(__xludf.DUMMYFUNCTION("""COMPUTED_VALUE"""),"element,newTag")</f>
        <v>element,newTag</v>
      </c>
      <c r="C106" s="52" t="str">
        <f>IFERROR(__xludf.DUMMYFUNCTION("""COMPUTED_VALUE"""),"void")</f>
        <v>void</v>
      </c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</row>
    <row r="107" ht="15.75" customHeight="1">
      <c r="A107" s="52" t="str">
        <f>IFERROR(__xludf.DUMMYFUNCTION("""COMPUTED_VALUE"""),"pause")</f>
        <v>pause</v>
      </c>
      <c r="B107" s="52"/>
      <c r="C107" s="52" t="str">
        <f>IFERROR(__xludf.DUMMYFUNCTION("""COMPUTED_VALUE"""),"void")</f>
        <v>void</v>
      </c>
      <c r="D107" s="52"/>
      <c r="E107" s="52"/>
      <c r="F107" s="52" t="str">
        <f>IFERROR(__xludf.DUMMYFUNCTION("""COMPUTED_VALUE"""),"pause program")</f>
        <v>pause program</v>
      </c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</row>
    <row r="108" ht="15.75" customHeight="1">
      <c r="A108" s="52" t="str">
        <f>IFERROR(__xludf.DUMMYFUNCTION("""COMPUTED_VALUE"""),"resume")</f>
        <v>resume</v>
      </c>
      <c r="B108" s="52"/>
      <c r="C108" s="52" t="str">
        <f>IFERROR(__xludf.DUMMYFUNCTION("""COMPUTED_VALUE"""),"void")</f>
        <v>void</v>
      </c>
      <c r="D108" s="52"/>
      <c r="E108" s="52"/>
      <c r="F108" s="52" t="str">
        <f>IFERROR(__xludf.DUMMYFUNCTION("""COMPUTED_VALUE"""),"unpause program")</f>
        <v>unpause program</v>
      </c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</row>
    <row r="109" ht="15.75" customHeight="1">
      <c r="A109" s="52" t="str">
        <f>IFERROR(__xludf.DUMMYFUNCTION("""COMPUTED_VALUE"""),"getAudiosSource")</f>
        <v>getAudiosSource</v>
      </c>
      <c r="B109" s="52" t="str">
        <f>IFERROR(__xludf.DUMMYFUNCTION("""COMPUTED_VALUE"""),"element,expect")</f>
        <v>element,expect</v>
      </c>
      <c r="C109" s="52" t="str">
        <f>IFERROR(__xludf.DUMMYFUNCTION("""COMPUTED_VALUE"""),"String")</f>
        <v>String</v>
      </c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</row>
    <row r="110" ht="15.75" customHeight="1">
      <c r="A110" s="52" t="str">
        <f>IFERROR(__xludf.DUMMYFUNCTION("""COMPUTED_VALUE"""),"getAudiosSourceByTime")</f>
        <v>getAudiosSourceByTime</v>
      </c>
      <c r="B110" s="52" t="str">
        <f>IFERROR(__xludf.DUMMYFUNCTION("""COMPUTED_VALUE"""),"element,second,expect")</f>
        <v>element,second,expect</v>
      </c>
      <c r="C110" s="52" t="str">
        <f>IFERROR(__xludf.DUMMYFUNCTION("""COMPUTED_VALUE"""),"String")</f>
        <v>String</v>
      </c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</row>
    <row r="111" ht="15.75" customHeight="1">
      <c r="A111" s="52" t="str">
        <f>IFERROR(__xludf.DUMMYFUNCTION("""COMPUTED_VALUE"""),"getAudiosSourceByLocator")</f>
        <v>getAudiosSourceByLocator</v>
      </c>
      <c r="B111" s="52" t="str">
        <f>IFERROR(__xludf.DUMMYFUNCTION("""COMPUTED_VALUE"""),"element1,element2,expect")</f>
        <v>element1,element2,expect</v>
      </c>
      <c r="C111" s="52" t="str">
        <f>IFERROR(__xludf.DUMMYFUNCTION("""COMPUTED_VALUE"""),"String")</f>
        <v>String</v>
      </c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</row>
    <row r="112" ht="15.75" customHeight="1">
      <c r="A112" s="52" t="str">
        <f>IFERROR(__xludf.DUMMYFUNCTION("""COMPUTED_VALUE"""),"deFindAnswerDienThe")</f>
        <v>deFindAnswerDienThe</v>
      </c>
      <c r="B112" s="52" t="str">
        <f>IFERROR(__xludf.DUMMYFUNCTION("""COMPUTED_VALUE"""),"element(ảnh),component,property[,strReplace,strAdd],element1(text),expect")</f>
        <v>element(ảnh),component,property[,strReplace,strAdd],element1(text),expect</v>
      </c>
      <c r="C112" s="52" t="str">
        <f>IFERROR(__xludf.DUMMYFUNCTION("""COMPUTED_VALUE"""),"void")</f>
        <v>void</v>
      </c>
      <c r="D112" s="52"/>
      <c r="E112" s="52"/>
      <c r="F112" s="52" t="str">
        <f>IFERROR(__xludf.DUMMYFUNCTION("""COMPUTED_VALUE"""),"return value locator1 in $.path in variable file")</f>
        <v>return value locator1 in $.path in variable file</v>
      </c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</row>
    <row r="113" ht="15.75" customHeight="1">
      <c r="A113" s="52" t="str">
        <f>IFERROR(__xludf.DUMMYFUNCTION("""COMPUTED_VALUE"""),"getElementDisplayInScene")</f>
        <v>getElementDisplayInScene</v>
      </c>
      <c r="B113" s="52" t="str">
        <f>IFERROR(__xludf.DUMMYFUNCTION("""COMPUTED_VALUE"""),"strAdd,expect")</f>
        <v>strAdd,expect</v>
      </c>
      <c r="C113" s="52" t="str">
        <f>IFERROR(__xludf.DUMMYFUNCTION("""COMPUTED_VALUE"""),"void")</f>
        <v>void</v>
      </c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</row>
    <row r="114" ht="15.75" customHeight="1">
      <c r="A114" s="52" t="str">
        <f>IFERROR(__xludf.DUMMYFUNCTION("""COMPUTED_VALUE"""),"isElementsDisplay")</f>
        <v>isElementsDisplay</v>
      </c>
      <c r="B114" s="52" t="str">
        <f>IFERROR(__xludf.DUMMYFUNCTION("""COMPUTED_VALUE"""),"strSplit,locator")</f>
        <v>strSplit,locator</v>
      </c>
      <c r="C114" s="52" t="str">
        <f>IFERROR(__xludf.DUMMYFUNCTION("""COMPUTED_VALUE"""),"String")</f>
        <v>String</v>
      </c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</row>
    <row r="115" ht="15.75" customHeight="1">
      <c r="A115" s="52" t="str">
        <f>IFERROR(__xludf.DUMMYFUNCTION("""COMPUTED_VALUE"""),"swipeMap")</f>
        <v>swipeMap</v>
      </c>
      <c r="B115" s="52" t="str">
        <f>IFERROR(__xludf.DUMMYFUNCTION("""COMPUTED_VALUE"""),"element,component,property,key,expect")</f>
        <v>element,component,property,key,expect</v>
      </c>
      <c r="C115" s="52" t="str">
        <f>IFERROR(__xludf.DUMMYFUNCTION("""COMPUTED_VALUE"""),"void")</f>
        <v>void</v>
      </c>
      <c r="D115" s="52"/>
      <c r="E115" s="52"/>
      <c r="F115" s="52" t="str">
        <f>IFERROR(__xludf.DUMMYFUNCTION("""COMPUTED_VALUE"""),"key file data to get list leson")</f>
        <v>key file data to get list leson</v>
      </c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</row>
    <row r="116" ht="15.75" customHeight="1">
      <c r="A116" s="52" t="str">
        <f>IFERROR(__xludf.DUMMYFUNCTION("""COMPUTED_VALUE"""),"comPairImage")</f>
        <v>comPairImage</v>
      </c>
      <c r="B116" s="52" t="str">
        <f>IFERROR(__xludf.DUMMYFUNCTION("""COMPUTED_VALUE"""),"element,expect")</f>
        <v>element,expect</v>
      </c>
      <c r="C116" s="52" t="str">
        <f>IFERROR(__xludf.DUMMYFUNCTION("""COMPUTED_VALUE"""),"String")</f>
        <v>String</v>
      </c>
      <c r="D116" s="52"/>
      <c r="E116" s="52"/>
      <c r="F116" s="52" t="str">
        <f>IFERROR(__xludf.DUMMYFUNCTION("""COMPUTED_VALUE"""),"trả về true or false dùng trong những TH check ảnh có hoặc k tùy data")</f>
        <v>trả về true or false dùng trong những TH check ảnh có hoặc k tùy data</v>
      </c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</row>
    <row r="117" ht="15.75" customHeight="1">
      <c r="A117" s="52" t="str">
        <f>IFERROR(__xludf.DUMMYFUNCTION("""COMPUTED_VALUE"""),"comPairWordHasImage")</f>
        <v>comPairWordHasImage</v>
      </c>
      <c r="B117" s="52" t="str">
        <f>IFERROR(__xludf.DUMMYFUNCTION("""COMPUTED_VALUE"""),"element,expect")</f>
        <v>element,expect</v>
      </c>
      <c r="C117" s="52" t="str">
        <f>IFERROR(__xludf.DUMMYFUNCTION("""COMPUTED_VALUE"""),"String")</f>
        <v>String</v>
      </c>
      <c r="D117" s="52"/>
      <c r="E117" s="52"/>
      <c r="F117" s="52" t="str">
        <f>IFERROR(__xludf.DUMMYFUNCTION("""COMPUTED_VALUE"""),"trả về true or false dùng trong những TH check ảnh có hoặc k tùy data")</f>
        <v>trả về true or false dùng trong những TH check ảnh có hoặc k tùy data</v>
      </c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</row>
    <row r="118" ht="15.75" customHeight="1">
      <c r="A118" s="52" t="str">
        <f>IFERROR(__xludf.DUMMYFUNCTION("""COMPUTED_VALUE"""),"skipLesson")</f>
        <v>skipLesson</v>
      </c>
      <c r="B118" s="52" t="str">
        <f>IFERROR(__xludf.DUMMYFUNCTION("""COMPUTED_VALUE"""),"element")</f>
        <v>element</v>
      </c>
      <c r="C118" s="52" t="str">
        <f>IFERROR(__xludf.DUMMYFUNCTION("""COMPUTED_VALUE"""),"void")</f>
        <v>void</v>
      </c>
      <c r="D118" s="52"/>
      <c r="E118" s="52"/>
      <c r="F118" s="52" t="str">
        <f>IFERROR(__xludf.DUMMYFUNCTION("""COMPUTED_VALUE"""),"sử dụng với những nút có thể onclick()")</f>
        <v>sử dụng với những nút có thể onclick()</v>
      </c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</row>
    <row r="119" ht="15.75" customHeight="1">
      <c r="A119" s="52" t="str">
        <f>IFERROR(__xludf.DUMMYFUNCTION("""COMPUTED_VALUE"""),"setIndexVariableFile")</f>
        <v>setIndexVariableFile</v>
      </c>
      <c r="B119" s="52"/>
      <c r="C119" s="52" t="str">
        <f>IFERROR(__xludf.DUMMYFUNCTION("""COMPUTED_VALUE"""),"void")</f>
        <v>void</v>
      </c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</row>
    <row r="120" ht="15.75" customHeight="1">
      <c r="A120" s="52" t="str">
        <f>IFERROR(__xludf.DUMMYFUNCTION("""COMPUTED_VALUE"""),"setVariableTypeOfStringFile")</f>
        <v>setVariableTypeOfStringFile</v>
      </c>
      <c r="B120" s="52" t="str">
        <f>IFERROR(__xludf.DUMMYFUNCTION("""COMPUTED_VALUE"""),"key,value")</f>
        <v>key,value</v>
      </c>
      <c r="C120" s="52" t="str">
        <f>IFERROR(__xludf.DUMMYFUNCTION("""COMPUTED_VALUE"""),"void")</f>
        <v>void</v>
      </c>
      <c r="D120" s="52"/>
      <c r="E120" s="52"/>
      <c r="F120" s="52" t="str">
        <f>IFERROR(__xludf.DUMMYFUNCTION("""COMPUTED_VALUE"""),"set value cho bieens vowis type string")</f>
        <v>set value cho bieens vowis type string</v>
      </c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</row>
    <row r="121" ht="15.75" customHeight="1">
      <c r="A121" s="52" t="str">
        <f>IFERROR(__xludf.DUMMYFUNCTION("""COMPUTED_VALUE"""),"getValueOfVariable")</f>
        <v>getValueOfVariable</v>
      </c>
      <c r="B121" s="52"/>
      <c r="C121" s="52" t="str">
        <f>IFERROR(__xludf.DUMMYFUNCTION("""COMPUTED_VALUE"""),"String")</f>
        <v>String</v>
      </c>
      <c r="D121" s="52"/>
      <c r="E121" s="52"/>
      <c r="F121" s="52" t="str">
        <f>IFERROR(__xludf.DUMMYFUNCTION("""COMPUTED_VALUE"""),"return value in variable file")</f>
        <v>return value in variable file</v>
      </c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</row>
    <row r="122" ht="15.75" customHeight="1">
      <c r="A122" s="52" t="str">
        <f>IFERROR(__xludf.DUMMYFUNCTION("""COMPUTED_VALUE"""),"getPathStartWith")</f>
        <v>getPathStartWith</v>
      </c>
      <c r="B122" s="52" t="str">
        <f>IFERROR(__xludf.DUMMYFUNCTION("""COMPUTED_VALUE"""),"start with,index,expect")</f>
        <v>start with,index,expect</v>
      </c>
      <c r="C122" s="52" t="str">
        <f>IFERROR(__xludf.DUMMYFUNCTION("""COMPUTED_VALUE"""),"void")</f>
        <v>void</v>
      </c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</row>
    <row r="123" ht="15.75" customHeight="1">
      <c r="A123" s="52" t="str">
        <f>IFERROR(__xludf.DUMMYFUNCTION("""COMPUTED_VALUE"""),"takePhoto")</f>
        <v>takePhoto</v>
      </c>
      <c r="B123" s="52" t="str">
        <f>IFERROR(__xludf.DUMMYFUNCTION("""COMPUTED_VALUE"""),"path,folder,name")</f>
        <v>path,folder,name</v>
      </c>
      <c r="C123" s="52" t="str">
        <f>IFERROR(__xludf.DUMMYFUNCTION("""COMPUTED_VALUE"""),"void")</f>
        <v>void</v>
      </c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</row>
    <row r="124" ht="15.75" customHeight="1">
      <c r="A124" s="52" t="str">
        <f>IFERROR(__xludf.DUMMYFUNCTION("""COMPUTED_VALUE"""),"clickImage")</f>
        <v>clickImage</v>
      </c>
      <c r="B124" s="52" t="str">
        <f>IFERROR(__xludf.DUMMYFUNCTION("""COMPUTED_VALUE"""),"path")</f>
        <v>path</v>
      </c>
      <c r="C124" s="52" t="str">
        <f>IFERROR(__xludf.DUMMYFUNCTION("""COMPUTED_VALUE"""),"void")</f>
        <v>void</v>
      </c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</row>
    <row r="125" ht="15.75" customHeight="1">
      <c r="A125" s="52" t="str">
        <f>IFERROR(__xludf.DUMMYFUNCTION("""COMPUTED_VALUE"""),"clickImage")</f>
        <v>clickImage</v>
      </c>
      <c r="B125" s="52" t="str">
        <f>IFERROR(__xludf.DUMMYFUNCTION("""COMPUTED_VALUE"""),"folder,name_image_subFolder")</f>
        <v>folder,name_image_subFolder</v>
      </c>
      <c r="C125" s="52" t="str">
        <f>IFERROR(__xludf.DUMMYFUNCTION("""COMPUTED_VALUE"""),"void")</f>
        <v>void</v>
      </c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</row>
    <row r="126" ht="15.75" customHeight="1">
      <c r="A126" s="52" t="str">
        <f>IFERROR(__xludf.DUMMYFUNCTION("""COMPUTED_VALUE"""),"sendUpperKey")</f>
        <v>sendUpperKey</v>
      </c>
      <c r="B126" s="52" t="str">
        <f>IFERROR(__xludf.DUMMYFUNCTION("""COMPUTED_VALUE"""),"element,component,text")</f>
        <v>element,component,text</v>
      </c>
      <c r="C126" s="52" t="str">
        <f>IFERROR(__xludf.DUMMYFUNCTION("""COMPUTED_VALUE"""),"void")</f>
        <v>void</v>
      </c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</row>
    <row r="127" ht="15.75" customHeight="1">
      <c r="A127" s="52" t="str">
        <f>IFERROR(__xludf.DUMMYFUNCTION("""COMPUTED_VALUE"""),"setNameGoes")</f>
        <v>setNameGoes</v>
      </c>
      <c r="B127" s="52" t="str">
        <f>IFERROR(__xludf.DUMMYFUNCTION("""COMPUTED_VALUE"""),"locator,text")</f>
        <v>locator,text</v>
      </c>
      <c r="C127" s="52" t="str">
        <f>IFERROR(__xludf.DUMMYFUNCTION("""COMPUTED_VALUE"""),"void")</f>
        <v>void</v>
      </c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</row>
    <row r="128" ht="15.75" customHeight="1">
      <c r="A128" s="52" t="str">
        <f>IFERROR(__xludf.DUMMYFUNCTION("""COMPUTED_VALUE"""),"getChild")</f>
        <v>getChild</v>
      </c>
      <c r="B128" s="52" t="str">
        <f>IFERROR(__xludf.DUMMYFUNCTION("""COMPUTED_VALUE"""),"locator,index")</f>
        <v>locator,index</v>
      </c>
      <c r="C128" s="52" t="str">
        <f>IFERROR(__xludf.DUMMYFUNCTION("""COMPUTED_VALUE"""),"String")</f>
        <v>String</v>
      </c>
      <c r="D128" s="52"/>
      <c r="E128" s="52"/>
      <c r="F128" s="54" t="str">
        <f>IFERROR(__xludf.DUMMYFUNCTION("""COMPUTED_VALUE"""),"element của parent,index của child")</f>
        <v>element của parent,index của child</v>
      </c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</row>
    <row r="129" ht="15.75" customHeight="1">
      <c r="A129" s="52" t="str">
        <f>IFERROR(__xludf.DUMMYFUNCTION("""COMPUTED_VALUE"""),"touchByOS")</f>
        <v>touchByOS</v>
      </c>
      <c r="B129" s="52" t="str">
        <f>IFERROR(__xludf.DUMMYFUNCTION("""COMPUTED_VALUE"""),"x,y")</f>
        <v>x,y</v>
      </c>
      <c r="C129" s="52" t="str">
        <f>IFERROR(__xludf.DUMMYFUNCTION("""COMPUTED_VALUE"""),"void")</f>
        <v>void</v>
      </c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</row>
    <row r="130" ht="15.75" customHeight="1">
      <c r="A130" s="52" t="str">
        <f>IFERROR(__xludf.DUMMYFUNCTION("""COMPUTED_VALUE"""),"touchForElementDisplay")</f>
        <v>touchForElementDisplay</v>
      </c>
      <c r="B130" s="52"/>
      <c r="C130" s="52" t="str">
        <f>IFERROR(__xludf.DUMMYFUNCTION("""COMPUTED_VALUE"""),"void")</f>
        <v>void</v>
      </c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</row>
    <row r="131" ht="15.75" customHeight="1">
      <c r="A131" s="52" t="str">
        <f>IFERROR(__xludf.DUMMYFUNCTION("""COMPUTED_VALUE"""),"clickByPoco")</f>
        <v>clickByPoco</v>
      </c>
      <c r="B131" s="52" t="str">
        <f>IFERROR(__xludf.DUMMYFUNCTION("""COMPUTED_VALUE"""),"element")</f>
        <v>element</v>
      </c>
      <c r="C131" s="52" t="str">
        <f>IFERROR(__xludf.DUMMYFUNCTION("""COMPUTED_VALUE"""),"void")</f>
        <v>void</v>
      </c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</row>
    <row r="132" ht="15.75" customHeight="1">
      <c r="A132" s="52" t="str">
        <f>IFERROR(__xludf.DUMMYFUNCTION("""COMPUTED_VALUE"""),"clickByPositionPoco")</f>
        <v>clickByPositionPoco</v>
      </c>
      <c r="B132" s="52" t="str">
        <f>IFERROR(__xludf.DUMMYFUNCTION("""COMPUTED_VALUE"""),"element")</f>
        <v>element</v>
      </c>
      <c r="C132" s="52" t="str">
        <f>IFERROR(__xludf.DUMMYFUNCTION("""COMPUTED_VALUE"""),"void")</f>
        <v>void</v>
      </c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</row>
    <row r="133" ht="15.75" customHeight="1">
      <c r="A133" s="52" t="str">
        <f>IFERROR(__xludf.DUMMYFUNCTION("""COMPUTED_VALUE"""),"comPairVideo")</f>
        <v>comPairVideo</v>
      </c>
      <c r="B133" s="52" t="str">
        <f>IFERROR(__xludf.DUMMYFUNCTION("""COMPUTED_VALUE"""),"element,expect")</f>
        <v>element,expect</v>
      </c>
      <c r="C133" s="52" t="str">
        <f>IFERROR(__xludf.DUMMYFUNCTION("""COMPUTED_VALUE"""),"String")</f>
        <v>String</v>
      </c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</row>
    <row r="134" ht="15.75" customHeight="1">
      <c r="A134" s="52" t="str">
        <f>IFERROR(__xludf.DUMMYFUNCTION("""COMPUTED_VALUE"""),"getTextContainSentence")</f>
        <v>getTextContainSentence</v>
      </c>
      <c r="B134" s="52" t="str">
        <f>IFERROR(__xludf.DUMMYFUNCTION("""COMPUTED_VALUE"""),"sentence, text")</f>
        <v>sentence, text</v>
      </c>
      <c r="C134" s="52" t="str">
        <f>IFERROR(__xludf.DUMMYFUNCTION("""COMPUTED_VALUE"""),"String")</f>
        <v>String</v>
      </c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</row>
    <row r="135" ht="15.75" customHeight="1">
      <c r="A135" s="52" t="str">
        <f>IFERROR(__xludf.DUMMYFUNCTION("""COMPUTED_VALUE"""),"verifySentence")</f>
        <v>verifySentence</v>
      </c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</row>
    <row r="136" ht="15.75" customHeight="1">
      <c r="A136" s="52" t="str">
        <f>IFERROR(__xludf.DUMMYFUNCTION("""COMPUTED_VALUE"""),"compareSentenceByText")</f>
        <v>compareSentenceByText</v>
      </c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</row>
    <row r="137" ht="15.75" customHeight="1">
      <c r="A137" s="52" t="str">
        <f>IFERROR(__xludf.DUMMYFUNCTION("""COMPUTED_VALUE"""),"timeScale")</f>
        <v>timeScale</v>
      </c>
      <c r="B137" s="52" t="str">
        <f>IFERROR(__xludf.DUMMYFUNCTION("""COMPUTED_VALUE"""),"second")</f>
        <v>second</v>
      </c>
      <c r="C137" s="52" t="str">
        <f>IFERROR(__xludf.DUMMYFUNCTION("""COMPUTED_VALUE"""),"void")</f>
        <v>void</v>
      </c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</row>
    <row r="138" ht="15.75" customHeight="1">
      <c r="A138" s="52" t="str">
        <f>IFERROR(__xludf.DUMMYFUNCTION("""COMPUTED_VALUE"""),"getSentenceWordMachine")</f>
        <v>getSentenceWordMachine</v>
      </c>
      <c r="B138" s="52" t="str">
        <f>IFERROR(__xludf.DUMMYFUNCTION("""COMPUTED_VALUE"""),"parent,remove locator,comp,right")</f>
        <v>parent,remove locator,comp,right</v>
      </c>
      <c r="C138" s="52" t="str">
        <f>IFERROR(__xludf.DUMMYFUNCTION("""COMPUTED_VALUE"""),"String")</f>
        <v>String</v>
      </c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</row>
    <row r="139" ht="15.75" customHeight="1">
      <c r="A139" s="52" t="str">
        <f>IFERROR(__xludf.DUMMYFUNCTION("""COMPUTED_VALUE"""),"clickWhichDisplay")</f>
        <v>clickWhichDisplay</v>
      </c>
      <c r="B139" s="52" t="str">
        <f>IFERROR(__xludf.DUMMYFUNCTION("""COMPUTED_VALUE"""),"element,component,property")</f>
        <v>element,component,property</v>
      </c>
      <c r="C139" s="52" t="str">
        <f>IFERROR(__xludf.DUMMYFUNCTION("""COMPUTED_VALUE"""),"void")</f>
        <v>void</v>
      </c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</row>
    <row r="140" ht="15.75" customHeight="1">
      <c r="A140" s="52" t="str">
        <f>IFERROR(__xludf.DUMMYFUNCTION("""COMPUTED_VALUE"""),"swipe_poco")</f>
        <v>swipe_poco</v>
      </c>
      <c r="B140" s="52" t="str">
        <f>IFERROR(__xludf.DUMMYFUNCTION("""COMPUTED_VALUE"""),"x1,x2,y")</f>
        <v>x1,x2,y</v>
      </c>
      <c r="C140" s="52" t="str">
        <f>IFERROR(__xludf.DUMMYFUNCTION("""COMPUTED_VALUE"""),"void")</f>
        <v>void</v>
      </c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</row>
    <row r="141" ht="15.75" customHeight="1">
      <c r="A141" s="52" t="str">
        <f>IFERROR(__xludf.DUMMYFUNCTION("""COMPUTED_VALUE"""),"maxJump")</f>
        <v>maxJump</v>
      </c>
      <c r="B141" s="52" t="str">
        <f>IFERROR(__xludf.DUMMYFUNCTION("""COMPUTED_VALUE"""),"locator,expected")</f>
        <v>locator,expected</v>
      </c>
      <c r="C141" s="52" t="str">
        <f>IFERROR(__xludf.DUMMYFUNCTION("""COMPUTED_VALUE"""),"void")</f>
        <v>void</v>
      </c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</row>
    <row r="142" ht="15.75" customHeight="1">
      <c r="A142" s="52" t="str">
        <f>IFERROR(__xludf.DUMMYFUNCTION("""COMPUTED_VALUE"""),"returnPathByAudio")</f>
        <v>returnPathByAudio</v>
      </c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</row>
    <row r="143" ht="15.75" customHeight="1">
      <c r="A143" s="52" t="str">
        <f>IFERROR(__xludf.DUMMYFUNCTION("""COMPUTED_VALUE"""),"clickLesson")</f>
        <v>clickLesson</v>
      </c>
      <c r="B143" s="52" t="str">
        <f>IFERROR(__xludf.DUMMYFUNCTION("""COMPUTED_VALUE"""),"element,component,property")</f>
        <v>element,component,property</v>
      </c>
      <c r="C143" s="52" t="str">
        <f>IFERROR(__xludf.DUMMYFUNCTION("""COMPUTED_VALUE"""),"void")</f>
        <v>void</v>
      </c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</row>
    <row r="144" ht="15.75" customHeight="1">
      <c r="A144" s="52" t="str">
        <f>IFERROR(__xludf.DUMMYFUNCTION("""COMPUTED_VALUE"""),"swipeMapMgo")</f>
        <v>swipeMapMgo</v>
      </c>
      <c r="B144" s="52"/>
      <c r="C144" s="52" t="str">
        <f>IFERROR(__xludf.DUMMYFUNCTION("""COMPUTED_VALUE"""),"void")</f>
        <v>void</v>
      </c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</row>
    <row r="145" ht="15.75" customHeight="1">
      <c r="A145" s="52" t="str">
        <f>IFERROR(__xludf.DUMMYFUNCTION("""COMPUTED_VALUE"""),"verifyFlow")</f>
        <v>verifyFlow</v>
      </c>
      <c r="B145" s="52" t="str">
        <f>IFERROR(__xludf.DUMMYFUNCTION("""COMPUTED_VALUE"""),"file expected")</f>
        <v>file expected</v>
      </c>
      <c r="C145" s="52" t="str">
        <f>IFERROR(__xludf.DUMMYFUNCTION("""COMPUTED_VALUE"""),"void")</f>
        <v>void</v>
      </c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</row>
    <row r="146" ht="15.75" customHeight="1">
      <c r="A146" s="52" t="str">
        <f>IFERROR(__xludf.DUMMYFUNCTION("""COMPUTED_VALUE"""),"setVariableFileWhichCondition")</f>
        <v>setVariableFileWhichCondition</v>
      </c>
      <c r="B146" s="52"/>
      <c r="C146" s="52" t="str">
        <f>IFERROR(__xludf.DUMMYFUNCTION("""COMPUTED_VALUE"""),"void")</f>
        <v>void</v>
      </c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</row>
    <row r="147" ht="15.75" customHeight="1">
      <c r="A147" s="52" t="str">
        <f>IFERROR(__xludf.DUMMYFUNCTION("""COMPUTED_VALUE"""),"setVariableTypeOfStringFile")</f>
        <v>setVariableTypeOfStringFile</v>
      </c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</row>
    <row r="148" ht="15.75" customHeight="1">
      <c r="A148" s="52" t="str">
        <f>IFERROR(__xludf.DUMMYFUNCTION("""COMPUTED_VALUE"""),"setVariableTypeOfIntFile")</f>
        <v>setVariableTypeOfIntFile</v>
      </c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</row>
    <row r="149" ht="15.75" customHeight="1">
      <c r="A149" s="52" t="str">
        <f>IFERROR(__xludf.DUMMYFUNCTION("""COMPUTED_VALUE"""),"getPath")</f>
        <v>getPath</v>
      </c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</row>
    <row r="150" ht="15.75" customHeight="1">
      <c r="A150" s="52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</row>
    <row r="151" ht="15.75" customHeight="1">
      <c r="A151" s="52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</row>
    <row r="152" ht="15.75" customHeight="1">
      <c r="A152" s="52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</row>
    <row r="153" ht="15.75" customHeight="1">
      <c r="A153" s="52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</row>
    <row r="154" ht="15.75" customHeight="1">
      <c r="A154" s="52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</row>
    <row r="155" ht="15.75" customHeight="1">
      <c r="A155" s="52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</row>
    <row r="156" ht="15.75" customHeight="1">
      <c r="A156" s="52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</row>
    <row r="157" ht="15.75" customHeight="1">
      <c r="A157" s="52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</row>
    <row r="158" ht="15.75" customHeight="1">
      <c r="A158" s="52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</row>
    <row r="159" ht="15.75" customHeight="1">
      <c r="A159" s="52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</row>
    <row r="160" ht="15.75" customHeight="1">
      <c r="A160" s="52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</row>
    <row r="161" ht="15.75" customHeight="1">
      <c r="A161" s="52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</row>
    <row r="162" ht="15.75" customHeight="1">
      <c r="A162" s="52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</row>
    <row r="163" ht="15.75" customHeight="1">
      <c r="A163" s="52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</row>
    <row r="164" ht="15.75" customHeight="1">
      <c r="A164" s="52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</row>
    <row r="165" ht="15.75" customHeight="1">
      <c r="A165" s="52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</row>
    <row r="166" ht="15.75" customHeight="1">
      <c r="A166" s="52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</row>
    <row r="167" ht="15.75" customHeight="1">
      <c r="A167" s="52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</row>
    <row r="168" ht="15.75" customHeight="1">
      <c r="A168" s="52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</row>
    <row r="169" ht="15.75" customHeight="1">
      <c r="A169" s="52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</row>
    <row r="170" ht="15.75" customHeight="1">
      <c r="A170" s="52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</row>
    <row r="171" ht="15.75" customHeight="1">
      <c r="A171" s="52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</row>
    <row r="172" ht="15.75" customHeight="1">
      <c r="A172" s="52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</row>
    <row r="173" ht="15.75" customHeight="1">
      <c r="A173" s="52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</row>
    <row r="174" ht="15.75" customHeight="1">
      <c r="A174" s="52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</row>
    <row r="175" ht="15.75" customHeight="1">
      <c r="A175" s="52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</row>
    <row r="176" ht="15.75" customHeight="1">
      <c r="A176" s="52"/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</row>
    <row r="177" ht="15.75" customHeight="1">
      <c r="A177" s="52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</row>
    <row r="178" ht="15.75" customHeight="1">
      <c r="A178" s="52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</row>
    <row r="179" ht="15.75" customHeight="1">
      <c r="A179" s="52"/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</row>
    <row r="180" ht="15.75" customHeight="1">
      <c r="A180" s="52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</row>
    <row r="181" ht="15.75" customHeight="1">
      <c r="A181" s="52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</row>
    <row r="182" ht="15.75" customHeight="1">
      <c r="A182" s="52"/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</row>
    <row r="183" ht="15.75" customHeight="1">
      <c r="A183" s="52"/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</row>
    <row r="184" ht="15.75" customHeight="1">
      <c r="A184" s="52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</row>
    <row r="185" ht="15.75" customHeight="1">
      <c r="A185" s="52"/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</row>
    <row r="186" ht="15.75" customHeight="1">
      <c r="A186" s="52"/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</row>
    <row r="187" ht="15.75" customHeight="1">
      <c r="A187" s="52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</row>
    <row r="188" ht="15.75" customHeight="1">
      <c r="A188" s="52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</row>
    <row r="189" ht="15.75" customHeight="1">
      <c r="A189" s="52"/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</row>
    <row r="190" ht="15.75" customHeight="1">
      <c r="A190" s="52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</row>
    <row r="191" ht="15.75" customHeight="1">
      <c r="A191" s="52"/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</row>
    <row r="192" ht="15.75" customHeight="1">
      <c r="A192" s="52"/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</row>
    <row r="193" ht="15.75" customHeight="1">
      <c r="A193" s="52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</row>
    <row r="194" ht="15.75" customHeight="1">
      <c r="A194" s="52"/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</row>
    <row r="195" ht="15.75" customHeight="1">
      <c r="A195" s="52"/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</row>
    <row r="196" ht="15.75" customHeight="1">
      <c r="A196" s="52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</row>
    <row r="197" ht="15.75" customHeight="1">
      <c r="A197" s="52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</row>
    <row r="198" ht="15.75" customHeight="1">
      <c r="A198" s="52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</row>
    <row r="199" ht="15.75" customHeight="1">
      <c r="A199" s="52"/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</row>
    <row r="200" ht="15.75" customHeight="1">
      <c r="A200" s="52"/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</row>
    <row r="201" ht="15.75" customHeight="1">
      <c r="A201" s="52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</row>
    <row r="202" ht="15.75" customHeight="1">
      <c r="A202" s="52"/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</row>
    <row r="203" ht="15.75" customHeight="1">
      <c r="A203" s="52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</row>
    <row r="204" ht="15.75" customHeight="1">
      <c r="A204" s="52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</row>
    <row r="205" ht="15.75" customHeight="1">
      <c r="A205" s="52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</row>
    <row r="206" ht="15.75" customHeight="1">
      <c r="A206" s="52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</row>
    <row r="207" ht="15.75" customHeight="1">
      <c r="A207" s="52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</row>
    <row r="208" ht="15.75" customHeight="1">
      <c r="A208" s="52"/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</row>
    <row r="209" ht="15.75" customHeight="1">
      <c r="A209" s="52"/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</row>
    <row r="210" ht="15.75" customHeight="1">
      <c r="A210" s="52"/>
      <c r="B210" s="52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</row>
    <row r="211" ht="15.75" customHeight="1">
      <c r="A211" s="52"/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</row>
    <row r="212" ht="15.75" customHeight="1">
      <c r="A212" s="52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</row>
    <row r="213" ht="15.75" customHeight="1">
      <c r="A213" s="52"/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</row>
    <row r="214" ht="15.75" customHeight="1">
      <c r="A214" s="52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</row>
    <row r="215" ht="15.75" customHeight="1">
      <c r="A215" s="52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</row>
    <row r="216" ht="15.75" customHeight="1">
      <c r="A216" s="52"/>
      <c r="B216" s="52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</row>
    <row r="217" ht="15.75" customHeight="1">
      <c r="A217" s="52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</row>
    <row r="218" ht="15.75" customHeight="1">
      <c r="A218" s="52"/>
      <c r="B218" s="52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</row>
    <row r="219" ht="15.75" customHeight="1">
      <c r="A219" s="52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</row>
    <row r="220" ht="15.75" customHeight="1">
      <c r="A220" s="52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</row>
    <row r="221" ht="15.75" customHeight="1">
      <c r="A221" s="52"/>
      <c r="B221" s="52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</row>
    <row r="222" ht="15.75" customHeight="1">
      <c r="A222" s="52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</row>
    <row r="223" ht="15.75" customHeight="1">
      <c r="A223" s="52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</row>
    <row r="224" ht="15.75" customHeight="1">
      <c r="A224" s="52"/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</row>
    <row r="225" ht="15.75" customHeight="1">
      <c r="A225" s="52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</row>
    <row r="226" ht="15.75" customHeight="1">
      <c r="A226" s="52"/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</row>
    <row r="227" ht="15.75" customHeight="1">
      <c r="A227" s="52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</row>
    <row r="228" ht="15.75" customHeight="1">
      <c r="A228" s="52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</row>
    <row r="229" ht="15.75" customHeight="1">
      <c r="A229" s="52"/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</row>
    <row r="230" ht="15.75" customHeight="1">
      <c r="A230" s="52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</row>
    <row r="231" ht="15.75" customHeight="1">
      <c r="A231" s="52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</row>
    <row r="232" ht="15.75" customHeight="1">
      <c r="A232" s="52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</row>
    <row r="233" ht="15.75" customHeight="1">
      <c r="A233" s="52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</row>
    <row r="234" ht="15.75" customHeight="1">
      <c r="A234" s="52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</row>
    <row r="235" ht="15.75" customHeight="1">
      <c r="A235" s="52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</row>
    <row r="236" ht="15.75" customHeight="1">
      <c r="A236" s="52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</row>
    <row r="237" ht="15.75" customHeight="1">
      <c r="A237" s="52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</row>
    <row r="238" ht="15.75" customHeight="1">
      <c r="A238" s="52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</row>
    <row r="239" ht="15.75" customHeight="1">
      <c r="A239" s="52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</row>
    <row r="240" ht="15.75" customHeight="1">
      <c r="A240" s="52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</row>
    <row r="241" ht="15.75" customHeight="1">
      <c r="A241" s="52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</row>
    <row r="242" ht="15.75" customHeight="1">
      <c r="A242" s="52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</row>
    <row r="243" ht="15.75" customHeight="1">
      <c r="A243" s="52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</row>
    <row r="244" ht="15.75" customHeight="1">
      <c r="A244" s="52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</row>
    <row r="245" ht="15.75" customHeight="1">
      <c r="A245" s="52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</row>
    <row r="246" ht="15.75" customHeight="1">
      <c r="A246" s="52"/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2"/>
    </row>
    <row r="247" ht="15.75" customHeight="1">
      <c r="A247" s="52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52"/>
    </row>
    <row r="248" ht="15.75" customHeight="1">
      <c r="A248" s="52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</row>
    <row r="249" ht="15.75" customHeight="1">
      <c r="A249" s="52"/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</row>
    <row r="250" ht="15.75" customHeight="1">
      <c r="A250" s="52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</row>
    <row r="251" ht="15.75" customHeight="1">
      <c r="A251" s="52"/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</row>
    <row r="252" ht="15.75" customHeight="1">
      <c r="A252" s="52"/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52"/>
    </row>
    <row r="253" ht="15.75" customHeight="1">
      <c r="A253" s="52"/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</row>
    <row r="254" ht="15.75" customHeight="1">
      <c r="A254" s="52"/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</row>
    <row r="255" ht="15.75" customHeight="1">
      <c r="A255" s="52"/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</row>
    <row r="256" ht="15.75" customHeight="1">
      <c r="A256" s="52"/>
      <c r="B256" s="52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2"/>
    </row>
    <row r="257" ht="15.75" customHeight="1">
      <c r="A257" s="52"/>
      <c r="B257" s="52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</row>
    <row r="258" ht="15.75" customHeight="1">
      <c r="A258" s="52"/>
      <c r="B258" s="52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</row>
    <row r="259" ht="15.75" customHeight="1">
      <c r="A259" s="52"/>
      <c r="B259" s="52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</row>
    <row r="260" ht="15.75" customHeight="1">
      <c r="A260" s="52"/>
      <c r="B260" s="52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</row>
    <row r="261" ht="15.75" customHeight="1">
      <c r="A261" s="52"/>
      <c r="B261" s="52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</row>
    <row r="262" ht="15.75" customHeight="1">
      <c r="A262" s="52"/>
      <c r="B262" s="52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</row>
    <row r="263" ht="15.75" customHeight="1">
      <c r="A263" s="52"/>
      <c r="B263" s="52"/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</row>
    <row r="264" ht="15.75" customHeight="1">
      <c r="A264" s="52"/>
      <c r="B264" s="52"/>
      <c r="C264" s="52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</row>
    <row r="265" ht="15.75" customHeight="1">
      <c r="A265" s="52"/>
      <c r="B265" s="52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</row>
    <row r="266" ht="15.75" customHeight="1">
      <c r="A266" s="52"/>
      <c r="B266" s="52"/>
      <c r="C266" s="52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</row>
    <row r="267" ht="15.75" customHeight="1">
      <c r="A267" s="52"/>
      <c r="B267" s="52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</row>
    <row r="268" ht="15.75" customHeight="1">
      <c r="A268" s="52"/>
      <c r="B268" s="52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</row>
    <row r="269" ht="15.75" customHeight="1">
      <c r="A269" s="52"/>
      <c r="B269" s="52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</row>
    <row r="270" ht="15.75" customHeight="1">
      <c r="A270" s="52"/>
      <c r="B270" s="52"/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</row>
    <row r="271" ht="15.75" customHeight="1">
      <c r="A271" s="52"/>
      <c r="B271" s="52"/>
      <c r="C271" s="52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</row>
    <row r="272" ht="15.75" customHeight="1">
      <c r="A272" s="52"/>
      <c r="B272" s="52"/>
      <c r="C272" s="52"/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</row>
    <row r="273" ht="15.75" customHeight="1">
      <c r="A273" s="52"/>
      <c r="B273" s="52"/>
      <c r="C273" s="52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</row>
    <row r="274" ht="15.75" customHeight="1">
      <c r="A274" s="52"/>
      <c r="B274" s="52"/>
      <c r="C274" s="52"/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  <c r="Z274" s="52"/>
    </row>
    <row r="275" ht="15.75" customHeight="1">
      <c r="A275" s="52"/>
      <c r="B275" s="52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52"/>
    </row>
    <row r="276" ht="15.75" customHeight="1">
      <c r="A276" s="52"/>
      <c r="B276" s="52"/>
      <c r="C276" s="52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52"/>
    </row>
    <row r="277" ht="15.75" customHeight="1">
      <c r="A277" s="52"/>
      <c r="B277" s="52"/>
      <c r="C277" s="52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</row>
    <row r="278" ht="15.75" customHeight="1">
      <c r="A278" s="52"/>
      <c r="B278" s="52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</row>
    <row r="279" ht="15.75" customHeight="1">
      <c r="A279" s="52"/>
      <c r="B279" s="52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</row>
    <row r="280" ht="15.75" customHeight="1">
      <c r="A280" s="52"/>
      <c r="B280" s="52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</row>
    <row r="281" ht="15.75" customHeight="1">
      <c r="A281" s="52"/>
      <c r="B281" s="52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</row>
    <row r="282" ht="15.75" customHeight="1">
      <c r="A282" s="52"/>
      <c r="B282" s="52"/>
      <c r="C282" s="52"/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</row>
    <row r="283" ht="15.75" customHeight="1">
      <c r="A283" s="52"/>
      <c r="B283" s="52"/>
      <c r="C283" s="52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2"/>
    </row>
    <row r="284" ht="15.75" customHeight="1">
      <c r="A284" s="52"/>
      <c r="B284" s="52"/>
      <c r="C284" s="52"/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52"/>
    </row>
    <row r="285" ht="15.75" customHeight="1">
      <c r="A285" s="52"/>
      <c r="B285" s="52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52"/>
    </row>
    <row r="286" ht="15.75" customHeight="1">
      <c r="A286" s="52"/>
      <c r="B286" s="52"/>
      <c r="C286" s="52"/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52"/>
    </row>
    <row r="287" ht="15.75" customHeight="1">
      <c r="A287" s="52"/>
      <c r="B287" s="52"/>
      <c r="C287" s="52"/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  <c r="Z287" s="52"/>
    </row>
    <row r="288" ht="15.75" customHeight="1">
      <c r="A288" s="52"/>
      <c r="B288" s="52"/>
      <c r="C288" s="52"/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52"/>
    </row>
    <row r="289" ht="15.75" customHeight="1">
      <c r="A289" s="52"/>
      <c r="B289" s="52"/>
      <c r="C289" s="52"/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52"/>
    </row>
    <row r="290" ht="15.75" customHeight="1">
      <c r="A290" s="52"/>
      <c r="B290" s="52"/>
      <c r="C290" s="52"/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</row>
    <row r="291" ht="15.75" customHeight="1">
      <c r="A291" s="52"/>
      <c r="B291" s="52"/>
      <c r="C291" s="52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52"/>
    </row>
    <row r="292" ht="15.75" customHeight="1">
      <c r="A292" s="52"/>
      <c r="B292" s="52"/>
      <c r="C292" s="52"/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2"/>
    </row>
    <row r="293" ht="15.75" customHeight="1">
      <c r="A293" s="52"/>
      <c r="B293" s="52"/>
      <c r="C293" s="52"/>
      <c r="D293" s="52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52"/>
    </row>
    <row r="294" ht="15.75" customHeight="1">
      <c r="A294" s="52"/>
      <c r="B294" s="52"/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2"/>
    </row>
    <row r="295" ht="15.75" customHeight="1">
      <c r="A295" s="52"/>
      <c r="B295" s="52"/>
      <c r="C295" s="52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  <c r="Z295" s="52"/>
    </row>
    <row r="296" ht="15.75" customHeight="1">
      <c r="A296" s="52"/>
      <c r="B296" s="52"/>
      <c r="C296" s="52"/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52"/>
    </row>
    <row r="297" ht="15.75" customHeight="1">
      <c r="A297" s="52"/>
      <c r="B297" s="52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52"/>
    </row>
    <row r="298" ht="15.75" customHeight="1">
      <c r="A298" s="52"/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52"/>
    </row>
    <row r="299" ht="15.75" customHeight="1">
      <c r="A299" s="52"/>
      <c r="B299" s="52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52"/>
    </row>
    <row r="300" ht="15.75" customHeight="1">
      <c r="A300" s="52"/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</row>
    <row r="301" ht="15.75" customHeight="1">
      <c r="A301" s="52"/>
      <c r="B301" s="52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52"/>
    </row>
    <row r="302" ht="15.75" customHeight="1">
      <c r="A302" s="52"/>
      <c r="B302" s="52"/>
      <c r="C302" s="52"/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  <c r="Z302" s="52"/>
    </row>
    <row r="303" ht="15.75" customHeight="1">
      <c r="A303" s="52"/>
      <c r="B303" s="52"/>
      <c r="C303" s="52"/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  <c r="Z303" s="52"/>
    </row>
    <row r="304" ht="15.75" customHeight="1">
      <c r="A304" s="52"/>
      <c r="B304" s="52"/>
      <c r="C304" s="52"/>
      <c r="D304" s="52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  <c r="Z304" s="52"/>
    </row>
    <row r="305" ht="15.75" customHeight="1">
      <c r="A305" s="52"/>
      <c r="B305" s="52"/>
      <c r="C305" s="52"/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  <c r="Z305" s="52"/>
    </row>
    <row r="306" ht="15.75" customHeight="1">
      <c r="A306" s="52"/>
      <c r="B306" s="52"/>
      <c r="C306" s="52"/>
      <c r="D306" s="52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  <c r="Z306" s="52"/>
    </row>
    <row r="307" ht="15.75" customHeight="1">
      <c r="A307" s="52"/>
      <c r="B307" s="52"/>
      <c r="C307" s="52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</row>
    <row r="308" ht="15.75" customHeight="1">
      <c r="A308" s="52"/>
      <c r="B308" s="52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</row>
    <row r="309" ht="15.75" customHeight="1">
      <c r="A309" s="52"/>
      <c r="B309" s="52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</row>
    <row r="310" ht="15.75" customHeight="1">
      <c r="A310" s="52"/>
      <c r="B310" s="52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52"/>
    </row>
    <row r="311" ht="15.75" customHeight="1">
      <c r="A311" s="52"/>
      <c r="B311" s="52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</row>
    <row r="312" ht="15.75" customHeight="1">
      <c r="A312" s="52"/>
      <c r="B312" s="52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</row>
    <row r="313" ht="15.75" customHeight="1">
      <c r="A313" s="52"/>
      <c r="B313" s="52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</row>
    <row r="314" ht="15.75" customHeight="1">
      <c r="A314" s="52"/>
      <c r="B314" s="52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</row>
    <row r="315" ht="15.75" customHeight="1">
      <c r="A315" s="52"/>
      <c r="B315" s="52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</row>
    <row r="316" ht="15.75" customHeight="1">
      <c r="A316" s="52"/>
      <c r="B316" s="52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</row>
    <row r="317" ht="15.75" customHeight="1">
      <c r="A317" s="52"/>
      <c r="B317" s="52"/>
      <c r="C317" s="52"/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</row>
    <row r="318" ht="15.75" customHeight="1">
      <c r="A318" s="52"/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</row>
    <row r="319" ht="15.75" customHeight="1">
      <c r="A319" s="52"/>
      <c r="B319" s="52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</row>
    <row r="320" ht="15.75" customHeight="1">
      <c r="A320" s="52"/>
      <c r="B320" s="52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</row>
    <row r="321" ht="15.75" customHeight="1">
      <c r="A321" s="52"/>
      <c r="B321" s="52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</row>
    <row r="322" ht="15.75" customHeight="1">
      <c r="A322" s="52"/>
      <c r="B322" s="52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</row>
    <row r="323" ht="15.75" customHeight="1">
      <c r="A323" s="52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</row>
    <row r="324" ht="15.75" customHeight="1">
      <c r="A324" s="52"/>
      <c r="B324" s="52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</row>
    <row r="325" ht="15.75" customHeight="1">
      <c r="A325" s="52"/>
      <c r="B325" s="52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</row>
    <row r="326" ht="15.75" customHeight="1">
      <c r="A326" s="52"/>
      <c r="B326" s="52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</row>
    <row r="327" ht="15.75" customHeight="1">
      <c r="A327" s="52"/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</row>
    <row r="328" ht="15.75" customHeight="1">
      <c r="A328" s="52"/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52"/>
    </row>
    <row r="329" ht="15.75" customHeight="1">
      <c r="A329" s="52"/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52"/>
    </row>
    <row r="330" ht="15.75" customHeight="1">
      <c r="A330" s="52"/>
      <c r="B330" s="52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</row>
    <row r="331" ht="15.75" customHeight="1">
      <c r="A331" s="52"/>
      <c r="B331" s="52"/>
      <c r="C331" s="5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</row>
    <row r="332" ht="15.75" customHeight="1">
      <c r="A332" s="52"/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</row>
    <row r="333" ht="15.75" customHeight="1">
      <c r="A333" s="52"/>
      <c r="B333" s="52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</row>
    <row r="334" ht="15.75" customHeight="1">
      <c r="A334" s="52"/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</row>
    <row r="335" ht="15.75" customHeight="1">
      <c r="A335" s="52"/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</row>
    <row r="336" ht="15.75" customHeight="1">
      <c r="A336" s="52"/>
      <c r="B336" s="52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</row>
    <row r="337" ht="15.75" customHeight="1">
      <c r="A337" s="52"/>
      <c r="B337" s="52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</row>
    <row r="338" ht="15.75" customHeight="1">
      <c r="A338" s="52"/>
      <c r="B338" s="52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</row>
    <row r="339" ht="15.75" customHeight="1">
      <c r="A339" s="52"/>
      <c r="B339" s="52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</row>
    <row r="340" ht="15.75" customHeight="1">
      <c r="A340" s="52"/>
      <c r="B340" s="52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</row>
    <row r="341" ht="15.75" customHeight="1">
      <c r="A341" s="52"/>
      <c r="B341" s="52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</row>
    <row r="342" ht="15.75" customHeight="1">
      <c r="A342" s="52"/>
      <c r="B342" s="52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</row>
    <row r="343" ht="15.75" customHeight="1">
      <c r="A343" s="52"/>
      <c r="B343" s="52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</row>
    <row r="344" ht="15.75" customHeight="1">
      <c r="A344" s="52"/>
      <c r="B344" s="52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52"/>
    </row>
    <row r="345" ht="15.75" customHeight="1">
      <c r="A345" s="52"/>
      <c r="B345" s="52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52"/>
    </row>
    <row r="346" ht="15.75" customHeight="1">
      <c r="A346" s="52"/>
      <c r="B346" s="52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52"/>
    </row>
    <row r="347" ht="15.75" customHeight="1">
      <c r="A347" s="52"/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52"/>
    </row>
    <row r="348" ht="15.75" customHeight="1">
      <c r="A348" s="52"/>
      <c r="B348" s="52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52"/>
    </row>
    <row r="349" ht="15.75" customHeight="1">
      <c r="A349" s="52"/>
      <c r="B349" s="52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</row>
    <row r="350" ht="15.75" customHeight="1">
      <c r="A350" s="52"/>
      <c r="B350" s="52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52"/>
    </row>
    <row r="351" ht="15.75" customHeight="1">
      <c r="A351" s="52"/>
      <c r="B351" s="52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52"/>
    </row>
    <row r="352" ht="15.75" customHeight="1">
      <c r="A352" s="52"/>
      <c r="B352" s="52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  <c r="Z352" s="52"/>
    </row>
    <row r="353" ht="15.75" customHeight="1">
      <c r="A353" s="52"/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  <c r="Z353" s="52"/>
    </row>
    <row r="354" ht="15.75" customHeight="1">
      <c r="A354" s="52"/>
      <c r="B354" s="52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  <c r="Z354" s="52"/>
    </row>
    <row r="355" ht="15.75" customHeight="1">
      <c r="A355" s="52"/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  <c r="Z355" s="52"/>
    </row>
    <row r="356" ht="15.75" customHeight="1">
      <c r="A356" s="52"/>
      <c r="B356" s="52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52"/>
    </row>
    <row r="357" ht="15.75" customHeight="1">
      <c r="A357" s="52"/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52"/>
    </row>
    <row r="358" ht="15.75" customHeight="1">
      <c r="A358" s="52"/>
      <c r="B358" s="52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  <c r="Z358" s="52"/>
    </row>
    <row r="359" ht="15.75" customHeight="1">
      <c r="A359" s="52"/>
      <c r="B359" s="52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52"/>
    </row>
    <row r="360" ht="15.75" customHeight="1">
      <c r="A360" s="52"/>
      <c r="B360" s="52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52"/>
    </row>
    <row r="361" ht="15.75" customHeight="1">
      <c r="A361" s="52"/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52"/>
    </row>
    <row r="362" ht="15.75" customHeight="1">
      <c r="A362" s="52"/>
      <c r="B362" s="52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  <c r="Z362" s="52"/>
    </row>
    <row r="363" ht="15.75" customHeight="1">
      <c r="A363" s="52"/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52"/>
    </row>
    <row r="364" ht="15.75" customHeight="1">
      <c r="A364" s="52"/>
      <c r="B364" s="52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52"/>
    </row>
    <row r="365" ht="15.75" customHeight="1">
      <c r="A365" s="52"/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52"/>
    </row>
    <row r="366" ht="15.75" customHeight="1">
      <c r="A366" s="52"/>
      <c r="B366" s="52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  <c r="Z366" s="52"/>
    </row>
    <row r="367" ht="15.75" customHeight="1">
      <c r="A367" s="52"/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  <c r="Z367" s="52"/>
    </row>
    <row r="368" ht="15.75" customHeight="1">
      <c r="A368" s="52"/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  <c r="Z368" s="52"/>
    </row>
    <row r="369" ht="15.75" customHeight="1">
      <c r="A369" s="52"/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  <c r="Z369" s="52"/>
    </row>
    <row r="370" ht="15.75" customHeight="1">
      <c r="A370" s="52"/>
      <c r="B370" s="52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  <c r="Z370" s="52"/>
    </row>
    <row r="371" ht="15.75" customHeight="1">
      <c r="A371" s="52"/>
      <c r="B371" s="52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  <c r="Z371" s="52"/>
    </row>
    <row r="372" ht="15.75" customHeight="1">
      <c r="A372" s="52"/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  <c r="Z372" s="52"/>
    </row>
    <row r="373" ht="15.75" customHeight="1">
      <c r="A373" s="52"/>
      <c r="B373" s="52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  <c r="Z373" s="52"/>
    </row>
    <row r="374" ht="15.75" customHeight="1">
      <c r="A374" s="52"/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52"/>
    </row>
    <row r="375" ht="15.75" customHeight="1">
      <c r="A375" s="52"/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52"/>
    </row>
    <row r="376" ht="15.75" customHeight="1">
      <c r="A376" s="52"/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  <c r="Z376" s="52"/>
    </row>
    <row r="377" ht="15.75" customHeight="1">
      <c r="A377" s="52"/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52"/>
    </row>
    <row r="378" ht="15.75" customHeight="1">
      <c r="A378" s="52"/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52"/>
    </row>
    <row r="379" ht="15.75" customHeight="1">
      <c r="A379" s="52"/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  <c r="Z379" s="52"/>
    </row>
    <row r="380" ht="15.75" customHeight="1">
      <c r="A380" s="52"/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52"/>
    </row>
    <row r="381" ht="15.75" customHeight="1">
      <c r="A381" s="52"/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52"/>
    </row>
    <row r="382" ht="15.75" customHeight="1">
      <c r="A382" s="52"/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  <c r="Z382" s="52"/>
    </row>
    <row r="383" ht="15.75" customHeight="1">
      <c r="A383" s="52"/>
      <c r="B383" s="52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52"/>
    </row>
    <row r="384" ht="15.75" customHeight="1">
      <c r="A384" s="52"/>
      <c r="B384" s="52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  <c r="Z384" s="52"/>
    </row>
    <row r="385" ht="15.75" customHeight="1">
      <c r="A385" s="52"/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  <c r="Z385" s="52"/>
    </row>
    <row r="386" ht="15.75" customHeight="1">
      <c r="A386" s="52"/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  <c r="Z386" s="52"/>
    </row>
    <row r="387" ht="15.75" customHeight="1">
      <c r="A387" s="52"/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52"/>
    </row>
    <row r="388" ht="15.75" customHeight="1">
      <c r="A388" s="52"/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  <c r="Z388" s="52"/>
    </row>
    <row r="389" ht="15.75" customHeight="1">
      <c r="A389" s="52"/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  <c r="Z389" s="52"/>
    </row>
    <row r="390" ht="15.75" customHeight="1">
      <c r="A390" s="52"/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  <c r="Z390" s="52"/>
    </row>
    <row r="391" ht="15.75" customHeight="1">
      <c r="A391" s="52"/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52"/>
    </row>
    <row r="392" ht="15.75" customHeight="1">
      <c r="A392" s="52"/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  <c r="Z392" s="52"/>
    </row>
    <row r="393" ht="15.75" customHeight="1">
      <c r="A393" s="52"/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  <c r="Z393" s="52"/>
    </row>
    <row r="394" ht="15.75" customHeight="1">
      <c r="A394" s="52"/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  <c r="Z394" s="52"/>
    </row>
    <row r="395" ht="15.75" customHeight="1">
      <c r="A395" s="52"/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52"/>
    </row>
    <row r="396" ht="15.75" customHeight="1">
      <c r="A396" s="52"/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  <c r="Z396" s="52"/>
    </row>
    <row r="397" ht="15.75" customHeight="1">
      <c r="A397" s="52"/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  <c r="Z397" s="52"/>
    </row>
    <row r="398" ht="15.75" customHeight="1">
      <c r="A398" s="52"/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  <c r="Z398" s="52"/>
    </row>
    <row r="399" ht="15.75" customHeight="1">
      <c r="A399" s="52"/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52"/>
    </row>
    <row r="400" ht="15.75" customHeight="1">
      <c r="A400" s="52"/>
      <c r="B400" s="52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52"/>
    </row>
    <row r="401" ht="15.75" customHeight="1">
      <c r="A401" s="52"/>
      <c r="B401" s="52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  <c r="Z401" s="52"/>
    </row>
    <row r="402" ht="15.75" customHeight="1">
      <c r="A402" s="52"/>
      <c r="B402" s="52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  <c r="Z402" s="52"/>
    </row>
    <row r="403" ht="15.75" customHeight="1">
      <c r="A403" s="52"/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52"/>
    </row>
    <row r="404" ht="15.75" customHeight="1">
      <c r="A404" s="52"/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  <c r="Z404" s="52"/>
    </row>
    <row r="405" ht="15.75" customHeight="1">
      <c r="A405" s="52"/>
      <c r="B405" s="52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  <c r="Z405" s="52"/>
    </row>
    <row r="406" ht="15.75" customHeight="1">
      <c r="A406" s="52"/>
      <c r="B406" s="52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  <c r="Z406" s="52"/>
    </row>
    <row r="407" ht="15.75" customHeight="1">
      <c r="A407" s="52"/>
      <c r="B407" s="52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  <c r="Z407" s="52"/>
    </row>
    <row r="408" ht="15.75" customHeight="1">
      <c r="A408" s="52"/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  <c r="Z408" s="52"/>
    </row>
    <row r="409" ht="15.75" customHeight="1">
      <c r="A409" s="52"/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52"/>
    </row>
    <row r="410" ht="15.75" customHeight="1">
      <c r="A410" s="52"/>
      <c r="B410" s="52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  <c r="Z410" s="52"/>
    </row>
    <row r="411" ht="15.75" customHeight="1">
      <c r="A411" s="52"/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  <c r="Z411" s="52"/>
    </row>
    <row r="412" ht="15.75" customHeight="1">
      <c r="A412" s="52"/>
      <c r="B412" s="52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  <c r="Z412" s="52"/>
    </row>
    <row r="413" ht="15.75" customHeight="1">
      <c r="A413" s="52"/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  <c r="Z413" s="52"/>
    </row>
    <row r="414" ht="15.75" customHeight="1">
      <c r="A414" s="52"/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  <c r="Z414" s="52"/>
    </row>
    <row r="415" ht="15.75" customHeight="1">
      <c r="A415" s="52"/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  <c r="Z415" s="52"/>
    </row>
    <row r="416" ht="15.75" customHeight="1">
      <c r="A416" s="52"/>
      <c r="B416" s="52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  <c r="Z416" s="52"/>
    </row>
    <row r="417" ht="15.75" customHeight="1">
      <c r="A417" s="52"/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  <c r="Z417" s="52"/>
    </row>
    <row r="418" ht="15.75" customHeight="1">
      <c r="A418" s="52"/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  <c r="Z418" s="52"/>
    </row>
    <row r="419" ht="15.75" customHeight="1">
      <c r="A419" s="52"/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  <c r="Z419" s="52"/>
    </row>
    <row r="420" ht="15.75" customHeight="1">
      <c r="A420" s="52"/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  <c r="Z420" s="52"/>
    </row>
    <row r="421" ht="15.75" customHeight="1">
      <c r="A421" s="52"/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52"/>
    </row>
    <row r="422" ht="15.75" customHeight="1">
      <c r="A422" s="52"/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  <c r="Z422" s="52"/>
    </row>
    <row r="423" ht="15.75" customHeight="1">
      <c r="A423" s="52"/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  <c r="Z423" s="52"/>
    </row>
    <row r="424" ht="15.75" customHeight="1">
      <c r="A424" s="52"/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  <c r="Z424" s="52"/>
    </row>
    <row r="425" ht="15.75" customHeight="1">
      <c r="A425" s="52"/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  <c r="Z425" s="52"/>
    </row>
    <row r="426" ht="15.75" customHeight="1">
      <c r="A426" s="52"/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  <c r="Z426" s="52"/>
    </row>
    <row r="427" ht="15.75" customHeight="1">
      <c r="A427" s="52"/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  <c r="Z427" s="52"/>
    </row>
    <row r="428" ht="15.75" customHeight="1">
      <c r="A428" s="52"/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  <c r="Z428" s="52"/>
    </row>
    <row r="429" ht="15.75" customHeight="1">
      <c r="A429" s="52"/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  <c r="Z429" s="52"/>
    </row>
    <row r="430" ht="15.75" customHeight="1">
      <c r="A430" s="52"/>
      <c r="B430" s="52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  <c r="Z430" s="52"/>
    </row>
    <row r="431" ht="15.75" customHeight="1">
      <c r="A431" s="52"/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  <c r="Z431" s="52"/>
    </row>
    <row r="432" ht="15.75" customHeight="1">
      <c r="A432" s="52"/>
      <c r="B432" s="52"/>
      <c r="C432" s="52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  <c r="Z432" s="52"/>
    </row>
    <row r="433" ht="15.75" customHeight="1">
      <c r="A433" s="52"/>
      <c r="B433" s="52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  <c r="Z433" s="52"/>
    </row>
    <row r="434" ht="15.75" customHeight="1">
      <c r="A434" s="52"/>
      <c r="B434" s="52"/>
      <c r="C434" s="52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  <c r="Z434" s="52"/>
    </row>
    <row r="435" ht="15.75" customHeight="1">
      <c r="A435" s="52"/>
      <c r="B435" s="52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  <c r="Z435" s="52"/>
    </row>
    <row r="436" ht="15.75" customHeight="1">
      <c r="A436" s="52"/>
      <c r="B436" s="52"/>
      <c r="C436" s="52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  <c r="Z436" s="52"/>
    </row>
    <row r="437" ht="15.75" customHeight="1">
      <c r="A437" s="52"/>
      <c r="B437" s="52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  <c r="Z437" s="52"/>
    </row>
    <row r="438" ht="15.75" customHeight="1">
      <c r="A438" s="52"/>
      <c r="B438" s="52"/>
      <c r="C438" s="52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  <c r="Z438" s="52"/>
    </row>
    <row r="439" ht="15.75" customHeight="1">
      <c r="A439" s="52"/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  <c r="Z439" s="52"/>
    </row>
    <row r="440" ht="15.75" customHeight="1">
      <c r="A440" s="52"/>
      <c r="B440" s="52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  <c r="Z440" s="52"/>
    </row>
    <row r="441" ht="15.75" customHeight="1">
      <c r="A441" s="52"/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  <c r="Z441" s="52"/>
    </row>
    <row r="442" ht="15.75" customHeight="1">
      <c r="A442" s="52"/>
      <c r="B442" s="52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  <c r="Z442" s="52"/>
    </row>
    <row r="443" ht="15.75" customHeight="1">
      <c r="A443" s="52"/>
      <c r="B443" s="52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  <c r="Z443" s="52"/>
    </row>
    <row r="444" ht="15.75" customHeight="1">
      <c r="A444" s="52"/>
      <c r="B444" s="52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  <c r="Z444" s="52"/>
    </row>
    <row r="445" ht="15.75" customHeight="1">
      <c r="A445" s="52"/>
      <c r="B445" s="52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  <c r="Z445" s="52"/>
    </row>
    <row r="446" ht="15.75" customHeight="1">
      <c r="A446" s="52"/>
      <c r="B446" s="52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  <c r="Z446" s="52"/>
    </row>
    <row r="447" ht="15.75" customHeight="1">
      <c r="A447" s="52"/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  <c r="Z447" s="52"/>
    </row>
    <row r="448" ht="15.75" customHeight="1">
      <c r="A448" s="52"/>
      <c r="B448" s="52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  <c r="Z448" s="52"/>
    </row>
    <row r="449" ht="15.75" customHeight="1">
      <c r="A449" s="52"/>
      <c r="B449" s="52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  <c r="Z449" s="52"/>
    </row>
    <row r="450" ht="15.75" customHeight="1">
      <c r="A450" s="52"/>
      <c r="B450" s="52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  <c r="Z450" s="52"/>
    </row>
    <row r="451" ht="15.75" customHeight="1">
      <c r="A451" s="52"/>
      <c r="B451" s="52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  <c r="Z451" s="52"/>
    </row>
    <row r="452" ht="15.75" customHeight="1">
      <c r="A452" s="52"/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  <c r="Z452" s="52"/>
    </row>
    <row r="453" ht="15.75" customHeight="1">
      <c r="A453" s="52"/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  <c r="Z453" s="52"/>
    </row>
    <row r="454" ht="15.75" customHeight="1">
      <c r="A454" s="52"/>
      <c r="B454" s="52"/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  <c r="Z454" s="52"/>
    </row>
    <row r="455" ht="15.75" customHeight="1">
      <c r="A455" s="52"/>
      <c r="B455" s="52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  <c r="Z455" s="52"/>
    </row>
    <row r="456" ht="15.75" customHeight="1">
      <c r="A456" s="52"/>
      <c r="B456" s="52"/>
      <c r="C456" s="52"/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  <c r="Z456" s="52"/>
    </row>
    <row r="457" ht="15.75" customHeight="1">
      <c r="A457" s="52"/>
      <c r="B457" s="52"/>
      <c r="C457" s="52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  <c r="Z457" s="52"/>
    </row>
    <row r="458" ht="15.75" customHeight="1">
      <c r="A458" s="52"/>
      <c r="B458" s="52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  <c r="Z458" s="52"/>
    </row>
    <row r="459" ht="15.75" customHeight="1">
      <c r="A459" s="52"/>
      <c r="B459" s="52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  <c r="Z459" s="52"/>
    </row>
    <row r="460" ht="15.75" customHeight="1">
      <c r="A460" s="52"/>
      <c r="B460" s="52"/>
      <c r="C460" s="52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  <c r="Z460" s="52"/>
    </row>
    <row r="461" ht="15.75" customHeight="1">
      <c r="A461" s="52"/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  <c r="Z461" s="52"/>
    </row>
    <row r="462" ht="15.75" customHeight="1">
      <c r="A462" s="52"/>
      <c r="B462" s="52"/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  <c r="Z462" s="52"/>
    </row>
    <row r="463" ht="15.75" customHeight="1">
      <c r="A463" s="52"/>
      <c r="B463" s="52"/>
      <c r="C463" s="5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  <c r="Z463" s="52"/>
    </row>
    <row r="464" ht="15.75" customHeight="1">
      <c r="A464" s="52"/>
      <c r="B464" s="52"/>
      <c r="C464" s="52"/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  <c r="Z464" s="52"/>
    </row>
    <row r="465" ht="15.75" customHeight="1">
      <c r="A465" s="52"/>
      <c r="B465" s="52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  <c r="Z465" s="52"/>
    </row>
    <row r="466" ht="15.75" customHeight="1">
      <c r="A466" s="52"/>
      <c r="B466" s="52"/>
      <c r="C466" s="52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  <c r="Z466" s="52"/>
    </row>
    <row r="467" ht="15.75" customHeight="1">
      <c r="A467" s="52"/>
      <c r="B467" s="52"/>
      <c r="C467" s="5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  <c r="Z467" s="52"/>
    </row>
    <row r="468" ht="15.75" customHeight="1">
      <c r="A468" s="52"/>
      <c r="B468" s="52"/>
      <c r="C468" s="52"/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  <c r="Z468" s="52"/>
    </row>
    <row r="469" ht="15.75" customHeight="1">
      <c r="A469" s="52"/>
      <c r="B469" s="52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  <c r="Z469" s="52"/>
    </row>
    <row r="470" ht="15.75" customHeight="1">
      <c r="A470" s="52"/>
      <c r="B470" s="52"/>
      <c r="C470" s="52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  <c r="Z470" s="52"/>
    </row>
    <row r="471" ht="15.75" customHeight="1">
      <c r="A471" s="52"/>
      <c r="B471" s="52"/>
      <c r="C471" s="5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  <c r="Z471" s="52"/>
    </row>
    <row r="472" ht="15.75" customHeight="1">
      <c r="A472" s="52"/>
      <c r="B472" s="52"/>
      <c r="C472" s="52"/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  <c r="Z472" s="52"/>
    </row>
    <row r="473" ht="15.75" customHeight="1">
      <c r="A473" s="52"/>
      <c r="B473" s="52"/>
      <c r="C473" s="52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  <c r="Z473" s="52"/>
    </row>
    <row r="474" ht="15.75" customHeight="1">
      <c r="A474" s="52"/>
      <c r="B474" s="52"/>
      <c r="C474" s="52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  <c r="Z474" s="52"/>
    </row>
    <row r="475" ht="15.75" customHeight="1">
      <c r="A475" s="52"/>
      <c r="B475" s="52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  <c r="Z475" s="52"/>
    </row>
    <row r="476" ht="15.75" customHeight="1">
      <c r="A476" s="52"/>
      <c r="B476" s="52"/>
      <c r="C476" s="52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  <c r="Z476" s="52"/>
    </row>
    <row r="477" ht="15.75" customHeight="1">
      <c r="A477" s="52"/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  <c r="Z477" s="52"/>
    </row>
    <row r="478" ht="15.75" customHeight="1">
      <c r="A478" s="52"/>
      <c r="B478" s="52"/>
      <c r="C478" s="52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  <c r="Z478" s="52"/>
    </row>
    <row r="479" ht="15.75" customHeight="1">
      <c r="A479" s="52"/>
      <c r="B479" s="52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  <c r="Z479" s="52"/>
    </row>
    <row r="480" ht="15.75" customHeight="1">
      <c r="A480" s="52"/>
      <c r="B480" s="52"/>
      <c r="C480" s="52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  <c r="Z480" s="52"/>
    </row>
    <row r="481" ht="15.75" customHeight="1">
      <c r="A481" s="52"/>
      <c r="B481" s="52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  <c r="Z481" s="52"/>
    </row>
    <row r="482" ht="15.75" customHeight="1">
      <c r="A482" s="52"/>
      <c r="B482" s="52"/>
      <c r="C482" s="52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  <c r="Z482" s="52"/>
    </row>
    <row r="483" ht="15.75" customHeight="1">
      <c r="A483" s="52"/>
      <c r="B483" s="52"/>
      <c r="C483" s="5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  <c r="Z483" s="52"/>
    </row>
    <row r="484" ht="15.75" customHeight="1">
      <c r="A484" s="52"/>
      <c r="B484" s="52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  <c r="Z484" s="52"/>
    </row>
    <row r="485" ht="15.75" customHeight="1">
      <c r="A485" s="52"/>
      <c r="B485" s="52"/>
      <c r="C485" s="52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  <c r="Z485" s="52"/>
    </row>
    <row r="486" ht="15.75" customHeight="1">
      <c r="A486" s="52"/>
      <c r="B486" s="52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  <c r="Z486" s="52"/>
    </row>
    <row r="487" ht="15.75" customHeight="1">
      <c r="A487" s="52"/>
      <c r="B487" s="52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  <c r="Z487" s="52"/>
    </row>
    <row r="488" ht="15.75" customHeight="1">
      <c r="A488" s="52"/>
      <c r="B488" s="52"/>
      <c r="C488" s="52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  <c r="Z488" s="52"/>
    </row>
    <row r="489" ht="15.75" customHeight="1">
      <c r="A489" s="52"/>
      <c r="B489" s="52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  <c r="Z489" s="52"/>
    </row>
    <row r="490" ht="15.75" customHeight="1">
      <c r="A490" s="52"/>
      <c r="B490" s="52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  <c r="Z490" s="52"/>
    </row>
    <row r="491" ht="15.75" customHeight="1">
      <c r="A491" s="52"/>
      <c r="B491" s="52"/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  <c r="Z491" s="52"/>
    </row>
    <row r="492" ht="15.75" customHeight="1">
      <c r="A492" s="52"/>
      <c r="B492" s="52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  <c r="Z492" s="52"/>
    </row>
    <row r="493" ht="15.75" customHeight="1">
      <c r="A493" s="52"/>
      <c r="B493" s="52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  <c r="Z493" s="52"/>
    </row>
    <row r="494" ht="15.75" customHeight="1">
      <c r="A494" s="52"/>
      <c r="B494" s="52"/>
      <c r="C494" s="52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  <c r="Z494" s="52"/>
    </row>
    <row r="495" ht="15.75" customHeight="1">
      <c r="A495" s="52"/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  <c r="Z495" s="52"/>
    </row>
    <row r="496" ht="15.75" customHeight="1">
      <c r="A496" s="52"/>
      <c r="B496" s="52"/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  <c r="Z496" s="52"/>
    </row>
    <row r="497" ht="15.75" customHeight="1">
      <c r="A497" s="52"/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  <c r="Z497" s="52"/>
    </row>
    <row r="498" ht="15.75" customHeight="1">
      <c r="A498" s="52"/>
      <c r="B498" s="52"/>
      <c r="C498" s="52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  <c r="Z498" s="52"/>
    </row>
    <row r="499" ht="15.75" customHeight="1">
      <c r="A499" s="52"/>
      <c r="B499" s="52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  <c r="Z499" s="52"/>
    </row>
    <row r="500" ht="15.75" customHeight="1">
      <c r="A500" s="52"/>
      <c r="B500" s="52"/>
      <c r="C500" s="52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  <c r="Z500" s="52"/>
    </row>
    <row r="501" ht="15.75" customHeight="1">
      <c r="A501" s="52"/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  <c r="Z501" s="52"/>
    </row>
    <row r="502" ht="15.75" customHeight="1">
      <c r="A502" s="52"/>
      <c r="B502" s="52"/>
      <c r="C502" s="52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  <c r="Z502" s="52"/>
    </row>
    <row r="503" ht="15.75" customHeight="1">
      <c r="A503" s="52"/>
      <c r="B503" s="52"/>
      <c r="C503" s="5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  <c r="Z503" s="52"/>
    </row>
    <row r="504" ht="15.75" customHeight="1">
      <c r="A504" s="52"/>
      <c r="B504" s="52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  <c r="Z504" s="52"/>
    </row>
    <row r="505" ht="15.75" customHeight="1">
      <c r="A505" s="52"/>
      <c r="B505" s="52"/>
      <c r="C505" s="52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  <c r="Z505" s="52"/>
    </row>
    <row r="506" ht="15.75" customHeight="1">
      <c r="A506" s="52"/>
      <c r="B506" s="52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  <c r="Z506" s="52"/>
    </row>
    <row r="507" ht="15.75" customHeight="1">
      <c r="A507" s="52"/>
      <c r="B507" s="52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  <c r="Z507" s="52"/>
    </row>
    <row r="508" ht="15.75" customHeight="1">
      <c r="A508" s="52"/>
      <c r="B508" s="52"/>
      <c r="C508" s="52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  <c r="Z508" s="52"/>
    </row>
    <row r="509" ht="15.75" customHeight="1">
      <c r="A509" s="52"/>
      <c r="B509" s="52"/>
      <c r="C509" s="52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  <c r="Z509" s="52"/>
    </row>
    <row r="510" ht="15.75" customHeight="1">
      <c r="A510" s="52"/>
      <c r="B510" s="52"/>
      <c r="C510" s="52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  <c r="Z510" s="52"/>
    </row>
    <row r="511" ht="15.75" customHeight="1">
      <c r="A511" s="52"/>
      <c r="B511" s="52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  <c r="Z511" s="52"/>
    </row>
    <row r="512" ht="15.75" customHeight="1">
      <c r="A512" s="52"/>
      <c r="B512" s="52"/>
      <c r="C512" s="52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  <c r="Z512" s="52"/>
    </row>
    <row r="513" ht="15.75" customHeight="1">
      <c r="A513" s="52"/>
      <c r="B513" s="52"/>
      <c r="C513" s="52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  <c r="Z513" s="52"/>
    </row>
    <row r="514" ht="15.75" customHeight="1">
      <c r="A514" s="52"/>
      <c r="B514" s="52"/>
      <c r="C514" s="52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  <c r="Z514" s="52"/>
    </row>
    <row r="515" ht="15.75" customHeight="1">
      <c r="A515" s="52"/>
      <c r="B515" s="52"/>
      <c r="C515" s="5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  <c r="Z515" s="52"/>
    </row>
    <row r="516" ht="15.75" customHeight="1">
      <c r="A516" s="52"/>
      <c r="B516" s="52"/>
      <c r="C516" s="52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  <c r="Z516" s="52"/>
    </row>
    <row r="517" ht="15.75" customHeight="1">
      <c r="A517" s="52"/>
      <c r="B517" s="52"/>
      <c r="C517" s="52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  <c r="Z517" s="52"/>
    </row>
    <row r="518" ht="15.75" customHeight="1">
      <c r="A518" s="52"/>
      <c r="B518" s="52"/>
      <c r="C518" s="52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  <c r="Z518" s="52"/>
    </row>
    <row r="519" ht="15.75" customHeight="1">
      <c r="A519" s="52"/>
      <c r="B519" s="52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  <c r="Z519" s="52"/>
    </row>
    <row r="520" ht="15.75" customHeight="1">
      <c r="A520" s="52"/>
      <c r="B520" s="52"/>
      <c r="C520" s="52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  <c r="Z520" s="52"/>
    </row>
    <row r="521" ht="15.75" customHeight="1">
      <c r="A521" s="52"/>
      <c r="B521" s="52"/>
      <c r="C521" s="52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  <c r="Z521" s="52"/>
    </row>
    <row r="522" ht="15.75" customHeight="1">
      <c r="A522" s="52"/>
      <c r="B522" s="52"/>
      <c r="C522" s="52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  <c r="Z522" s="52"/>
    </row>
    <row r="523" ht="15.75" customHeight="1">
      <c r="A523" s="52"/>
      <c r="B523" s="52"/>
      <c r="C523" s="5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  <c r="Z523" s="52"/>
    </row>
    <row r="524" ht="15.75" customHeight="1">
      <c r="A524" s="52"/>
      <c r="B524" s="52"/>
      <c r="C524" s="52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  <c r="Z524" s="52"/>
    </row>
    <row r="525" ht="15.75" customHeight="1">
      <c r="A525" s="52"/>
      <c r="B525" s="52"/>
      <c r="C525" s="52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  <c r="Z525" s="52"/>
    </row>
    <row r="526" ht="15.75" customHeight="1">
      <c r="A526" s="52"/>
      <c r="B526" s="52"/>
      <c r="C526" s="52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  <c r="Z526" s="52"/>
    </row>
    <row r="527" ht="15.75" customHeight="1">
      <c r="A527" s="52"/>
      <c r="B527" s="52"/>
      <c r="C527" s="5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  <c r="Z527" s="52"/>
    </row>
    <row r="528" ht="15.75" customHeight="1">
      <c r="A528" s="52"/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  <c r="Z528" s="52"/>
    </row>
    <row r="529" ht="15.75" customHeight="1">
      <c r="A529" s="52"/>
      <c r="B529" s="52"/>
      <c r="C529" s="52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  <c r="Z529" s="52"/>
    </row>
    <row r="530" ht="15.75" customHeight="1">
      <c r="A530" s="52"/>
      <c r="B530" s="52"/>
      <c r="C530" s="52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  <c r="Z530" s="52"/>
    </row>
    <row r="531" ht="15.75" customHeight="1">
      <c r="A531" s="52"/>
      <c r="B531" s="52"/>
      <c r="C531" s="5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  <c r="Z531" s="52"/>
    </row>
    <row r="532" ht="15.75" customHeight="1">
      <c r="A532" s="52"/>
      <c r="B532" s="52"/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  <c r="Z532" s="52"/>
    </row>
    <row r="533" ht="15.75" customHeight="1">
      <c r="A533" s="52"/>
      <c r="B533" s="52"/>
      <c r="C533" s="52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  <c r="Z533" s="52"/>
    </row>
    <row r="534" ht="15.75" customHeight="1">
      <c r="A534" s="52"/>
      <c r="B534" s="52"/>
      <c r="C534" s="52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  <c r="Z534" s="52"/>
    </row>
    <row r="535" ht="15.75" customHeight="1">
      <c r="A535" s="52"/>
      <c r="B535" s="52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  <c r="Z535" s="52"/>
    </row>
    <row r="536" ht="15.75" customHeight="1">
      <c r="A536" s="52"/>
      <c r="B536" s="52"/>
      <c r="C536" s="52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  <c r="Z536" s="52"/>
    </row>
    <row r="537" ht="15.75" customHeight="1">
      <c r="A537" s="52"/>
      <c r="B537" s="52"/>
      <c r="C537" s="52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  <c r="Z537" s="52"/>
    </row>
    <row r="538" ht="15.75" customHeight="1">
      <c r="A538" s="52"/>
      <c r="B538" s="52"/>
      <c r="C538" s="52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  <c r="Z538" s="52"/>
    </row>
    <row r="539" ht="15.75" customHeight="1">
      <c r="A539" s="52"/>
      <c r="B539" s="52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  <c r="Z539" s="52"/>
    </row>
    <row r="540" ht="15.75" customHeight="1">
      <c r="A540" s="52"/>
      <c r="B540" s="52"/>
      <c r="C540" s="52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  <c r="Z540" s="52"/>
    </row>
    <row r="541" ht="15.75" customHeight="1">
      <c r="A541" s="52"/>
      <c r="B541" s="52"/>
      <c r="C541" s="52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  <c r="Z541" s="52"/>
    </row>
    <row r="542" ht="15.75" customHeight="1">
      <c r="A542" s="52"/>
      <c r="B542" s="52"/>
      <c r="C542" s="52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  <c r="Z542" s="52"/>
    </row>
    <row r="543" ht="15.75" customHeight="1">
      <c r="A543" s="52"/>
      <c r="B543" s="52"/>
      <c r="C543" s="5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  <c r="Z543" s="52"/>
    </row>
    <row r="544" ht="15.75" customHeight="1">
      <c r="A544" s="52"/>
      <c r="B544" s="52"/>
      <c r="C544" s="52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  <c r="Z544" s="52"/>
    </row>
    <row r="545" ht="15.75" customHeight="1">
      <c r="A545" s="52"/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  <c r="Z545" s="52"/>
    </row>
    <row r="546" ht="15.75" customHeight="1">
      <c r="A546" s="52"/>
      <c r="B546" s="52"/>
      <c r="C546" s="52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  <c r="Z546" s="52"/>
    </row>
    <row r="547" ht="15.75" customHeight="1">
      <c r="A547" s="52"/>
      <c r="B547" s="52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  <c r="Z547" s="52"/>
    </row>
    <row r="548" ht="15.75" customHeight="1">
      <c r="A548" s="52"/>
      <c r="B548" s="52"/>
      <c r="C548" s="52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  <c r="Z548" s="52"/>
    </row>
    <row r="549" ht="15.75" customHeight="1">
      <c r="A549" s="52"/>
      <c r="B549" s="52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  <c r="Z549" s="52"/>
    </row>
    <row r="550" ht="15.75" customHeight="1">
      <c r="A550" s="52"/>
      <c r="B550" s="52"/>
      <c r="C550" s="52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  <c r="Z550" s="52"/>
    </row>
    <row r="551" ht="15.75" customHeight="1">
      <c r="A551" s="52"/>
      <c r="B551" s="52"/>
      <c r="C551" s="5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  <c r="Z551" s="52"/>
    </row>
    <row r="552" ht="15.75" customHeight="1">
      <c r="A552" s="52"/>
      <c r="B552" s="52"/>
      <c r="C552" s="52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  <c r="Z552" s="52"/>
    </row>
    <row r="553" ht="15.75" customHeight="1">
      <c r="A553" s="52"/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  <c r="Z553" s="52"/>
    </row>
    <row r="554" ht="15.75" customHeight="1">
      <c r="A554" s="52"/>
      <c r="B554" s="52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  <c r="Z554" s="52"/>
    </row>
    <row r="555" ht="15.75" customHeight="1">
      <c r="A555" s="52"/>
      <c r="B555" s="52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  <c r="Z555" s="52"/>
    </row>
    <row r="556" ht="15.75" customHeight="1">
      <c r="A556" s="52"/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  <c r="Z556" s="52"/>
    </row>
    <row r="557" ht="15.75" customHeight="1">
      <c r="A557" s="52"/>
      <c r="B557" s="52"/>
      <c r="C557" s="52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  <c r="Z557" s="52"/>
    </row>
    <row r="558" ht="15.75" customHeight="1">
      <c r="A558" s="52"/>
      <c r="B558" s="52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  <c r="Z558" s="52"/>
    </row>
    <row r="559" ht="15.75" customHeight="1">
      <c r="A559" s="52"/>
      <c r="B559" s="52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  <c r="Z559" s="52"/>
    </row>
    <row r="560" ht="15.75" customHeight="1">
      <c r="A560" s="52"/>
      <c r="B560" s="52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  <c r="Z560" s="52"/>
    </row>
    <row r="561" ht="15.75" customHeight="1">
      <c r="A561" s="52"/>
      <c r="B561" s="52"/>
      <c r="C561" s="52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  <c r="Z561" s="52"/>
    </row>
    <row r="562" ht="15.75" customHeight="1">
      <c r="A562" s="52"/>
      <c r="B562" s="52"/>
      <c r="C562" s="52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  <c r="Z562" s="52"/>
    </row>
    <row r="563" ht="15.75" customHeight="1">
      <c r="A563" s="52"/>
      <c r="B563" s="52"/>
      <c r="C563" s="5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  <c r="Z563" s="52"/>
    </row>
    <row r="564" ht="15.75" customHeight="1">
      <c r="A564" s="52"/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  <c r="Z564" s="52"/>
    </row>
    <row r="565" ht="15.75" customHeight="1">
      <c r="A565" s="52"/>
      <c r="B565" s="52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  <c r="Z565" s="52"/>
    </row>
    <row r="566" ht="15.75" customHeight="1">
      <c r="A566" s="52"/>
      <c r="B566" s="52"/>
      <c r="C566" s="52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  <c r="Z566" s="52"/>
    </row>
    <row r="567" ht="15.75" customHeight="1">
      <c r="A567" s="52"/>
      <c r="B567" s="52"/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  <c r="Z567" s="52"/>
    </row>
    <row r="568" ht="15.75" customHeight="1">
      <c r="A568" s="52"/>
      <c r="B568" s="52"/>
      <c r="C568" s="52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  <c r="Z568" s="52"/>
    </row>
    <row r="569" ht="15.75" customHeight="1">
      <c r="A569" s="52"/>
      <c r="B569" s="52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  <c r="Z569" s="52"/>
    </row>
    <row r="570" ht="15.75" customHeight="1">
      <c r="A570" s="52"/>
      <c r="B570" s="52"/>
      <c r="C570" s="52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  <c r="Z570" s="52"/>
    </row>
    <row r="571" ht="15.75" customHeight="1">
      <c r="A571" s="52"/>
      <c r="B571" s="52"/>
      <c r="C571" s="5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  <c r="Z571" s="52"/>
    </row>
    <row r="572" ht="15.75" customHeight="1">
      <c r="A572" s="52"/>
      <c r="B572" s="52"/>
      <c r="C572" s="52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  <c r="Z572" s="52"/>
    </row>
    <row r="573" ht="15.75" customHeight="1">
      <c r="A573" s="52"/>
      <c r="B573" s="52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  <c r="Z573" s="52"/>
    </row>
    <row r="574" ht="15.75" customHeight="1">
      <c r="A574" s="52"/>
      <c r="B574" s="52"/>
      <c r="C574" s="52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  <c r="Z574" s="52"/>
    </row>
    <row r="575" ht="15.75" customHeight="1">
      <c r="A575" s="52"/>
      <c r="B575" s="52"/>
      <c r="C575" s="5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  <c r="Z575" s="52"/>
    </row>
    <row r="576" ht="15.75" customHeight="1">
      <c r="A576" s="52"/>
      <c r="B576" s="52"/>
      <c r="C576" s="52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  <c r="Z576" s="52"/>
    </row>
    <row r="577" ht="15.75" customHeight="1">
      <c r="A577" s="52"/>
      <c r="B577" s="52"/>
      <c r="C577" s="52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  <c r="Z577" s="52"/>
    </row>
    <row r="578" ht="15.75" customHeight="1">
      <c r="A578" s="52"/>
      <c r="B578" s="52"/>
      <c r="C578" s="52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  <c r="Z578" s="52"/>
    </row>
    <row r="579" ht="15.75" customHeight="1">
      <c r="A579" s="52"/>
      <c r="B579" s="52"/>
      <c r="C579" s="5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  <c r="Z579" s="52"/>
    </row>
    <row r="580" ht="15.75" customHeight="1">
      <c r="A580" s="52"/>
      <c r="B580" s="52"/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  <c r="Z580" s="52"/>
    </row>
    <row r="581" ht="15.75" customHeight="1">
      <c r="A581" s="52"/>
      <c r="B581" s="52"/>
      <c r="C581" s="52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  <c r="Z581" s="52"/>
    </row>
    <row r="582" ht="15.75" customHeight="1">
      <c r="A582" s="52"/>
      <c r="B582" s="52"/>
      <c r="C582" s="52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  <c r="Z582" s="52"/>
    </row>
    <row r="583" ht="15.75" customHeight="1">
      <c r="A583" s="52"/>
      <c r="B583" s="52"/>
      <c r="C583" s="5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  <c r="Z583" s="52"/>
    </row>
    <row r="584" ht="15.75" customHeight="1">
      <c r="A584" s="52"/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  <c r="Z584" s="52"/>
    </row>
    <row r="585" ht="15.75" customHeight="1">
      <c r="A585" s="52"/>
      <c r="B585" s="52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  <c r="Z585" s="52"/>
    </row>
    <row r="586" ht="15.75" customHeight="1">
      <c r="A586" s="52"/>
      <c r="B586" s="52"/>
      <c r="C586" s="52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  <c r="Z586" s="52"/>
    </row>
    <row r="587" ht="15.75" customHeight="1">
      <c r="A587" s="52"/>
      <c r="B587" s="52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  <c r="Z587" s="52"/>
    </row>
    <row r="588" ht="15.75" customHeight="1">
      <c r="A588" s="52"/>
      <c r="B588" s="52"/>
      <c r="C588" s="52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  <c r="Z588" s="52"/>
    </row>
    <row r="589" ht="15.75" customHeight="1">
      <c r="A589" s="52"/>
      <c r="B589" s="52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  <c r="Z589" s="52"/>
    </row>
    <row r="590" ht="15.75" customHeight="1">
      <c r="A590" s="52"/>
      <c r="B590" s="52"/>
      <c r="C590" s="52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  <c r="Z590" s="52"/>
    </row>
    <row r="591" ht="15.75" customHeight="1">
      <c r="A591" s="52"/>
      <c r="B591" s="52"/>
      <c r="C591" s="5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  <c r="Z591" s="52"/>
    </row>
    <row r="592" ht="15.75" customHeight="1">
      <c r="A592" s="52"/>
      <c r="B592" s="52"/>
      <c r="C592" s="52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  <c r="Z592" s="52"/>
    </row>
    <row r="593" ht="15.75" customHeight="1">
      <c r="A593" s="52"/>
      <c r="B593" s="52"/>
      <c r="C593" s="52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  <c r="Z593" s="52"/>
    </row>
    <row r="594" ht="15.75" customHeight="1">
      <c r="A594" s="52"/>
      <c r="B594" s="52"/>
      <c r="C594" s="52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  <c r="Z594" s="52"/>
    </row>
    <row r="595" ht="15.75" customHeight="1">
      <c r="A595" s="52"/>
      <c r="B595" s="52"/>
      <c r="C595" s="5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  <c r="Z595" s="52"/>
    </row>
    <row r="596" ht="15.75" customHeight="1">
      <c r="A596" s="52"/>
      <c r="B596" s="52"/>
      <c r="C596" s="52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  <c r="Z596" s="52"/>
    </row>
    <row r="597" ht="15.75" customHeight="1">
      <c r="A597" s="52"/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  <c r="Z597" s="52"/>
    </row>
    <row r="598" ht="15.75" customHeight="1">
      <c r="A598" s="52"/>
      <c r="B598" s="52"/>
      <c r="C598" s="52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  <c r="Z598" s="52"/>
    </row>
    <row r="599" ht="15.75" customHeight="1">
      <c r="A599" s="52"/>
      <c r="B599" s="52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  <c r="Z599" s="52"/>
    </row>
    <row r="600" ht="15.75" customHeight="1">
      <c r="A600" s="52"/>
      <c r="B600" s="52"/>
      <c r="C600" s="52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  <c r="Z600" s="52"/>
    </row>
    <row r="601" ht="15.75" customHeight="1">
      <c r="A601" s="52"/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  <c r="Z601" s="52"/>
    </row>
    <row r="602" ht="15.75" customHeight="1">
      <c r="A602" s="52"/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  <c r="Z602" s="52"/>
    </row>
    <row r="603" ht="15.75" customHeight="1">
      <c r="A603" s="52"/>
      <c r="B603" s="52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  <c r="Z603" s="52"/>
    </row>
    <row r="604" ht="15.75" customHeight="1">
      <c r="A604" s="52"/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  <c r="Z604" s="52"/>
    </row>
    <row r="605" ht="15.75" customHeight="1">
      <c r="A605" s="52"/>
      <c r="B605" s="52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  <c r="Z605" s="52"/>
    </row>
    <row r="606" ht="15.75" customHeight="1">
      <c r="A606" s="52"/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  <c r="Z606" s="52"/>
    </row>
    <row r="607" ht="15.75" customHeight="1">
      <c r="A607" s="52"/>
      <c r="B607" s="52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  <c r="Z607" s="52"/>
    </row>
    <row r="608" ht="15.75" customHeight="1">
      <c r="A608" s="52"/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  <c r="Z608" s="52"/>
    </row>
    <row r="609" ht="15.75" customHeight="1">
      <c r="A609" s="52"/>
      <c r="B609" s="52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  <c r="Z609" s="52"/>
    </row>
    <row r="610" ht="15.75" customHeight="1">
      <c r="A610" s="52"/>
      <c r="B610" s="52"/>
      <c r="C610" s="52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  <c r="Z610" s="52"/>
    </row>
    <row r="611" ht="15.75" customHeight="1">
      <c r="A611" s="52"/>
      <c r="B611" s="52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  <c r="Z611" s="52"/>
    </row>
    <row r="612" ht="15.75" customHeight="1">
      <c r="A612" s="52"/>
      <c r="B612" s="52"/>
      <c r="C612" s="52"/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  <c r="Z612" s="52"/>
    </row>
    <row r="613" ht="15.75" customHeight="1">
      <c r="A613" s="52"/>
      <c r="B613" s="52"/>
      <c r="C613" s="52"/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  <c r="Z613" s="52"/>
    </row>
    <row r="614" ht="15.75" customHeight="1">
      <c r="A614" s="52"/>
      <c r="B614" s="52"/>
      <c r="C614" s="52"/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  <c r="Z614" s="52"/>
    </row>
    <row r="615" ht="15.75" customHeight="1">
      <c r="A615" s="52"/>
      <c r="B615" s="52"/>
      <c r="C615" s="52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  <c r="Z615" s="52"/>
    </row>
    <row r="616" ht="15.75" customHeight="1">
      <c r="A616" s="52"/>
      <c r="B616" s="52"/>
      <c r="C616" s="52"/>
      <c r="D616" s="52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  <c r="Z616" s="52"/>
    </row>
    <row r="617" ht="15.75" customHeight="1">
      <c r="A617" s="52"/>
      <c r="B617" s="52"/>
      <c r="C617" s="52"/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  <c r="Z617" s="52"/>
    </row>
    <row r="618" ht="15.75" customHeight="1">
      <c r="A618" s="52"/>
      <c r="B618" s="52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  <c r="Z618" s="52"/>
    </row>
    <row r="619" ht="15.75" customHeight="1">
      <c r="A619" s="52"/>
      <c r="B619" s="52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  <c r="Z619" s="52"/>
    </row>
    <row r="620" ht="15.75" customHeight="1">
      <c r="A620" s="52"/>
      <c r="B620" s="52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  <c r="Z620" s="52"/>
    </row>
    <row r="621" ht="15.75" customHeight="1">
      <c r="A621" s="52"/>
      <c r="B621" s="52"/>
      <c r="C621" s="52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  <c r="Z621" s="52"/>
    </row>
    <row r="622" ht="15.75" customHeight="1">
      <c r="A622" s="52"/>
      <c r="B622" s="52"/>
      <c r="C622" s="52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  <c r="Z622" s="52"/>
    </row>
    <row r="623" ht="15.75" customHeight="1">
      <c r="A623" s="52"/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  <c r="Z623" s="52"/>
    </row>
    <row r="624" ht="15.75" customHeight="1">
      <c r="A624" s="52"/>
      <c r="B624" s="52"/>
      <c r="C624" s="52"/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  <c r="Z624" s="52"/>
    </row>
    <row r="625" ht="15.75" customHeight="1">
      <c r="A625" s="52"/>
      <c r="B625" s="52"/>
      <c r="C625" s="52"/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  <c r="Z625" s="52"/>
    </row>
    <row r="626" ht="15.75" customHeight="1">
      <c r="A626" s="52"/>
      <c r="B626" s="52"/>
      <c r="C626" s="52"/>
      <c r="D626" s="52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  <c r="Z626" s="52"/>
    </row>
    <row r="627" ht="15.75" customHeight="1">
      <c r="A627" s="52"/>
      <c r="B627" s="52"/>
      <c r="C627" s="52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  <c r="Z627" s="52"/>
    </row>
    <row r="628" ht="15.75" customHeight="1">
      <c r="A628" s="52"/>
      <c r="B628" s="52"/>
      <c r="C628" s="52"/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  <c r="Z628" s="52"/>
    </row>
    <row r="629" ht="15.75" customHeight="1">
      <c r="A629" s="52"/>
      <c r="B629" s="52"/>
      <c r="C629" s="52"/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  <c r="Z629" s="52"/>
    </row>
    <row r="630" ht="15.75" customHeight="1">
      <c r="A630" s="52"/>
      <c r="B630" s="52"/>
      <c r="C630" s="52"/>
      <c r="D630" s="52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  <c r="Z630" s="52"/>
    </row>
    <row r="631" ht="15.75" customHeight="1">
      <c r="A631" s="52"/>
      <c r="B631" s="52"/>
      <c r="C631" s="52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  <c r="Z631" s="52"/>
    </row>
    <row r="632" ht="15.75" customHeight="1">
      <c r="A632" s="52"/>
      <c r="B632" s="52"/>
      <c r="C632" s="52"/>
      <c r="D632" s="52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  <c r="Z632" s="52"/>
    </row>
    <row r="633" ht="15.75" customHeight="1">
      <c r="A633" s="52"/>
      <c r="B633" s="52"/>
      <c r="C633" s="52"/>
      <c r="D633" s="52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  <c r="Z633" s="52"/>
    </row>
    <row r="634" ht="15.75" customHeight="1">
      <c r="A634" s="52"/>
      <c r="B634" s="52"/>
      <c r="C634" s="52"/>
      <c r="D634" s="52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  <c r="Z634" s="52"/>
    </row>
    <row r="635" ht="15.75" customHeight="1">
      <c r="A635" s="52"/>
      <c r="B635" s="52"/>
      <c r="C635" s="52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  <c r="Z635" s="52"/>
    </row>
    <row r="636" ht="15.75" customHeight="1">
      <c r="A636" s="52"/>
      <c r="B636" s="52"/>
      <c r="C636" s="52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  <c r="Z636" s="52"/>
    </row>
    <row r="637" ht="15.75" customHeight="1">
      <c r="A637" s="52"/>
      <c r="B637" s="52"/>
      <c r="C637" s="52"/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  <c r="Z637" s="52"/>
    </row>
    <row r="638" ht="15.75" customHeight="1">
      <c r="A638" s="52"/>
      <c r="B638" s="52"/>
      <c r="C638" s="52"/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  <c r="Z638" s="52"/>
    </row>
    <row r="639" ht="15.75" customHeight="1">
      <c r="A639" s="52"/>
      <c r="B639" s="52"/>
      <c r="C639" s="52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  <c r="Z639" s="52"/>
    </row>
    <row r="640" ht="15.75" customHeight="1">
      <c r="A640" s="52"/>
      <c r="B640" s="52"/>
      <c r="C640" s="52"/>
      <c r="D640" s="52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  <c r="Z640" s="52"/>
    </row>
    <row r="641" ht="15.75" customHeight="1">
      <c r="A641" s="52"/>
      <c r="B641" s="52"/>
      <c r="C641" s="52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  <c r="Z641" s="52"/>
    </row>
    <row r="642" ht="15.75" customHeight="1">
      <c r="A642" s="52"/>
      <c r="B642" s="52"/>
      <c r="C642" s="52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  <c r="Z642" s="52"/>
    </row>
    <row r="643" ht="15.75" customHeight="1">
      <c r="A643" s="52"/>
      <c r="B643" s="52"/>
      <c r="C643" s="52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  <c r="Z643" s="52"/>
    </row>
    <row r="644" ht="15.75" customHeight="1">
      <c r="A644" s="52"/>
      <c r="B644" s="52"/>
      <c r="C644" s="52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  <c r="Z644" s="52"/>
    </row>
    <row r="645" ht="15.75" customHeight="1">
      <c r="A645" s="52"/>
      <c r="B645" s="52"/>
      <c r="C645" s="52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  <c r="Z645" s="52"/>
    </row>
    <row r="646" ht="15.75" customHeight="1">
      <c r="A646" s="52"/>
      <c r="B646" s="52"/>
      <c r="C646" s="52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  <c r="Z646" s="52"/>
    </row>
    <row r="647" ht="15.75" customHeight="1">
      <c r="A647" s="52"/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  <c r="Z647" s="52"/>
    </row>
    <row r="648" ht="15.75" customHeight="1">
      <c r="A648" s="52"/>
      <c r="B648" s="52"/>
      <c r="C648" s="52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  <c r="Z648" s="52"/>
    </row>
    <row r="649" ht="15.75" customHeight="1">
      <c r="A649" s="52"/>
      <c r="B649" s="52"/>
      <c r="C649" s="52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  <c r="Z649" s="52"/>
    </row>
    <row r="650" ht="15.75" customHeight="1">
      <c r="A650" s="52"/>
      <c r="B650" s="52"/>
      <c r="C650" s="52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  <c r="Z650" s="52"/>
    </row>
    <row r="651" ht="15.75" customHeight="1">
      <c r="A651" s="52"/>
      <c r="B651" s="52"/>
      <c r="C651" s="52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  <c r="Z651" s="52"/>
    </row>
    <row r="652" ht="15.75" customHeight="1">
      <c r="A652" s="52"/>
      <c r="B652" s="52"/>
      <c r="C652" s="52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  <c r="Z652" s="52"/>
    </row>
    <row r="653" ht="15.75" customHeight="1">
      <c r="A653" s="52"/>
      <c r="B653" s="52"/>
      <c r="C653" s="52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  <c r="Z653" s="52"/>
    </row>
    <row r="654" ht="15.75" customHeight="1">
      <c r="A654" s="52"/>
      <c r="B654" s="52"/>
      <c r="C654" s="52"/>
      <c r="D654" s="52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  <c r="Z654" s="52"/>
    </row>
    <row r="655" ht="15.75" customHeight="1">
      <c r="A655" s="52"/>
      <c r="B655" s="52"/>
      <c r="C655" s="52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  <c r="Z655" s="52"/>
    </row>
    <row r="656" ht="15.75" customHeight="1">
      <c r="A656" s="52"/>
      <c r="B656" s="52"/>
      <c r="C656" s="52"/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  <c r="Z656" s="52"/>
    </row>
    <row r="657" ht="15.75" customHeight="1">
      <c r="A657" s="52"/>
      <c r="B657" s="52"/>
      <c r="C657" s="52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  <c r="Z657" s="52"/>
    </row>
    <row r="658" ht="15.75" customHeight="1">
      <c r="A658" s="52"/>
      <c r="B658" s="52"/>
      <c r="C658" s="52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  <c r="Z658" s="52"/>
    </row>
    <row r="659" ht="15.75" customHeight="1">
      <c r="A659" s="52"/>
      <c r="B659" s="52"/>
      <c r="C659" s="5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  <c r="Z659" s="52"/>
    </row>
    <row r="660" ht="15.75" customHeight="1">
      <c r="A660" s="52"/>
      <c r="B660" s="52"/>
      <c r="C660" s="52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  <c r="Z660" s="52"/>
    </row>
    <row r="661" ht="15.75" customHeight="1">
      <c r="A661" s="52"/>
      <c r="B661" s="52"/>
      <c r="C661" s="52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  <c r="Z661" s="52"/>
    </row>
    <row r="662" ht="15.75" customHeight="1">
      <c r="A662" s="52"/>
      <c r="B662" s="52"/>
      <c r="C662" s="52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  <c r="Z662" s="52"/>
    </row>
    <row r="663" ht="15.75" customHeight="1">
      <c r="A663" s="52"/>
      <c r="B663" s="52"/>
      <c r="C663" s="5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  <c r="Z663" s="52"/>
    </row>
    <row r="664" ht="15.75" customHeight="1">
      <c r="A664" s="52"/>
      <c r="B664" s="52"/>
      <c r="C664" s="52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  <c r="Z664" s="52"/>
    </row>
    <row r="665" ht="15.75" customHeight="1">
      <c r="A665" s="52"/>
      <c r="B665" s="52"/>
      <c r="C665" s="52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  <c r="Z665" s="52"/>
    </row>
    <row r="666" ht="15.75" customHeight="1">
      <c r="A666" s="52"/>
      <c r="B666" s="52"/>
      <c r="C666" s="52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  <c r="Z666" s="52"/>
    </row>
    <row r="667" ht="15.75" customHeight="1">
      <c r="A667" s="52"/>
      <c r="B667" s="52"/>
      <c r="C667" s="52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  <c r="Z667" s="52"/>
    </row>
    <row r="668" ht="15.75" customHeight="1">
      <c r="A668" s="52"/>
      <c r="B668" s="52"/>
      <c r="C668" s="52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  <c r="Z668" s="52"/>
    </row>
    <row r="669" ht="15.75" customHeight="1">
      <c r="A669" s="52"/>
      <c r="B669" s="52"/>
      <c r="C669" s="52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  <c r="Z669" s="52"/>
    </row>
    <row r="670" ht="15.75" customHeight="1">
      <c r="A670" s="52"/>
      <c r="B670" s="52"/>
      <c r="C670" s="52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  <c r="Z670" s="52"/>
    </row>
    <row r="671" ht="15.75" customHeight="1">
      <c r="A671" s="52"/>
      <c r="B671" s="52"/>
      <c r="C671" s="5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  <c r="Z671" s="52"/>
    </row>
    <row r="672" ht="15.75" customHeight="1">
      <c r="A672" s="52"/>
      <c r="B672" s="52"/>
      <c r="C672" s="52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  <c r="Z672" s="52"/>
    </row>
    <row r="673" ht="15.75" customHeight="1">
      <c r="A673" s="52"/>
      <c r="B673" s="52"/>
      <c r="C673" s="52"/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  <c r="Z673" s="52"/>
    </row>
    <row r="674" ht="15.75" customHeight="1">
      <c r="A674" s="52"/>
      <c r="B674" s="52"/>
      <c r="C674" s="52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  <c r="Z674" s="52"/>
    </row>
    <row r="675" ht="15.75" customHeight="1">
      <c r="A675" s="52"/>
      <c r="B675" s="52"/>
      <c r="C675" s="52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  <c r="Z675" s="52"/>
    </row>
    <row r="676" ht="15.75" customHeight="1">
      <c r="A676" s="52"/>
      <c r="B676" s="52"/>
      <c r="C676" s="52"/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  <c r="Z676" s="52"/>
    </row>
    <row r="677" ht="15.75" customHeight="1">
      <c r="A677" s="52"/>
      <c r="B677" s="52"/>
      <c r="C677" s="52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  <c r="Z677" s="52"/>
    </row>
    <row r="678" ht="15.75" customHeight="1">
      <c r="A678" s="52"/>
      <c r="B678" s="52"/>
      <c r="C678" s="52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  <c r="Z678" s="52"/>
    </row>
    <row r="679" ht="15.75" customHeight="1">
      <c r="A679" s="52"/>
      <c r="B679" s="52"/>
      <c r="C679" s="5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  <c r="Z679" s="52"/>
    </row>
    <row r="680" ht="15.75" customHeight="1">
      <c r="A680" s="52"/>
      <c r="B680" s="52"/>
      <c r="C680" s="52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  <c r="Z680" s="52"/>
    </row>
    <row r="681" ht="15.75" customHeight="1">
      <c r="A681" s="52"/>
      <c r="B681" s="52"/>
      <c r="C681" s="52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  <c r="Z681" s="52"/>
    </row>
    <row r="682" ht="15.75" customHeight="1">
      <c r="A682" s="52"/>
      <c r="B682" s="52"/>
      <c r="C682" s="52"/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  <c r="Z682" s="52"/>
    </row>
    <row r="683" ht="15.75" customHeight="1">
      <c r="A683" s="52"/>
      <c r="B683" s="52"/>
      <c r="C683" s="52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  <c r="Z683" s="52"/>
    </row>
    <row r="684" ht="15.75" customHeight="1">
      <c r="A684" s="52"/>
      <c r="B684" s="52"/>
      <c r="C684" s="52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  <c r="Z684" s="52"/>
    </row>
    <row r="685" ht="15.75" customHeight="1">
      <c r="A685" s="52"/>
      <c r="B685" s="52"/>
      <c r="C685" s="52"/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  <c r="Z685" s="52"/>
    </row>
    <row r="686" ht="15.75" customHeight="1">
      <c r="A686" s="52"/>
      <c r="B686" s="52"/>
      <c r="C686" s="52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  <c r="Z686" s="52"/>
    </row>
    <row r="687" ht="15.75" customHeight="1">
      <c r="A687" s="52"/>
      <c r="B687" s="52"/>
      <c r="C687" s="5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  <c r="Z687" s="52"/>
    </row>
    <row r="688" ht="15.75" customHeight="1">
      <c r="A688" s="52"/>
      <c r="B688" s="52"/>
      <c r="C688" s="52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  <c r="Z688" s="52"/>
    </row>
    <row r="689" ht="15.75" customHeight="1">
      <c r="A689" s="52"/>
      <c r="B689" s="52"/>
      <c r="C689" s="52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  <c r="Z689" s="52"/>
    </row>
    <row r="690" ht="15.75" customHeight="1">
      <c r="A690" s="52"/>
      <c r="B690" s="52"/>
      <c r="C690" s="52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  <c r="Z690" s="52"/>
    </row>
    <row r="691" ht="15.75" customHeight="1">
      <c r="A691" s="52"/>
      <c r="B691" s="52"/>
      <c r="C691" s="5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  <c r="Z691" s="52"/>
    </row>
    <row r="692" ht="15.75" customHeight="1">
      <c r="A692" s="52"/>
      <c r="B692" s="52"/>
      <c r="C692" s="52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  <c r="Z692" s="52"/>
    </row>
    <row r="693" ht="15.75" customHeight="1">
      <c r="A693" s="52"/>
      <c r="B693" s="52"/>
      <c r="C693" s="52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  <c r="Z693" s="52"/>
    </row>
    <row r="694" ht="15.75" customHeight="1">
      <c r="A694" s="52"/>
      <c r="B694" s="52"/>
      <c r="C694" s="52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  <c r="Z694" s="52"/>
    </row>
    <row r="695" ht="15.75" customHeight="1">
      <c r="A695" s="52"/>
      <c r="B695" s="52"/>
      <c r="C695" s="52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  <c r="Z695" s="52"/>
    </row>
    <row r="696" ht="15.75" customHeight="1">
      <c r="A696" s="52"/>
      <c r="B696" s="52"/>
      <c r="C696" s="52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  <c r="Z696" s="52"/>
    </row>
    <row r="697" ht="15.75" customHeight="1">
      <c r="A697" s="52"/>
      <c r="B697" s="52"/>
      <c r="C697" s="52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  <c r="Z697" s="52"/>
    </row>
    <row r="698" ht="15.75" customHeight="1">
      <c r="A698" s="52"/>
      <c r="B698" s="52"/>
      <c r="C698" s="52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  <c r="Z698" s="52"/>
    </row>
    <row r="699" ht="15.75" customHeight="1">
      <c r="A699" s="52"/>
      <c r="B699" s="52"/>
      <c r="C699" s="5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  <c r="Z699" s="52"/>
    </row>
    <row r="700" ht="15.75" customHeight="1">
      <c r="A700" s="52"/>
      <c r="B700" s="52"/>
      <c r="C700" s="52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  <c r="Z700" s="52"/>
    </row>
    <row r="701" ht="15.75" customHeight="1">
      <c r="A701" s="52"/>
      <c r="B701" s="52"/>
      <c r="C701" s="52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  <c r="Z701" s="52"/>
    </row>
    <row r="702" ht="15.75" customHeight="1">
      <c r="A702" s="52"/>
      <c r="B702" s="52"/>
      <c r="C702" s="52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  <c r="Z702" s="52"/>
    </row>
    <row r="703" ht="15.75" customHeight="1">
      <c r="A703" s="52"/>
      <c r="B703" s="52"/>
      <c r="C703" s="52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  <c r="Z703" s="52"/>
    </row>
    <row r="704" ht="15.75" customHeight="1">
      <c r="A704" s="52"/>
      <c r="B704" s="52"/>
      <c r="C704" s="52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  <c r="Z704" s="52"/>
    </row>
    <row r="705" ht="15.75" customHeight="1">
      <c r="A705" s="52"/>
      <c r="B705" s="52"/>
      <c r="C705" s="52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  <c r="Z705" s="52"/>
    </row>
    <row r="706" ht="15.75" customHeight="1">
      <c r="A706" s="52"/>
      <c r="B706" s="52"/>
      <c r="C706" s="52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  <c r="Z706" s="52"/>
    </row>
    <row r="707" ht="15.75" customHeight="1">
      <c r="A707" s="52"/>
      <c r="B707" s="52"/>
      <c r="C707" s="5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  <c r="Z707" s="52"/>
    </row>
    <row r="708" ht="15.75" customHeight="1">
      <c r="A708" s="52"/>
      <c r="B708" s="52"/>
      <c r="C708" s="52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  <c r="Z708" s="52"/>
    </row>
    <row r="709" ht="15.75" customHeight="1">
      <c r="A709" s="52"/>
      <c r="B709" s="52"/>
      <c r="C709" s="52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  <c r="Z709" s="52"/>
    </row>
    <row r="710" ht="15.75" customHeight="1">
      <c r="A710" s="52"/>
      <c r="B710" s="52"/>
      <c r="C710" s="52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  <c r="Z710" s="52"/>
    </row>
    <row r="711" ht="15.75" customHeight="1">
      <c r="A711" s="52"/>
      <c r="B711" s="52"/>
      <c r="C711" s="5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  <c r="Z711" s="52"/>
    </row>
    <row r="712" ht="15.75" customHeight="1">
      <c r="A712" s="52"/>
      <c r="B712" s="52"/>
      <c r="C712" s="52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  <c r="Z712" s="52"/>
    </row>
    <row r="713" ht="15.75" customHeight="1">
      <c r="A713" s="52"/>
      <c r="B713" s="52"/>
      <c r="C713" s="52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  <c r="Z713" s="52"/>
    </row>
    <row r="714" ht="15.75" customHeight="1">
      <c r="A714" s="52"/>
      <c r="B714" s="52"/>
      <c r="C714" s="52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  <c r="Z714" s="52"/>
    </row>
    <row r="715" ht="15.75" customHeight="1">
      <c r="A715" s="52"/>
      <c r="B715" s="52"/>
      <c r="C715" s="52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  <c r="Z715" s="52"/>
    </row>
    <row r="716" ht="15.75" customHeight="1">
      <c r="A716" s="52"/>
      <c r="B716" s="52"/>
      <c r="C716" s="52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  <c r="Z716" s="52"/>
    </row>
    <row r="717" ht="15.75" customHeight="1">
      <c r="A717" s="52"/>
      <c r="B717" s="52"/>
      <c r="C717" s="52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  <c r="Z717" s="52"/>
    </row>
    <row r="718" ht="15.75" customHeight="1">
      <c r="A718" s="52"/>
      <c r="B718" s="52"/>
      <c r="C718" s="52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  <c r="Z718" s="52"/>
    </row>
    <row r="719" ht="15.75" customHeight="1">
      <c r="A719" s="52"/>
      <c r="B719" s="52"/>
      <c r="C719" s="5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  <c r="Z719" s="52"/>
    </row>
    <row r="720" ht="15.75" customHeight="1">
      <c r="A720" s="52"/>
      <c r="B720" s="52"/>
      <c r="C720" s="52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  <c r="Z720" s="52"/>
    </row>
    <row r="721" ht="15.75" customHeight="1">
      <c r="A721" s="52"/>
      <c r="B721" s="52"/>
      <c r="C721" s="52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  <c r="Z721" s="52"/>
    </row>
    <row r="722" ht="15.75" customHeight="1">
      <c r="A722" s="52"/>
      <c r="B722" s="52"/>
      <c r="C722" s="52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  <c r="Z722" s="52"/>
    </row>
    <row r="723" ht="15.75" customHeight="1">
      <c r="A723" s="52"/>
      <c r="B723" s="52"/>
      <c r="C723" s="52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  <c r="Z723" s="52"/>
    </row>
    <row r="724" ht="15.75" customHeight="1">
      <c r="A724" s="52"/>
      <c r="B724" s="52"/>
      <c r="C724" s="52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  <c r="Z724" s="52"/>
    </row>
    <row r="725" ht="15.75" customHeight="1">
      <c r="A725" s="52"/>
      <c r="B725" s="52"/>
      <c r="C725" s="52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  <c r="Z725" s="52"/>
    </row>
    <row r="726" ht="15.75" customHeight="1">
      <c r="A726" s="52"/>
      <c r="B726" s="52"/>
      <c r="C726" s="52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  <c r="Z726" s="52"/>
    </row>
    <row r="727" ht="15.75" customHeight="1">
      <c r="A727" s="52"/>
      <c r="B727" s="52"/>
      <c r="C727" s="52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  <c r="Z727" s="52"/>
    </row>
    <row r="728" ht="15.75" customHeight="1">
      <c r="A728" s="52"/>
      <c r="B728" s="52"/>
      <c r="C728" s="52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  <c r="Z728" s="52"/>
    </row>
    <row r="729" ht="15.75" customHeight="1">
      <c r="A729" s="52"/>
      <c r="B729" s="52"/>
      <c r="C729" s="52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  <c r="Z729" s="52"/>
    </row>
    <row r="730" ht="15.75" customHeight="1">
      <c r="A730" s="52"/>
      <c r="B730" s="52"/>
      <c r="C730" s="52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  <c r="Z730" s="52"/>
    </row>
    <row r="731" ht="15.75" customHeight="1">
      <c r="A731" s="52"/>
      <c r="B731" s="52"/>
      <c r="C731" s="52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  <c r="Z731" s="52"/>
    </row>
    <row r="732" ht="15.75" customHeight="1">
      <c r="A732" s="52"/>
      <c r="B732" s="52"/>
      <c r="C732" s="52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  <c r="Z732" s="52"/>
    </row>
    <row r="733" ht="15.75" customHeight="1">
      <c r="A733" s="52"/>
      <c r="B733" s="52"/>
      <c r="C733" s="52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  <c r="Z733" s="52"/>
    </row>
    <row r="734" ht="15.75" customHeight="1">
      <c r="A734" s="52"/>
      <c r="B734" s="52"/>
      <c r="C734" s="52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  <c r="Z734" s="52"/>
    </row>
    <row r="735" ht="15.75" customHeight="1">
      <c r="A735" s="52"/>
      <c r="B735" s="52"/>
      <c r="C735" s="52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  <c r="Z735" s="52"/>
    </row>
    <row r="736" ht="15.75" customHeight="1">
      <c r="A736" s="52"/>
      <c r="B736" s="52"/>
      <c r="C736" s="52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  <c r="Z736" s="52"/>
    </row>
    <row r="737" ht="15.75" customHeight="1">
      <c r="A737" s="52"/>
      <c r="B737" s="52"/>
      <c r="C737" s="52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  <c r="Z737" s="52"/>
    </row>
    <row r="738" ht="15.75" customHeight="1">
      <c r="A738" s="52"/>
      <c r="B738" s="52"/>
      <c r="C738" s="52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  <c r="Z738" s="52"/>
    </row>
    <row r="739" ht="15.75" customHeight="1">
      <c r="A739" s="52"/>
      <c r="B739" s="52"/>
      <c r="C739" s="5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  <c r="Z739" s="52"/>
    </row>
    <row r="740" ht="15.75" customHeight="1">
      <c r="A740" s="52"/>
      <c r="B740" s="52"/>
      <c r="C740" s="52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  <c r="Z740" s="52"/>
    </row>
    <row r="741" ht="15.75" customHeight="1">
      <c r="A741" s="52"/>
      <c r="B741" s="52"/>
      <c r="C741" s="52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  <c r="Z741" s="52"/>
    </row>
    <row r="742" ht="15.75" customHeight="1">
      <c r="A742" s="52"/>
      <c r="B742" s="52"/>
      <c r="C742" s="52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  <c r="Z742" s="52"/>
    </row>
    <row r="743" ht="15.75" customHeight="1">
      <c r="A743" s="52"/>
      <c r="B743" s="52"/>
      <c r="C743" s="52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  <c r="Z743" s="52"/>
    </row>
    <row r="744" ht="15.75" customHeight="1">
      <c r="A744" s="52"/>
      <c r="B744" s="52"/>
      <c r="C744" s="52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  <c r="Z744" s="52"/>
    </row>
    <row r="745" ht="15.75" customHeight="1">
      <c r="A745" s="52"/>
      <c r="B745" s="52"/>
      <c r="C745" s="52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  <c r="Z745" s="52"/>
    </row>
    <row r="746" ht="15.75" customHeight="1">
      <c r="A746" s="52"/>
      <c r="B746" s="52"/>
      <c r="C746" s="52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  <c r="Z746" s="52"/>
    </row>
    <row r="747" ht="15.75" customHeight="1">
      <c r="A747" s="52"/>
      <c r="B747" s="52"/>
      <c r="C747" s="52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  <c r="Z747" s="52"/>
    </row>
    <row r="748" ht="15.75" customHeight="1">
      <c r="A748" s="52"/>
      <c r="B748" s="52"/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  <c r="Z748" s="52"/>
    </row>
    <row r="749" ht="15.75" customHeight="1">
      <c r="A749" s="52"/>
      <c r="B749" s="52"/>
      <c r="C749" s="52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  <c r="Z749" s="52"/>
    </row>
    <row r="750" ht="15.75" customHeight="1">
      <c r="A750" s="52"/>
      <c r="B750" s="52"/>
      <c r="C750" s="52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  <c r="Z750" s="52"/>
    </row>
    <row r="751" ht="15.75" customHeight="1">
      <c r="A751" s="52"/>
      <c r="B751" s="52"/>
      <c r="C751" s="52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  <c r="Z751" s="52"/>
    </row>
    <row r="752" ht="15.75" customHeight="1">
      <c r="A752" s="52"/>
      <c r="B752" s="52"/>
      <c r="C752" s="52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  <c r="Z752" s="52"/>
    </row>
    <row r="753" ht="15.75" customHeight="1">
      <c r="A753" s="52"/>
      <c r="B753" s="52"/>
      <c r="C753" s="52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  <c r="Z753" s="52"/>
    </row>
    <row r="754" ht="15.75" customHeight="1">
      <c r="A754" s="52"/>
      <c r="B754" s="52"/>
      <c r="C754" s="52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  <c r="Z754" s="52"/>
    </row>
    <row r="755" ht="15.75" customHeight="1">
      <c r="A755" s="52"/>
      <c r="B755" s="52"/>
      <c r="C755" s="5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  <c r="Z755" s="52"/>
    </row>
    <row r="756" ht="15.75" customHeight="1">
      <c r="A756" s="52"/>
      <c r="B756" s="52"/>
      <c r="C756" s="52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  <c r="Z756" s="52"/>
    </row>
    <row r="757" ht="15.75" customHeight="1">
      <c r="A757" s="52"/>
      <c r="B757" s="52"/>
      <c r="C757" s="52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  <c r="Z757" s="52"/>
    </row>
    <row r="758" ht="15.75" customHeight="1">
      <c r="A758" s="52"/>
      <c r="B758" s="52"/>
      <c r="C758" s="52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  <c r="Z758" s="52"/>
    </row>
    <row r="759" ht="15.75" customHeight="1">
      <c r="A759" s="52"/>
      <c r="B759" s="52"/>
      <c r="C759" s="5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  <c r="Z759" s="52"/>
    </row>
    <row r="760" ht="15.75" customHeight="1">
      <c r="A760" s="52"/>
      <c r="B760" s="52"/>
      <c r="C760" s="52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  <c r="Z760" s="52"/>
    </row>
    <row r="761" ht="15.75" customHeight="1">
      <c r="A761" s="52"/>
      <c r="B761" s="52"/>
      <c r="C761" s="52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  <c r="Z761" s="52"/>
    </row>
    <row r="762" ht="15.75" customHeight="1">
      <c r="A762" s="52"/>
      <c r="B762" s="52"/>
      <c r="C762" s="52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  <c r="Z762" s="52"/>
    </row>
    <row r="763" ht="15.75" customHeight="1">
      <c r="A763" s="52"/>
      <c r="B763" s="52"/>
      <c r="C763" s="5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  <c r="Z763" s="52"/>
    </row>
    <row r="764" ht="15.75" customHeight="1">
      <c r="A764" s="52"/>
      <c r="B764" s="52"/>
      <c r="C764" s="52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  <c r="Z764" s="52"/>
    </row>
    <row r="765" ht="15.75" customHeight="1">
      <c r="A765" s="52"/>
      <c r="B765" s="52"/>
      <c r="C765" s="52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  <c r="Z765" s="52"/>
    </row>
    <row r="766" ht="15.75" customHeight="1">
      <c r="A766" s="52"/>
      <c r="B766" s="52"/>
      <c r="C766" s="52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  <c r="Z766" s="52"/>
    </row>
    <row r="767" ht="15.75" customHeight="1">
      <c r="A767" s="52"/>
      <c r="B767" s="52"/>
      <c r="C767" s="5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  <c r="Z767" s="52"/>
    </row>
    <row r="768" ht="15.75" customHeight="1">
      <c r="A768" s="52"/>
      <c r="B768" s="52"/>
      <c r="C768" s="52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  <c r="Z768" s="52"/>
    </row>
    <row r="769" ht="15.75" customHeight="1">
      <c r="A769" s="52"/>
      <c r="B769" s="52"/>
      <c r="C769" s="52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  <c r="Z769" s="52"/>
    </row>
    <row r="770" ht="15.75" customHeight="1">
      <c r="A770" s="52"/>
      <c r="B770" s="52"/>
      <c r="C770" s="52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  <c r="Z770" s="52"/>
    </row>
    <row r="771" ht="15.75" customHeight="1">
      <c r="A771" s="52"/>
      <c r="B771" s="52"/>
      <c r="C771" s="52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  <c r="Z771" s="52"/>
    </row>
    <row r="772" ht="15.75" customHeight="1">
      <c r="A772" s="52"/>
      <c r="B772" s="52"/>
      <c r="C772" s="52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  <c r="Z772" s="52"/>
    </row>
    <row r="773" ht="15.75" customHeight="1">
      <c r="A773" s="52"/>
      <c r="B773" s="52"/>
      <c r="C773" s="52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  <c r="Z773" s="52"/>
    </row>
    <row r="774" ht="15.75" customHeight="1">
      <c r="A774" s="52"/>
      <c r="B774" s="52"/>
      <c r="C774" s="52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  <c r="Z774" s="52"/>
    </row>
    <row r="775" ht="15.75" customHeight="1">
      <c r="A775" s="52"/>
      <c r="B775" s="52"/>
      <c r="C775" s="5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  <c r="Z775" s="52"/>
    </row>
    <row r="776" ht="15.75" customHeight="1">
      <c r="A776" s="52"/>
      <c r="B776" s="52"/>
      <c r="C776" s="52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  <c r="Z776" s="52"/>
    </row>
    <row r="777" ht="15.75" customHeight="1">
      <c r="A777" s="52"/>
      <c r="B777" s="52"/>
      <c r="C777" s="52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  <c r="Z777" s="52"/>
    </row>
    <row r="778" ht="15.75" customHeight="1">
      <c r="A778" s="52"/>
      <c r="B778" s="52"/>
      <c r="C778" s="52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  <c r="Z778" s="52"/>
    </row>
    <row r="779" ht="15.75" customHeight="1">
      <c r="A779" s="52"/>
      <c r="B779" s="52"/>
      <c r="C779" s="5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  <c r="Z779" s="52"/>
    </row>
    <row r="780" ht="15.75" customHeight="1">
      <c r="A780" s="52"/>
      <c r="B780" s="52"/>
      <c r="C780" s="52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  <c r="Z780" s="52"/>
    </row>
    <row r="781" ht="15.75" customHeight="1">
      <c r="A781" s="52"/>
      <c r="B781" s="52"/>
      <c r="C781" s="52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  <c r="Z781" s="52"/>
    </row>
    <row r="782" ht="15.75" customHeight="1">
      <c r="A782" s="52"/>
      <c r="B782" s="52"/>
      <c r="C782" s="52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  <c r="Z782" s="52"/>
    </row>
    <row r="783" ht="15.75" customHeight="1">
      <c r="A783" s="52"/>
      <c r="B783" s="52"/>
      <c r="C783" s="52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  <c r="Z783" s="52"/>
    </row>
    <row r="784" ht="15.75" customHeight="1">
      <c r="A784" s="52"/>
      <c r="B784" s="52"/>
      <c r="C784" s="52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  <c r="Z784" s="52"/>
    </row>
    <row r="785" ht="15.75" customHeight="1">
      <c r="A785" s="52"/>
      <c r="B785" s="52"/>
      <c r="C785" s="52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  <c r="Z785" s="52"/>
    </row>
    <row r="786" ht="15.75" customHeight="1">
      <c r="A786" s="52"/>
      <c r="B786" s="52"/>
      <c r="C786" s="52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  <c r="Z786" s="52"/>
    </row>
    <row r="787" ht="15.75" customHeight="1">
      <c r="A787" s="52"/>
      <c r="B787" s="52"/>
      <c r="C787" s="5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  <c r="Z787" s="52"/>
    </row>
    <row r="788" ht="15.75" customHeight="1">
      <c r="A788" s="52"/>
      <c r="B788" s="52"/>
      <c r="C788" s="52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  <c r="Z788" s="52"/>
    </row>
    <row r="789" ht="15.75" customHeight="1">
      <c r="A789" s="52"/>
      <c r="B789" s="52"/>
      <c r="C789" s="52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  <c r="Z789" s="52"/>
    </row>
    <row r="790" ht="15.75" customHeight="1">
      <c r="A790" s="52"/>
      <c r="B790" s="52"/>
      <c r="C790" s="52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  <c r="Z790" s="52"/>
    </row>
    <row r="791" ht="15.75" customHeight="1">
      <c r="A791" s="52"/>
      <c r="B791" s="52"/>
      <c r="C791" s="52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  <c r="Z791" s="52"/>
    </row>
    <row r="792" ht="15.75" customHeight="1">
      <c r="A792" s="52"/>
      <c r="B792" s="52"/>
      <c r="C792" s="52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  <c r="Z792" s="52"/>
    </row>
    <row r="793" ht="15.75" customHeight="1">
      <c r="A793" s="52"/>
      <c r="B793" s="52"/>
      <c r="C793" s="52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  <c r="Z793" s="52"/>
    </row>
    <row r="794" ht="15.75" customHeight="1">
      <c r="A794" s="52"/>
      <c r="B794" s="52"/>
      <c r="C794" s="52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  <c r="Z794" s="52"/>
    </row>
    <row r="795" ht="15.75" customHeight="1">
      <c r="A795" s="52"/>
      <c r="B795" s="52"/>
      <c r="C795" s="52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  <c r="Z795" s="52"/>
    </row>
    <row r="796" ht="15.75" customHeight="1">
      <c r="A796" s="52"/>
      <c r="B796" s="52"/>
      <c r="C796" s="52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  <c r="Z796" s="52"/>
    </row>
    <row r="797" ht="15.75" customHeight="1">
      <c r="A797" s="52"/>
      <c r="B797" s="52"/>
      <c r="C797" s="52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  <c r="Z797" s="52"/>
    </row>
    <row r="798" ht="15.75" customHeight="1">
      <c r="A798" s="52"/>
      <c r="B798" s="52"/>
      <c r="C798" s="52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  <c r="Z798" s="52"/>
    </row>
    <row r="799" ht="15.75" customHeight="1">
      <c r="A799" s="52"/>
      <c r="B799" s="52"/>
      <c r="C799" s="5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  <c r="Z799" s="52"/>
    </row>
    <row r="800" ht="15.75" customHeight="1">
      <c r="A800" s="52"/>
      <c r="B800" s="52"/>
      <c r="C800" s="52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  <c r="Z800" s="52"/>
    </row>
    <row r="801" ht="15.75" customHeight="1">
      <c r="A801" s="52"/>
      <c r="B801" s="52"/>
      <c r="C801" s="52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  <c r="Z801" s="52"/>
    </row>
    <row r="802" ht="15.75" customHeight="1">
      <c r="A802" s="52"/>
      <c r="B802" s="52"/>
      <c r="C802" s="52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  <c r="Z802" s="52"/>
    </row>
    <row r="803" ht="15.75" customHeight="1">
      <c r="A803" s="52"/>
      <c r="B803" s="52"/>
      <c r="C803" s="52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  <c r="Z803" s="52"/>
    </row>
    <row r="804" ht="15.75" customHeight="1">
      <c r="A804" s="52"/>
      <c r="B804" s="52"/>
      <c r="C804" s="52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  <c r="Z804" s="52"/>
    </row>
    <row r="805" ht="15.75" customHeight="1">
      <c r="A805" s="52"/>
      <c r="B805" s="52"/>
      <c r="C805" s="52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  <c r="Z805" s="52"/>
    </row>
    <row r="806" ht="15.75" customHeight="1">
      <c r="A806" s="52"/>
      <c r="B806" s="52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  <c r="Z806" s="52"/>
    </row>
    <row r="807" ht="15.75" customHeight="1">
      <c r="A807" s="52"/>
      <c r="B807" s="52"/>
      <c r="C807" s="52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  <c r="Z807" s="52"/>
    </row>
    <row r="808" ht="15.75" customHeight="1">
      <c r="A808" s="52"/>
      <c r="B808" s="52"/>
      <c r="C808" s="52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  <c r="Z808" s="52"/>
    </row>
    <row r="809" ht="15.75" customHeight="1">
      <c r="A809" s="52"/>
      <c r="B809" s="52"/>
      <c r="C809" s="52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  <c r="Z809" s="52"/>
    </row>
    <row r="810" ht="15.75" customHeight="1">
      <c r="A810" s="52"/>
      <c r="B810" s="52"/>
      <c r="C810" s="52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  <c r="Z810" s="52"/>
    </row>
    <row r="811" ht="15.75" customHeight="1">
      <c r="A811" s="52"/>
      <c r="B811" s="52"/>
      <c r="C811" s="52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  <c r="Z811" s="52"/>
    </row>
    <row r="812" ht="15.75" customHeight="1">
      <c r="A812" s="52"/>
      <c r="B812" s="52"/>
      <c r="C812" s="52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  <c r="Z812" s="52"/>
    </row>
    <row r="813" ht="15.75" customHeight="1">
      <c r="A813" s="52"/>
      <c r="B813" s="52"/>
      <c r="C813" s="52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  <c r="Z813" s="52"/>
    </row>
    <row r="814" ht="15.75" customHeight="1">
      <c r="A814" s="52"/>
      <c r="B814" s="52"/>
      <c r="C814" s="52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  <c r="Z814" s="52"/>
    </row>
    <row r="815" ht="15.75" customHeight="1">
      <c r="A815" s="52"/>
      <c r="B815" s="52"/>
      <c r="C815" s="52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  <c r="Z815" s="52"/>
    </row>
    <row r="816" ht="15.75" customHeight="1">
      <c r="A816" s="52"/>
      <c r="B816" s="52"/>
      <c r="C816" s="52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  <c r="Z816" s="52"/>
    </row>
    <row r="817" ht="15.75" customHeight="1">
      <c r="A817" s="52"/>
      <c r="B817" s="52"/>
      <c r="C817" s="52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  <c r="Z817" s="52"/>
    </row>
    <row r="818" ht="15.75" customHeight="1">
      <c r="A818" s="52"/>
      <c r="B818" s="52"/>
      <c r="C818" s="52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  <c r="Z818" s="52"/>
    </row>
    <row r="819" ht="15.75" customHeight="1">
      <c r="A819" s="52"/>
      <c r="B819" s="52"/>
      <c r="C819" s="5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  <c r="Z819" s="52"/>
    </row>
    <row r="820" ht="15.75" customHeight="1">
      <c r="A820" s="52"/>
      <c r="B820" s="52"/>
      <c r="C820" s="52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  <c r="Z820" s="52"/>
    </row>
    <row r="821" ht="15.75" customHeight="1">
      <c r="A821" s="52"/>
      <c r="B821" s="52"/>
      <c r="C821" s="52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  <c r="Z821" s="52"/>
    </row>
    <row r="822" ht="15.75" customHeight="1">
      <c r="A822" s="52"/>
      <c r="B822" s="52"/>
      <c r="C822" s="52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  <c r="Z822" s="52"/>
    </row>
    <row r="823" ht="15.75" customHeight="1">
      <c r="A823" s="52"/>
      <c r="B823" s="52"/>
      <c r="C823" s="52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  <c r="Z823" s="52"/>
    </row>
    <row r="824" ht="15.75" customHeight="1">
      <c r="A824" s="52"/>
      <c r="B824" s="52"/>
      <c r="C824" s="52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  <c r="Z824" s="52"/>
    </row>
    <row r="825" ht="15.75" customHeight="1">
      <c r="A825" s="52"/>
      <c r="B825" s="52"/>
      <c r="C825" s="52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  <c r="Z825" s="52"/>
    </row>
    <row r="826" ht="15.75" customHeight="1">
      <c r="A826" s="52"/>
      <c r="B826" s="52"/>
      <c r="C826" s="52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  <c r="Z826" s="52"/>
    </row>
    <row r="827" ht="15.75" customHeight="1">
      <c r="A827" s="52"/>
      <c r="B827" s="52"/>
      <c r="C827" s="52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  <c r="Z827" s="52"/>
    </row>
    <row r="828" ht="15.75" customHeight="1">
      <c r="A828" s="52"/>
      <c r="B828" s="52"/>
      <c r="C828" s="52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  <c r="Z828" s="52"/>
    </row>
    <row r="829" ht="15.75" customHeight="1">
      <c r="A829" s="52"/>
      <c r="B829" s="52"/>
      <c r="C829" s="52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  <c r="Z829" s="52"/>
    </row>
    <row r="830" ht="15.75" customHeight="1">
      <c r="A830" s="52"/>
      <c r="B830" s="52"/>
      <c r="C830" s="52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  <c r="Z830" s="52"/>
    </row>
    <row r="831" ht="15.75" customHeight="1">
      <c r="A831" s="52"/>
      <c r="B831" s="52"/>
      <c r="C831" s="52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  <c r="Z831" s="52"/>
    </row>
    <row r="832" ht="15.75" customHeight="1">
      <c r="A832" s="52"/>
      <c r="B832" s="52"/>
      <c r="C832" s="52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  <c r="Z832" s="52"/>
    </row>
    <row r="833" ht="15.75" customHeight="1">
      <c r="A833" s="52"/>
      <c r="B833" s="52"/>
      <c r="C833" s="52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  <c r="Z833" s="52"/>
    </row>
    <row r="834" ht="15.75" customHeight="1">
      <c r="A834" s="52"/>
      <c r="B834" s="52"/>
      <c r="C834" s="52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  <c r="Z834" s="52"/>
    </row>
    <row r="835" ht="15.75" customHeight="1">
      <c r="A835" s="52"/>
      <c r="B835" s="52"/>
      <c r="C835" s="52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  <c r="Z835" s="52"/>
    </row>
    <row r="836" ht="15.75" customHeight="1">
      <c r="A836" s="52"/>
      <c r="B836" s="52"/>
      <c r="C836" s="52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  <c r="Z836" s="52"/>
    </row>
    <row r="837" ht="15.75" customHeight="1">
      <c r="A837" s="52"/>
      <c r="B837" s="52"/>
      <c r="C837" s="52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  <c r="Z837" s="52"/>
    </row>
    <row r="838" ht="15.75" customHeight="1">
      <c r="A838" s="52"/>
      <c r="B838" s="52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  <c r="Z838" s="52"/>
    </row>
    <row r="839" ht="15.75" customHeight="1">
      <c r="A839" s="52"/>
      <c r="B839" s="52"/>
      <c r="C839" s="5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  <c r="Z839" s="52"/>
    </row>
    <row r="840" ht="15.75" customHeight="1">
      <c r="A840" s="52"/>
      <c r="B840" s="52"/>
      <c r="C840" s="52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  <c r="Z840" s="52"/>
    </row>
    <row r="841" ht="15.75" customHeight="1">
      <c r="A841" s="52"/>
      <c r="B841" s="52"/>
      <c r="C841" s="52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  <c r="Z841" s="52"/>
    </row>
    <row r="842" ht="15.75" customHeight="1">
      <c r="A842" s="52"/>
      <c r="B842" s="52"/>
      <c r="C842" s="52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  <c r="Z842" s="52"/>
    </row>
    <row r="843" ht="15.75" customHeight="1">
      <c r="A843" s="52"/>
      <c r="B843" s="52"/>
      <c r="C843" s="52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  <c r="Z843" s="52"/>
    </row>
    <row r="844" ht="15.75" customHeight="1">
      <c r="A844" s="52"/>
      <c r="B844" s="52"/>
      <c r="C844" s="52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  <c r="Z844" s="52"/>
    </row>
    <row r="845" ht="15.75" customHeight="1">
      <c r="A845" s="52"/>
      <c r="B845" s="52"/>
      <c r="C845" s="52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  <c r="Z845" s="52"/>
    </row>
    <row r="846" ht="15.75" customHeight="1">
      <c r="A846" s="52"/>
      <c r="B846" s="52"/>
      <c r="C846" s="52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  <c r="Z846" s="52"/>
    </row>
    <row r="847" ht="15.75" customHeight="1">
      <c r="A847" s="52"/>
      <c r="B847" s="52"/>
      <c r="C847" s="5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  <c r="Z847" s="52"/>
    </row>
    <row r="848" ht="15.75" customHeight="1">
      <c r="A848" s="52"/>
      <c r="B848" s="52"/>
      <c r="C848" s="52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  <c r="Z848" s="52"/>
    </row>
    <row r="849" ht="15.75" customHeight="1">
      <c r="A849" s="52"/>
      <c r="B849" s="52"/>
      <c r="C849" s="52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  <c r="Z849" s="52"/>
    </row>
    <row r="850" ht="15.75" customHeight="1">
      <c r="A850" s="52"/>
      <c r="B850" s="52"/>
      <c r="C850" s="52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  <c r="Z850" s="52"/>
    </row>
    <row r="851" ht="15.75" customHeight="1">
      <c r="A851" s="52"/>
      <c r="B851" s="52"/>
      <c r="C851" s="52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  <c r="Z851" s="52"/>
    </row>
    <row r="852" ht="15.75" customHeight="1">
      <c r="A852" s="52"/>
      <c r="B852" s="52"/>
      <c r="C852" s="52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  <c r="Z852" s="52"/>
    </row>
    <row r="853" ht="15.75" customHeight="1">
      <c r="A853" s="52"/>
      <c r="B853" s="52"/>
      <c r="C853" s="52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  <c r="Z853" s="52"/>
    </row>
    <row r="854" ht="15.75" customHeight="1">
      <c r="A854" s="52"/>
      <c r="B854" s="52"/>
      <c r="C854" s="52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  <c r="Z854" s="52"/>
    </row>
    <row r="855" ht="15.75" customHeight="1">
      <c r="A855" s="52"/>
      <c r="B855" s="52"/>
      <c r="C855" s="5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  <c r="Z855" s="52"/>
    </row>
    <row r="856" ht="15.75" customHeight="1">
      <c r="A856" s="52"/>
      <c r="B856" s="52"/>
      <c r="C856" s="52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  <c r="Z856" s="52"/>
    </row>
    <row r="857" ht="15.75" customHeight="1">
      <c r="A857" s="52"/>
      <c r="B857" s="52"/>
      <c r="C857" s="52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  <c r="Z857" s="52"/>
    </row>
    <row r="858" ht="15.75" customHeight="1">
      <c r="A858" s="52"/>
      <c r="B858" s="52"/>
      <c r="C858" s="52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  <c r="Z858" s="52"/>
    </row>
    <row r="859" ht="15.75" customHeight="1">
      <c r="A859" s="52"/>
      <c r="B859" s="52"/>
      <c r="C859" s="5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  <c r="Z859" s="52"/>
    </row>
    <row r="860" ht="15.75" customHeight="1">
      <c r="A860" s="52"/>
      <c r="B860" s="52"/>
      <c r="C860" s="52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  <c r="Z860" s="52"/>
    </row>
    <row r="861" ht="15.75" customHeight="1">
      <c r="A861" s="52"/>
      <c r="B861" s="52"/>
      <c r="C861" s="52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  <c r="Z861" s="52"/>
    </row>
    <row r="862" ht="15.75" customHeight="1">
      <c r="A862" s="52"/>
      <c r="B862" s="52"/>
      <c r="C862" s="52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  <c r="Z862" s="52"/>
    </row>
    <row r="863" ht="15.75" customHeight="1">
      <c r="A863" s="52"/>
      <c r="B863" s="52"/>
      <c r="C863" s="5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  <c r="Z863" s="52"/>
    </row>
    <row r="864" ht="15.75" customHeight="1">
      <c r="A864" s="52"/>
      <c r="B864" s="52"/>
      <c r="C864" s="52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  <c r="Z864" s="52"/>
    </row>
    <row r="865" ht="15.75" customHeight="1">
      <c r="A865" s="52"/>
      <c r="B865" s="52"/>
      <c r="C865" s="52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  <c r="Z865" s="52"/>
    </row>
    <row r="866" ht="15.75" customHeight="1">
      <c r="A866" s="52"/>
      <c r="B866" s="52"/>
      <c r="C866" s="52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  <c r="Z866" s="52"/>
    </row>
    <row r="867" ht="15.75" customHeight="1">
      <c r="A867" s="52"/>
      <c r="B867" s="52"/>
      <c r="C867" s="52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  <c r="Z867" s="52"/>
    </row>
    <row r="868" ht="15.75" customHeight="1">
      <c r="A868" s="52"/>
      <c r="B868" s="52"/>
      <c r="C868" s="52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  <c r="Z868" s="52"/>
    </row>
    <row r="869" ht="15.75" customHeight="1">
      <c r="A869" s="52"/>
      <c r="B869" s="52"/>
      <c r="C869" s="52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  <c r="Z869" s="52"/>
    </row>
    <row r="870" ht="15.75" customHeight="1">
      <c r="A870" s="52"/>
      <c r="B870" s="52"/>
      <c r="C870" s="52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  <c r="Z870" s="52"/>
    </row>
    <row r="871" ht="15.75" customHeight="1">
      <c r="A871" s="52"/>
      <c r="B871" s="52"/>
      <c r="C871" s="52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  <c r="Z871" s="52"/>
    </row>
    <row r="872" ht="15.75" customHeight="1">
      <c r="A872" s="52"/>
      <c r="B872" s="52"/>
      <c r="C872" s="52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  <c r="Z872" s="52"/>
    </row>
    <row r="873" ht="15.75" customHeight="1">
      <c r="A873" s="52"/>
      <c r="B873" s="52"/>
      <c r="C873" s="52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  <c r="Z873" s="52"/>
    </row>
    <row r="874" ht="15.75" customHeight="1">
      <c r="A874" s="52"/>
      <c r="B874" s="52"/>
      <c r="C874" s="52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  <c r="Z874" s="52"/>
    </row>
    <row r="875" ht="15.75" customHeight="1">
      <c r="A875" s="52"/>
      <c r="B875" s="52"/>
      <c r="C875" s="52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  <c r="Z875" s="52"/>
    </row>
    <row r="876" ht="15.75" customHeight="1">
      <c r="A876" s="52"/>
      <c r="B876" s="52"/>
      <c r="C876" s="52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  <c r="Z876" s="52"/>
    </row>
    <row r="877" ht="15.75" customHeight="1">
      <c r="A877" s="52"/>
      <c r="B877" s="52"/>
      <c r="C877" s="52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  <c r="Z877" s="52"/>
    </row>
    <row r="878" ht="15.75" customHeight="1">
      <c r="A878" s="52"/>
      <c r="B878" s="52"/>
      <c r="C878" s="52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  <c r="Z878" s="52"/>
    </row>
    <row r="879" ht="15.75" customHeight="1">
      <c r="A879" s="52"/>
      <c r="B879" s="52"/>
      <c r="C879" s="5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  <c r="Z879" s="52"/>
    </row>
    <row r="880" ht="15.75" customHeight="1">
      <c r="A880" s="52"/>
      <c r="B880" s="52"/>
      <c r="C880" s="52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  <c r="Z880" s="52"/>
    </row>
    <row r="881" ht="15.75" customHeight="1">
      <c r="A881" s="52"/>
      <c r="B881" s="52"/>
      <c r="C881" s="52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  <c r="Z881" s="52"/>
    </row>
    <row r="882" ht="15.75" customHeight="1">
      <c r="A882" s="52"/>
      <c r="B882" s="52"/>
      <c r="C882" s="52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  <c r="Z882" s="52"/>
    </row>
    <row r="883" ht="15.75" customHeight="1">
      <c r="A883" s="52"/>
      <c r="B883" s="52"/>
      <c r="C883" s="52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  <c r="Z883" s="52"/>
    </row>
    <row r="884" ht="15.75" customHeight="1">
      <c r="A884" s="52"/>
      <c r="B884" s="52"/>
      <c r="C884" s="52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  <c r="Z884" s="52"/>
    </row>
    <row r="885" ht="15.75" customHeight="1">
      <c r="A885" s="52"/>
      <c r="B885" s="52"/>
      <c r="C885" s="52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  <c r="Z885" s="52"/>
    </row>
    <row r="886" ht="15.75" customHeight="1">
      <c r="A886" s="52"/>
      <c r="B886" s="52"/>
      <c r="C886" s="52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  <c r="Z886" s="52"/>
    </row>
    <row r="887" ht="15.75" customHeight="1">
      <c r="A887" s="52"/>
      <c r="B887" s="52"/>
      <c r="C887" s="52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  <c r="Z887" s="52"/>
    </row>
    <row r="888" ht="15.75" customHeight="1">
      <c r="A888" s="52"/>
      <c r="B888" s="52"/>
      <c r="C888" s="52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  <c r="Z888" s="52"/>
    </row>
    <row r="889" ht="15.75" customHeight="1">
      <c r="A889" s="52"/>
      <c r="B889" s="52"/>
      <c r="C889" s="52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  <c r="Z889" s="52"/>
    </row>
    <row r="890" ht="15.75" customHeight="1">
      <c r="A890" s="52"/>
      <c r="B890" s="52"/>
      <c r="C890" s="52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  <c r="Z890" s="52"/>
    </row>
    <row r="891" ht="15.75" customHeight="1">
      <c r="A891" s="52"/>
      <c r="B891" s="52"/>
      <c r="C891" s="52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  <c r="Z891" s="52"/>
    </row>
    <row r="892" ht="15.75" customHeight="1">
      <c r="A892" s="52"/>
      <c r="B892" s="52"/>
      <c r="C892" s="52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  <c r="Z892" s="52"/>
    </row>
    <row r="893" ht="15.75" customHeight="1">
      <c r="A893" s="52"/>
      <c r="B893" s="52"/>
      <c r="C893" s="52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  <c r="Z893" s="52"/>
    </row>
    <row r="894" ht="15.75" customHeight="1">
      <c r="A894" s="52"/>
      <c r="B894" s="52"/>
      <c r="C894" s="52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  <c r="Z894" s="52"/>
    </row>
    <row r="895" ht="15.75" customHeight="1">
      <c r="A895" s="52"/>
      <c r="B895" s="52"/>
      <c r="C895" s="52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  <c r="Z895" s="52"/>
    </row>
    <row r="896" ht="15.75" customHeight="1">
      <c r="A896" s="52"/>
      <c r="B896" s="52"/>
      <c r="C896" s="52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  <c r="Z896" s="52"/>
    </row>
    <row r="897" ht="15.75" customHeight="1">
      <c r="A897" s="52"/>
      <c r="B897" s="52"/>
      <c r="C897" s="52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  <c r="Z897" s="52"/>
    </row>
    <row r="898" ht="15.75" customHeight="1">
      <c r="A898" s="52"/>
      <c r="B898" s="52"/>
      <c r="C898" s="52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  <c r="Z898" s="52"/>
    </row>
    <row r="899" ht="15.75" customHeight="1">
      <c r="A899" s="52"/>
      <c r="B899" s="52"/>
      <c r="C899" s="5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  <c r="Z899" s="52"/>
    </row>
    <row r="900" ht="15.75" customHeight="1">
      <c r="A900" s="52"/>
      <c r="B900" s="52"/>
      <c r="C900" s="52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  <c r="Z900" s="52"/>
    </row>
    <row r="901" ht="15.75" customHeight="1">
      <c r="A901" s="52"/>
      <c r="B901" s="52"/>
      <c r="C901" s="52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  <c r="Z901" s="52"/>
    </row>
    <row r="902" ht="15.75" customHeight="1">
      <c r="A902" s="52"/>
      <c r="B902" s="52"/>
      <c r="C902" s="52"/>
      <c r="D902" s="52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  <c r="Z902" s="52"/>
    </row>
    <row r="903" ht="15.75" customHeight="1">
      <c r="A903" s="52"/>
      <c r="B903" s="52"/>
      <c r="C903" s="52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  <c r="Z903" s="52"/>
    </row>
    <row r="904" ht="15.75" customHeight="1">
      <c r="A904" s="52"/>
      <c r="B904" s="52"/>
      <c r="C904" s="52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  <c r="Z904" s="52"/>
    </row>
    <row r="905" ht="15.75" customHeight="1">
      <c r="A905" s="52"/>
      <c r="B905" s="52"/>
      <c r="C905" s="52"/>
      <c r="D905" s="52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  <c r="Z905" s="52"/>
    </row>
    <row r="906" ht="15.75" customHeight="1">
      <c r="A906" s="52"/>
      <c r="B906" s="52"/>
      <c r="C906" s="52"/>
      <c r="D906" s="52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  <c r="Z906" s="52"/>
    </row>
    <row r="907" ht="15.75" customHeight="1">
      <c r="A907" s="52"/>
      <c r="B907" s="52"/>
      <c r="C907" s="52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  <c r="Z907" s="52"/>
    </row>
    <row r="908" ht="15.75" customHeight="1">
      <c r="A908" s="52"/>
      <c r="B908" s="52"/>
      <c r="C908" s="52"/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  <c r="Z908" s="52"/>
    </row>
    <row r="909" ht="15.75" customHeight="1">
      <c r="A909" s="52"/>
      <c r="B909" s="52"/>
      <c r="C909" s="52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  <c r="Z909" s="52"/>
    </row>
    <row r="910" ht="15.75" customHeight="1">
      <c r="A910" s="52"/>
      <c r="B910" s="52"/>
      <c r="C910" s="52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  <c r="Z910" s="52"/>
    </row>
    <row r="911" ht="15.75" customHeight="1">
      <c r="A911" s="52"/>
      <c r="B911" s="52"/>
      <c r="C911" s="52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  <c r="Z911" s="52"/>
    </row>
    <row r="912" ht="15.75" customHeight="1">
      <c r="A912" s="52"/>
      <c r="B912" s="52"/>
      <c r="C912" s="52"/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  <c r="Z912" s="52"/>
    </row>
    <row r="913" ht="15.75" customHeight="1">
      <c r="A913" s="52"/>
      <c r="B913" s="52"/>
      <c r="C913" s="52"/>
      <c r="D913" s="52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  <c r="Z913" s="52"/>
    </row>
    <row r="914" ht="15.75" customHeight="1">
      <c r="A914" s="52"/>
      <c r="B914" s="52"/>
      <c r="C914" s="52"/>
      <c r="D914" s="52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  <c r="Z914" s="52"/>
    </row>
    <row r="915" ht="15.75" customHeight="1">
      <c r="A915" s="52"/>
      <c r="B915" s="52"/>
      <c r="C915" s="52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  <c r="Z915" s="52"/>
    </row>
    <row r="916" ht="15.75" customHeight="1">
      <c r="A916" s="52"/>
      <c r="B916" s="52"/>
      <c r="C916" s="52"/>
      <c r="D916" s="52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  <c r="Z916" s="52"/>
    </row>
    <row r="917" ht="15.75" customHeight="1">
      <c r="A917" s="52"/>
      <c r="B917" s="52"/>
      <c r="C917" s="52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  <c r="Z917" s="52"/>
    </row>
    <row r="918" ht="15.75" customHeight="1">
      <c r="A918" s="52"/>
      <c r="B918" s="52"/>
      <c r="C918" s="52"/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  <c r="Z918" s="52"/>
    </row>
    <row r="919" ht="15.75" customHeight="1">
      <c r="A919" s="52"/>
      <c r="B919" s="52"/>
      <c r="C919" s="5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  <c r="Z919" s="52"/>
    </row>
    <row r="920" ht="15.75" customHeight="1">
      <c r="A920" s="52"/>
      <c r="B920" s="52"/>
      <c r="C920" s="52"/>
      <c r="D920" s="52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  <c r="Z920" s="52"/>
    </row>
    <row r="921" ht="15.75" customHeight="1">
      <c r="A921" s="52"/>
      <c r="B921" s="52"/>
      <c r="C921" s="52"/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  <c r="Z921" s="52"/>
    </row>
    <row r="922" ht="15.75" customHeight="1">
      <c r="A922" s="52"/>
      <c r="B922" s="52"/>
      <c r="C922" s="52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  <c r="Z922" s="52"/>
    </row>
    <row r="923" ht="15.75" customHeight="1">
      <c r="A923" s="52"/>
      <c r="B923" s="52"/>
      <c r="C923" s="52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  <c r="Z923" s="52"/>
    </row>
    <row r="924" ht="15.75" customHeight="1">
      <c r="A924" s="52"/>
      <c r="B924" s="52"/>
      <c r="C924" s="52"/>
      <c r="D924" s="52"/>
      <c r="E924" s="52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  <c r="Z924" s="52"/>
    </row>
    <row r="925" ht="15.75" customHeight="1">
      <c r="A925" s="52"/>
      <c r="B925" s="52"/>
      <c r="C925" s="52"/>
      <c r="D925" s="52"/>
      <c r="E925" s="52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  <c r="Z925" s="52"/>
    </row>
    <row r="926" ht="15.75" customHeight="1">
      <c r="A926" s="52"/>
      <c r="B926" s="52"/>
      <c r="C926" s="52"/>
      <c r="D926" s="52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  <c r="Z926" s="52"/>
    </row>
    <row r="927" ht="15.75" customHeight="1">
      <c r="A927" s="52"/>
      <c r="B927" s="52"/>
      <c r="C927" s="52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  <c r="Z927" s="52"/>
    </row>
    <row r="928" ht="15.75" customHeight="1">
      <c r="A928" s="52"/>
      <c r="B928" s="52"/>
      <c r="C928" s="52"/>
      <c r="D928" s="52"/>
      <c r="E928" s="52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  <c r="Z928" s="52"/>
    </row>
    <row r="929" ht="15.75" customHeight="1">
      <c r="A929" s="52"/>
      <c r="B929" s="52"/>
      <c r="C929" s="52"/>
      <c r="D929" s="52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  <c r="Z929" s="52"/>
    </row>
    <row r="930" ht="15.75" customHeight="1">
      <c r="A930" s="52"/>
      <c r="B930" s="52"/>
      <c r="C930" s="52"/>
      <c r="D930" s="52"/>
      <c r="E930" s="52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  <c r="Z930" s="52"/>
    </row>
    <row r="931" ht="15.75" customHeight="1">
      <c r="A931" s="52"/>
      <c r="B931" s="52"/>
      <c r="C931" s="52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  <c r="Z931" s="52"/>
    </row>
    <row r="932" ht="15.75" customHeight="1">
      <c r="A932" s="52"/>
      <c r="B932" s="52"/>
      <c r="C932" s="52"/>
      <c r="D932" s="52"/>
      <c r="E932" s="52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  <c r="Z932" s="52"/>
    </row>
    <row r="933" ht="15.75" customHeight="1">
      <c r="A933" s="52"/>
      <c r="B933" s="52"/>
      <c r="C933" s="52"/>
      <c r="D933" s="52"/>
      <c r="E933" s="52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  <c r="Z933" s="52"/>
    </row>
    <row r="934" ht="15.75" customHeight="1">
      <c r="A934" s="52"/>
      <c r="B934" s="52"/>
      <c r="C934" s="52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  <c r="Z934" s="52"/>
    </row>
    <row r="935" ht="15.75" customHeight="1">
      <c r="A935" s="52"/>
      <c r="B935" s="52"/>
      <c r="C935" s="52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  <c r="Z935" s="52"/>
    </row>
    <row r="936" ht="15.75" customHeight="1">
      <c r="A936" s="52"/>
      <c r="B936" s="52"/>
      <c r="C936" s="52"/>
      <c r="D936" s="52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  <c r="Z936" s="52"/>
    </row>
    <row r="937" ht="15.75" customHeight="1">
      <c r="A937" s="52"/>
      <c r="B937" s="52"/>
      <c r="C937" s="52"/>
      <c r="D937" s="52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  <c r="Z937" s="52"/>
    </row>
    <row r="938" ht="15.75" customHeight="1">
      <c r="A938" s="52"/>
      <c r="B938" s="52"/>
      <c r="C938" s="52"/>
      <c r="D938" s="52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  <c r="Z938" s="52"/>
    </row>
    <row r="939" ht="15.75" customHeight="1">
      <c r="A939" s="52"/>
      <c r="B939" s="52"/>
      <c r="C939" s="52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  <c r="Z939" s="52"/>
    </row>
    <row r="940" ht="15.75" customHeight="1">
      <c r="A940" s="52"/>
      <c r="B940" s="52"/>
      <c r="C940" s="52"/>
      <c r="D940" s="52"/>
      <c r="E940" s="52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  <c r="Z940" s="52"/>
    </row>
    <row r="941" ht="15.75" customHeight="1">
      <c r="A941" s="52"/>
      <c r="B941" s="52"/>
      <c r="C941" s="52"/>
      <c r="D941" s="52"/>
      <c r="E941" s="52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  <c r="Z941" s="52"/>
    </row>
    <row r="942" ht="15.75" customHeight="1">
      <c r="A942" s="52"/>
      <c r="B942" s="52"/>
      <c r="C942" s="52"/>
      <c r="D942" s="52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  <c r="Z942" s="52"/>
    </row>
    <row r="943" ht="15.75" customHeight="1">
      <c r="A943" s="52"/>
      <c r="B943" s="52"/>
      <c r="C943" s="52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  <c r="Z943" s="52"/>
    </row>
    <row r="944" ht="15.75" customHeight="1">
      <c r="A944" s="52"/>
      <c r="B944" s="52"/>
      <c r="C944" s="52"/>
      <c r="D944" s="52"/>
      <c r="E944" s="52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  <c r="Z944" s="52"/>
    </row>
    <row r="945" ht="15.75" customHeight="1">
      <c r="A945" s="52"/>
      <c r="B945" s="52"/>
      <c r="C945" s="52"/>
      <c r="D945" s="52"/>
      <c r="E945" s="52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  <c r="Z945" s="52"/>
    </row>
    <row r="946" ht="15.75" customHeight="1">
      <c r="A946" s="52"/>
      <c r="B946" s="52"/>
      <c r="C946" s="52"/>
      <c r="D946" s="52"/>
      <c r="E946" s="52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  <c r="Z946" s="52"/>
    </row>
    <row r="947" ht="15.75" customHeight="1">
      <c r="A947" s="52"/>
      <c r="B947" s="52"/>
      <c r="C947" s="52"/>
      <c r="D947" s="52"/>
      <c r="E947" s="52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  <c r="Z947" s="52"/>
    </row>
    <row r="948" ht="15.75" customHeight="1">
      <c r="A948" s="52"/>
      <c r="B948" s="52"/>
      <c r="C948" s="52"/>
      <c r="D948" s="52"/>
      <c r="E948" s="52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  <c r="Z948" s="52"/>
    </row>
    <row r="949" ht="15.75" customHeight="1">
      <c r="A949" s="52"/>
      <c r="B949" s="52"/>
      <c r="C949" s="52"/>
      <c r="D949" s="52"/>
      <c r="E949" s="52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  <c r="Z949" s="52"/>
    </row>
    <row r="950" ht="15.75" customHeight="1">
      <c r="A950" s="52"/>
      <c r="B950" s="52"/>
      <c r="C950" s="52"/>
      <c r="D950" s="52"/>
      <c r="E950" s="52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  <c r="Z950" s="52"/>
    </row>
    <row r="951" ht="15.75" customHeight="1">
      <c r="A951" s="52"/>
      <c r="B951" s="52"/>
      <c r="C951" s="52"/>
      <c r="D951" s="52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  <c r="Z951" s="52"/>
    </row>
    <row r="952" ht="15.75" customHeight="1">
      <c r="A952" s="52"/>
      <c r="B952" s="52"/>
      <c r="C952" s="52"/>
      <c r="D952" s="52"/>
      <c r="E952" s="52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  <c r="Z952" s="52"/>
    </row>
    <row r="953" ht="15.75" customHeight="1">
      <c r="A953" s="52"/>
      <c r="B953" s="52"/>
      <c r="C953" s="52"/>
      <c r="D953" s="52"/>
      <c r="E953" s="52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  <c r="Z953" s="52"/>
    </row>
    <row r="954" ht="15.75" customHeight="1">
      <c r="A954" s="52"/>
      <c r="B954" s="52"/>
      <c r="C954" s="52"/>
      <c r="D954" s="52"/>
      <c r="E954" s="52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  <c r="Z954" s="52"/>
    </row>
    <row r="955" ht="15.75" customHeight="1">
      <c r="A955" s="52"/>
      <c r="B955" s="52"/>
      <c r="C955" s="52"/>
      <c r="D955" s="52"/>
      <c r="E955" s="52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  <c r="Z955" s="52"/>
    </row>
    <row r="956" ht="15.75" customHeight="1">
      <c r="A956" s="52"/>
      <c r="B956" s="52"/>
      <c r="C956" s="52"/>
      <c r="D956" s="52"/>
      <c r="E956" s="52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  <c r="Z956" s="52"/>
    </row>
    <row r="957" ht="15.75" customHeight="1">
      <c r="A957" s="52"/>
      <c r="B957" s="52"/>
      <c r="C957" s="52"/>
      <c r="D957" s="52"/>
      <c r="E957" s="52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  <c r="Z957" s="52"/>
    </row>
    <row r="958" ht="15.75" customHeight="1">
      <c r="A958" s="52"/>
      <c r="B958" s="52"/>
      <c r="C958" s="52"/>
      <c r="D958" s="52"/>
      <c r="E958" s="52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  <c r="Z958" s="52"/>
    </row>
    <row r="959" ht="15.75" customHeight="1">
      <c r="A959" s="52"/>
      <c r="B959" s="52"/>
      <c r="C959" s="52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  <c r="Z959" s="52"/>
    </row>
    <row r="960" ht="15.75" customHeight="1">
      <c r="A960" s="52"/>
      <c r="B960" s="52"/>
      <c r="C960" s="52"/>
      <c r="D960" s="52"/>
      <c r="E960" s="52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  <c r="Z960" s="52"/>
    </row>
    <row r="961" ht="15.75" customHeight="1">
      <c r="A961" s="52"/>
      <c r="B961" s="52"/>
      <c r="C961" s="52"/>
      <c r="D961" s="52"/>
      <c r="E961" s="52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  <c r="Z961" s="52"/>
    </row>
    <row r="962" ht="15.75" customHeight="1">
      <c r="A962" s="52"/>
      <c r="B962" s="52"/>
      <c r="C962" s="52"/>
      <c r="D962" s="52"/>
      <c r="E962" s="52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  <c r="Z962" s="52"/>
    </row>
    <row r="963" ht="15.75" customHeight="1">
      <c r="A963" s="52"/>
      <c r="B963" s="52"/>
      <c r="C963" s="52"/>
      <c r="D963" s="52"/>
      <c r="E963" s="52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  <c r="Z963" s="52"/>
    </row>
    <row r="964" ht="15.75" customHeight="1">
      <c r="A964" s="52"/>
      <c r="B964" s="52"/>
      <c r="C964" s="52"/>
      <c r="D964" s="52"/>
      <c r="E964" s="52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  <c r="Z964" s="52"/>
    </row>
    <row r="965" ht="15.75" customHeight="1">
      <c r="A965" s="52"/>
      <c r="B965" s="52"/>
      <c r="C965" s="52"/>
      <c r="D965" s="52"/>
      <c r="E965" s="52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  <c r="Z965" s="52"/>
    </row>
    <row r="966" ht="15.75" customHeight="1">
      <c r="A966" s="52"/>
      <c r="B966" s="52"/>
      <c r="C966" s="52"/>
      <c r="D966" s="52"/>
      <c r="E966" s="52"/>
      <c r="F966" s="52"/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  <c r="Z966" s="52"/>
    </row>
    <row r="967" ht="15.75" customHeight="1">
      <c r="A967" s="52"/>
      <c r="B967" s="52"/>
      <c r="C967" s="52"/>
      <c r="D967" s="52"/>
      <c r="E967" s="52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  <c r="Z967" s="52"/>
    </row>
    <row r="968" ht="15.75" customHeight="1">
      <c r="A968" s="52"/>
      <c r="B968" s="52"/>
      <c r="C968" s="52"/>
      <c r="D968" s="52"/>
      <c r="E968" s="52"/>
      <c r="F968" s="52"/>
      <c r="G968" s="52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  <c r="Z968" s="52"/>
    </row>
    <row r="969" ht="15.75" customHeight="1">
      <c r="A969" s="52"/>
      <c r="B969" s="52"/>
      <c r="C969" s="52"/>
      <c r="D969" s="52"/>
      <c r="E969" s="52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  <c r="Z969" s="52"/>
    </row>
    <row r="970" ht="15.75" customHeight="1">
      <c r="A970" s="52"/>
      <c r="B970" s="52"/>
      <c r="C970" s="52"/>
      <c r="D970" s="52"/>
      <c r="E970" s="52"/>
      <c r="F970" s="52"/>
      <c r="G970" s="52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  <c r="Z970" s="52"/>
    </row>
    <row r="971" ht="15.75" customHeight="1">
      <c r="A971" s="52"/>
      <c r="B971" s="52"/>
      <c r="C971" s="52"/>
      <c r="D971" s="52"/>
      <c r="E971" s="52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  <c r="Z971" s="52"/>
    </row>
    <row r="972" ht="15.75" customHeight="1">
      <c r="A972" s="52"/>
      <c r="B972" s="52"/>
      <c r="C972" s="52"/>
      <c r="D972" s="52"/>
      <c r="E972" s="52"/>
      <c r="F972" s="52"/>
      <c r="G972" s="52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  <c r="Z972" s="52"/>
    </row>
    <row r="973" ht="15.75" customHeight="1">
      <c r="A973" s="52"/>
      <c r="B973" s="52"/>
      <c r="C973" s="52"/>
      <c r="D973" s="52"/>
      <c r="E973" s="52"/>
      <c r="F973" s="52"/>
      <c r="G973" s="52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  <c r="Z973" s="52"/>
    </row>
    <row r="974" ht="15.75" customHeight="1">
      <c r="A974" s="52"/>
      <c r="B974" s="52"/>
      <c r="C974" s="52"/>
      <c r="D974" s="52"/>
      <c r="E974" s="52"/>
      <c r="F974" s="52"/>
      <c r="G974" s="52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  <c r="Z974" s="52"/>
    </row>
    <row r="975" ht="15.75" customHeight="1">
      <c r="A975" s="52"/>
      <c r="B975" s="52"/>
      <c r="C975" s="52"/>
      <c r="D975" s="52"/>
      <c r="E975" s="52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  <c r="Z975" s="52"/>
    </row>
    <row r="976" ht="15.75" customHeight="1">
      <c r="A976" s="52"/>
      <c r="B976" s="52"/>
      <c r="C976" s="52"/>
      <c r="D976" s="52"/>
      <c r="E976" s="52"/>
      <c r="F976" s="52"/>
      <c r="G976" s="52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  <c r="Z976" s="52"/>
    </row>
    <row r="977" ht="15.75" customHeight="1">
      <c r="A977" s="52"/>
      <c r="B977" s="52"/>
      <c r="C977" s="52"/>
      <c r="D977" s="52"/>
      <c r="E977" s="52"/>
      <c r="F977" s="52"/>
      <c r="G977" s="52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  <c r="Z977" s="52"/>
    </row>
    <row r="978" ht="15.75" customHeight="1">
      <c r="A978" s="52"/>
      <c r="B978" s="52"/>
      <c r="C978" s="52"/>
      <c r="D978" s="52"/>
      <c r="E978" s="52"/>
      <c r="F978" s="52"/>
      <c r="G978" s="52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  <c r="Z978" s="52"/>
    </row>
    <row r="979" ht="15.75" customHeight="1">
      <c r="A979" s="52"/>
      <c r="B979" s="52"/>
      <c r="C979" s="52"/>
      <c r="D979" s="52"/>
      <c r="E979" s="52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  <c r="Z979" s="52"/>
    </row>
    <row r="980" ht="15.75" customHeight="1">
      <c r="A980" s="52"/>
      <c r="B980" s="52"/>
      <c r="C980" s="52"/>
      <c r="D980" s="52"/>
      <c r="E980" s="52"/>
      <c r="F980" s="52"/>
      <c r="G980" s="52"/>
      <c r="H980" s="52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  <c r="Z980" s="52"/>
    </row>
    <row r="981" ht="15.75" customHeight="1">
      <c r="A981" s="52"/>
      <c r="B981" s="52"/>
      <c r="C981" s="52"/>
      <c r="D981" s="52"/>
      <c r="E981" s="52"/>
      <c r="F981" s="52"/>
      <c r="G981" s="52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  <c r="Z981" s="52"/>
    </row>
    <row r="982" ht="15.75" customHeight="1">
      <c r="A982" s="52"/>
      <c r="B982" s="52"/>
      <c r="C982" s="52"/>
      <c r="D982" s="52"/>
      <c r="E982" s="52"/>
      <c r="F982" s="52"/>
      <c r="G982" s="52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  <c r="Z982" s="52"/>
    </row>
    <row r="983" ht="15.75" customHeight="1">
      <c r="A983" s="52"/>
      <c r="B983" s="52"/>
      <c r="C983" s="52"/>
      <c r="D983" s="52"/>
      <c r="E983" s="52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  <c r="Z983" s="52"/>
    </row>
    <row r="984" ht="15.75" customHeight="1">
      <c r="A984" s="52"/>
      <c r="B984" s="52"/>
      <c r="C984" s="52"/>
      <c r="D984" s="52"/>
      <c r="E984" s="52"/>
      <c r="F984" s="52"/>
      <c r="G984" s="52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  <c r="Z984" s="52"/>
    </row>
    <row r="985" ht="15.75" customHeight="1">
      <c r="A985" s="52"/>
      <c r="B985" s="52"/>
      <c r="C985" s="52"/>
      <c r="D985" s="52"/>
      <c r="E985" s="52"/>
      <c r="F985" s="52"/>
      <c r="G985" s="52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  <c r="Z985" s="52"/>
    </row>
    <row r="986" ht="15.75" customHeight="1">
      <c r="A986" s="52"/>
      <c r="B986" s="52"/>
      <c r="C986" s="52"/>
      <c r="D986" s="52"/>
      <c r="E986" s="52"/>
      <c r="F986" s="52"/>
      <c r="G986" s="52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  <c r="Z986" s="52"/>
    </row>
    <row r="987" ht="15.75" customHeight="1">
      <c r="A987" s="52"/>
      <c r="B987" s="52"/>
      <c r="C987" s="52"/>
      <c r="D987" s="52"/>
      <c r="E987" s="52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  <c r="Z987" s="52"/>
    </row>
    <row r="988" ht="15.75" customHeight="1">
      <c r="A988" s="52"/>
      <c r="B988" s="52"/>
      <c r="C988" s="52"/>
      <c r="D988" s="52"/>
      <c r="E988" s="52"/>
      <c r="F988" s="52"/>
      <c r="G988" s="52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  <c r="Z988" s="52"/>
    </row>
    <row r="989" ht="15.75" customHeight="1">
      <c r="A989" s="52"/>
      <c r="B989" s="52"/>
      <c r="C989" s="52"/>
      <c r="D989" s="52"/>
      <c r="E989" s="52"/>
      <c r="F989" s="52"/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  <c r="Z989" s="52"/>
    </row>
    <row r="990" ht="15.75" customHeight="1">
      <c r="A990" s="52"/>
      <c r="B990" s="52"/>
      <c r="C990" s="52"/>
      <c r="D990" s="52"/>
      <c r="E990" s="52"/>
      <c r="F990" s="52"/>
      <c r="G990" s="52"/>
      <c r="H990" s="52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  <c r="Z990" s="52"/>
    </row>
    <row r="991" ht="15.75" customHeight="1">
      <c r="A991" s="52"/>
      <c r="B991" s="52"/>
      <c r="C991" s="52"/>
      <c r="D991" s="52"/>
      <c r="E991" s="52"/>
      <c r="F991" s="52"/>
      <c r="G991" s="52"/>
      <c r="H991" s="52"/>
      <c r="I991" s="52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2"/>
      <c r="Z991" s="52"/>
    </row>
    <row r="992" ht="15.75" customHeight="1">
      <c r="A992" s="52"/>
      <c r="B992" s="52"/>
      <c r="C992" s="52"/>
      <c r="D992" s="52"/>
      <c r="E992" s="52"/>
      <c r="F992" s="52"/>
      <c r="G992" s="52"/>
      <c r="H992" s="52"/>
      <c r="I992" s="52"/>
      <c r="J992" s="52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  <c r="Y992" s="52"/>
      <c r="Z992" s="52"/>
    </row>
    <row r="993" ht="15.75" customHeight="1">
      <c r="A993" s="52"/>
      <c r="B993" s="52"/>
      <c r="C993" s="52"/>
      <c r="D993" s="52"/>
      <c r="E993" s="52"/>
      <c r="F993" s="52"/>
      <c r="G993" s="52"/>
      <c r="H993" s="52"/>
      <c r="I993" s="52"/>
      <c r="J993" s="52"/>
      <c r="K993" s="52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  <c r="Y993" s="52"/>
      <c r="Z993" s="52"/>
    </row>
    <row r="994" ht="15.75" customHeight="1">
      <c r="A994" s="52"/>
      <c r="B994" s="52"/>
      <c r="C994" s="52"/>
      <c r="D994" s="52"/>
      <c r="E994" s="52"/>
      <c r="F994" s="52"/>
      <c r="G994" s="52"/>
      <c r="H994" s="52"/>
      <c r="I994" s="52"/>
      <c r="J994" s="52"/>
      <c r="K994" s="52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  <c r="Y994" s="52"/>
      <c r="Z994" s="52"/>
    </row>
    <row r="995" ht="15.75" customHeight="1">
      <c r="A995" s="52"/>
      <c r="B995" s="52"/>
      <c r="C995" s="52"/>
      <c r="D995" s="52"/>
      <c r="E995" s="52"/>
      <c r="F995" s="52"/>
      <c r="G995" s="52"/>
      <c r="H995" s="52"/>
      <c r="I995" s="52"/>
      <c r="J995" s="52"/>
      <c r="K995" s="52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  <c r="Y995" s="52"/>
      <c r="Z995" s="52"/>
    </row>
    <row r="996" ht="15.75" customHeight="1">
      <c r="A996" s="52"/>
      <c r="B996" s="52"/>
      <c r="C996" s="52"/>
      <c r="D996" s="52"/>
      <c r="E996" s="52"/>
      <c r="F996" s="52"/>
      <c r="G996" s="52"/>
      <c r="H996" s="52"/>
      <c r="I996" s="52"/>
      <c r="J996" s="52"/>
      <c r="K996" s="52"/>
      <c r="L996" s="52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  <c r="Y996" s="52"/>
      <c r="Z996" s="52"/>
    </row>
    <row r="997" ht="15.75" customHeight="1">
      <c r="A997" s="52"/>
      <c r="B997" s="52"/>
      <c r="C997" s="52"/>
      <c r="D997" s="52"/>
      <c r="E997" s="52"/>
      <c r="F997" s="52"/>
      <c r="G997" s="52"/>
      <c r="H997" s="52"/>
      <c r="I997" s="52"/>
      <c r="J997" s="52"/>
      <c r="K997" s="52"/>
      <c r="L997" s="52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  <c r="Y997" s="52"/>
      <c r="Z997" s="52"/>
    </row>
    <row r="998" ht="15.75" customHeight="1">
      <c r="A998" s="52"/>
      <c r="B998" s="52"/>
      <c r="C998" s="52"/>
      <c r="D998" s="52"/>
      <c r="E998" s="52"/>
      <c r="F998" s="52"/>
      <c r="G998" s="52"/>
      <c r="H998" s="52"/>
      <c r="I998" s="52"/>
      <c r="J998" s="52"/>
      <c r="K998" s="52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  <c r="Y998" s="52"/>
      <c r="Z998" s="52"/>
    </row>
    <row r="999" ht="15.75" customHeight="1">
      <c r="A999" s="52"/>
      <c r="B999" s="52"/>
      <c r="C999" s="52"/>
      <c r="D999" s="52"/>
      <c r="E999" s="52"/>
      <c r="F999" s="52"/>
      <c r="G999" s="52"/>
      <c r="H999" s="52"/>
      <c r="I999" s="52"/>
      <c r="J999" s="52"/>
      <c r="K999" s="52"/>
      <c r="L999" s="52"/>
      <c r="M999" s="52"/>
      <c r="N999" s="52"/>
      <c r="O999" s="52"/>
      <c r="P999" s="52"/>
      <c r="Q999" s="52"/>
      <c r="R999" s="52"/>
      <c r="S999" s="52"/>
      <c r="T999" s="52"/>
      <c r="U999" s="52"/>
      <c r="V999" s="52"/>
      <c r="W999" s="52"/>
      <c r="X999" s="52"/>
      <c r="Y999" s="52"/>
      <c r="Z999" s="52"/>
    </row>
    <row r="1000" ht="15.75" customHeight="1">
      <c r="A1000" s="52"/>
      <c r="B1000" s="52"/>
      <c r="C1000" s="52"/>
      <c r="D1000" s="52"/>
      <c r="E1000" s="52"/>
      <c r="F1000" s="52"/>
      <c r="G1000" s="52"/>
      <c r="H1000" s="52"/>
      <c r="I1000" s="52"/>
      <c r="J1000" s="52"/>
      <c r="K1000" s="52"/>
      <c r="L1000" s="52"/>
      <c r="M1000" s="52"/>
      <c r="N1000" s="52"/>
      <c r="O1000" s="52"/>
      <c r="P1000" s="52"/>
      <c r="Q1000" s="52"/>
      <c r="R1000" s="52"/>
      <c r="S1000" s="52"/>
      <c r="T1000" s="52"/>
      <c r="U1000" s="52"/>
      <c r="V1000" s="52"/>
      <c r="W1000" s="52"/>
      <c r="X1000" s="52"/>
      <c r="Y1000" s="52"/>
      <c r="Z1000" s="52"/>
    </row>
  </sheetData>
  <dataValidations>
    <dataValidation type="list" allowBlank="1" showErrorMessage="1" sqref="C2:C1000">
      <formula1>"void,String"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5" t="s">
        <v>65</v>
      </c>
      <c r="B1" s="56" t="s">
        <v>66</v>
      </c>
    </row>
  </sheetData>
  <hyperlinks>
    <hyperlink r:id="rId1" ref="B1"/>
  </hyperlinks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