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Y7lplzn5Cv6gRfmTaXShRe6bf6wIpJniOqI/CoCWgzo="/>
    </ext>
  </extLst>
</workbook>
</file>

<file path=xl/sharedStrings.xml><?xml version="1.0" encoding="utf-8"?>
<sst xmlns="http://schemas.openxmlformats.org/spreadsheetml/2006/main" count="183" uniqueCount="100">
  <si>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</si>
  <si>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</si>
  <si>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</si>
  <si>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</si>
  <si>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</si>
  <si>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</si>
  <si>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</si>
  <si>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</si>
  <si>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</si>
  <si>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</si>
  <si>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</si>
  <si>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</si>
  <si>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</si>
  <si>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</si>
  <si>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</si>
  <si>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</si>
  <si>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</si>
  <si>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</si>
  <si>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</si>
  <si>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</si>
  <si>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</si>
  <si>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</si>
  <si>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</si>
  <si>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</si>
  <si>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</si>
  <si>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</si>
  <si>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</si>
  <si>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</si>
  <si>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</si>
  <si>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</si>
  <si>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</si>
  <si>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</si>
  <si>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</si>
  <si>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</si>
  <si>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</si>
  <si>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Hàng gạch 1 xuất hiện</t>
  </si>
  <si>
    <t>waitForObject</t>
  </si>
  <si>
    <t>Layer2-Brick,60</t>
  </si>
  <si>
    <t>TS3</t>
  </si>
  <si>
    <t>Kiểm tra text đáp án 1</t>
  </si>
  <si>
    <t>AnswerBrick(Clone)[0]/TextLearn</t>
  </si>
  <si>
    <t>getTextAlphabetAndNumber</t>
  </si>
  <si>
    <t>AnswerBrick(Clone)[0]/TextLearn,TextMeshProUGUI</t>
  </si>
  <si>
    <t>$.act[?(@.game_name=="BrickLayer.BE.RS01(Clone)")].turn[0].word[?(@.type=='answer')].text</t>
  </si>
  <si>
    <t>TS4</t>
  </si>
  <si>
    <t>Kiểm tra text đáp án 2</t>
  </si>
  <si>
    <t>AnswerBrick(Clone)[1]/TextLearn</t>
  </si>
  <si>
    <t>AnswerBrick(Clone)[1]/TextLearn,TextMeshProUGUI</t>
  </si>
  <si>
    <t>TS5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</si>
  <si>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</si>
  <si>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</si>
  <si>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</si>
  <si>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</si>
  <si>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TS6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</si>
  <si>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</si>
  <si>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</si>
  <si>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</si>
  <si>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TS7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</si>
  <si>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</si>
  <si>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</si>
  <si>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</si>
  <si>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</si>
  <si>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</si>
  <si>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</si>
  <si>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TS8</t>
  </si>
  <si>
    <t>Đợi hàng 3 xuất hiện</t>
  </si>
  <si>
    <t>Layer3-Brick/Answers,30</t>
  </si>
  <si>
    <t>TS9</t>
  </si>
  <si>
    <t>Kiểm tra text hàng 2</t>
  </si>
  <si>
    <t>getSentenceByText</t>
  </si>
  <si>
    <t>Layer2-Brick/Text (TMP)(Clone),TextMeshProUGUI</t>
  </si>
  <si>
    <t>$.act[?(@.game_name=="BrickLayer.BE.RS01(Clone)")].turn[0].word[?(@.type=='question')].text</t>
  </si>
  <si>
    <t>TS10</t>
  </si>
  <si>
    <t>Đợi đáp án hiển thị</t>
  </si>
  <si>
    <t>sleep</t>
  </si>
  <si>
    <t>3,second</t>
  </si>
  <si>
    <t>Answer/AnswerBrick(Clone)[0],20</t>
  </si>
  <si>
    <t>$.act[?(@.game_name=="BrickLayer.BE.RS01(Clone)")].turn[1].word[?(@.type=='answer')].text</t>
  </si>
  <si>
    <t>Answer/AnswerBrick(Clone)[1]</t>
  </si>
  <si>
    <t>Kiểm tra text đáp án 3</t>
  </si>
  <si>
    <t>Answer/AnswerBrick(Clone)[2]</t>
  </si>
  <si>
    <t>AnswerBrick(Clone)[2]/TextLearn,TextMeshProUGUI</t>
  </si>
  <si>
    <t>Đợi 2 s</t>
  </si>
  <si>
    <t>second,2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</si>
  <si>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</si>
  <si>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</si>
  <si>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</si>
  <si>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</si>
  <si>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Layer3-Brick[1]/Text (TMP)(Clone).TextMeshProUGUI,&lt;/color&gt;</t>
  </si>
  <si>
    <t>$.act[?(@.game_name=="BrickLayer.BE.RS01(Clone)")].turn[1].word[?(@.type=='question')].audio[*].file_path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</si>
  <si>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</si>
  <si>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</si>
  <si>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</si>
  <si>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</si>
  <si>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</si>
  <si>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</si>
  <si>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</si>
  <si>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BrickLayer*,60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</si>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</sst>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7" fontId="6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7" numFmtId="49" xfId="0" applyAlignment="1" applyFont="1" applyNumberForma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5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Font="1"/>
    <xf borderId="0" fillId="0" fontId="8" numFmtId="49" xfId="0" applyAlignment="1" applyFont="1" applyNumberFormat="1">
      <alignment shrinkToFit="0" wrapText="1"/>
    </xf>
    <xf borderId="0" fillId="7" fontId="8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5" numFmtId="49" xfId="0" applyAlignment="1" applyFont="1" applyNumberFormat="1">
      <alignment shrinkToFit="0" vertical="center" wrapText="1"/>
    </xf>
    <xf borderId="0" fillId="2" fontId="1" numFmtId="0" xfId="0" applyFont="1"/>
    <xf borderId="0" fillId="8" fontId="9" numFmtId="0" xfId="0" applyAlignment="1" applyFill="1" applyFont="1">
      <alignment shrinkToFit="0" vertical="bottom" wrapText="1"/>
    </xf>
    <xf borderId="0" fillId="8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10" numFmtId="49" xfId="0" applyAlignment="1" applyFont="1" applyNumberForma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5" t="s">
        <v>31</v>
      </c>
      <c r="D2" s="16" t="s">
        <v>32</v>
      </c>
      <c r="E2" s="17" t="s">
        <v>33</v>
      </c>
      <c r="F2" s="18"/>
      <c r="G2" s="19" t="s">
        <v>15</v>
      </c>
      <c r="H2" s="20"/>
      <c r="I2" s="21"/>
      <c r="J2" s="20"/>
      <c r="K2" s="22"/>
      <c r="L2" s="20"/>
      <c r="M2" s="23"/>
      <c r="N2" s="20"/>
    </row>
    <row r="3" ht="15.75" customHeight="1">
      <c r="A3" s="14" t="s">
        <v>13</v>
      </c>
      <c r="B3" s="14" t="s">
        <v>34</v>
      </c>
      <c r="C3" s="14" t="s">
        <v>35</v>
      </c>
      <c r="D3" s="24" t="s">
        <v>36</v>
      </c>
      <c r="E3" s="25" t="s">
        <v>37</v>
      </c>
      <c r="F3" s="20"/>
      <c r="G3" s="26" t="s">
        <v>15</v>
      </c>
      <c r="H3" s="20"/>
      <c r="I3" s="21"/>
      <c r="J3" s="20"/>
      <c r="K3" s="22"/>
      <c r="L3" s="20"/>
      <c r="M3" s="23"/>
      <c r="N3" s="20"/>
    </row>
    <row r="4" ht="39.0" customHeight="1">
      <c r="A4" s="14" t="s">
        <v>13</v>
      </c>
      <c r="B4" s="14" t="s">
        <v>38</v>
      </c>
      <c r="C4" s="14" t="s">
        <v>39</v>
      </c>
      <c r="D4" s="24" t="s">
        <v>36</v>
      </c>
      <c r="E4" s="25" t="s">
        <v>40</v>
      </c>
      <c r="F4" s="20"/>
      <c r="G4" s="27" t="s">
        <v>15</v>
      </c>
      <c r="H4" s="28" t="s">
        <v>41</v>
      </c>
      <c r="I4" s="29" t="s">
        <v>42</v>
      </c>
      <c r="J4" s="20"/>
      <c r="K4" s="30" t="s">
        <v>43</v>
      </c>
      <c r="L4" s="20"/>
      <c r="M4" s="20"/>
      <c r="N4" s="20"/>
    </row>
    <row r="5" ht="39.0" customHeight="1">
      <c r="A5" s="14" t="s">
        <v>13</v>
      </c>
      <c r="B5" s="14" t="s">
        <v>44</v>
      </c>
      <c r="C5" s="14" t="s">
        <v>45</v>
      </c>
      <c r="D5" s="24" t="s">
        <v>36</v>
      </c>
      <c r="E5" s="25" t="s">
        <v>46</v>
      </c>
      <c r="F5" s="20"/>
      <c r="G5" s="27" t="s">
        <v>15</v>
      </c>
      <c r="H5" s="28" t="s">
        <v>41</v>
      </c>
      <c r="I5" s="29" t="s">
        <v>47</v>
      </c>
      <c r="J5" s="20"/>
      <c r="K5" s="30" t="s">
        <v>43</v>
      </c>
      <c r="L5" s="20"/>
      <c r="M5" s="20"/>
      <c r="N5" s="20"/>
    </row>
    <row r="6" ht="38.25" customHeight="1">
      <c r="A6" s="31" t="s">
        <v>13</v>
      </c>
      <c r="B6" s="14" t="s">
        <v>48</v>
      </c>
      <c r="C6" s="31" t="s">
        <v>49</v>
      </c>
      <c r="D6" s="32" t="s">
        <v>50</v>
      </c>
      <c r="E6" s="25" t="s">
        <v>51</v>
      </c>
      <c r="F6" s="33" t="s">
        <v>52</v>
      </c>
      <c r="G6" s="34" t="s">
        <v>15</v>
      </c>
      <c r="H6" s="32"/>
      <c r="I6" s="35"/>
      <c r="J6" s="36"/>
      <c r="K6" s="30"/>
      <c r="L6" s="36"/>
      <c r="M6" s="36"/>
      <c r="N6" s="36"/>
    </row>
    <row r="7" ht="15.75" customHeight="1">
      <c r="A7" s="14" t="s">
        <v>13</v>
      </c>
      <c r="B7" s="14" t="s">
        <v>53</v>
      </c>
      <c r="C7" s="14" t="s">
        <v>54</v>
      </c>
      <c r="D7" s="37" t="s">
        <v>55</v>
      </c>
      <c r="E7" s="25" t="s">
        <v>56</v>
      </c>
      <c r="F7" s="33"/>
      <c r="G7" s="27" t="s">
        <v>15</v>
      </c>
      <c r="H7" s="20"/>
      <c r="I7" s="21"/>
      <c r="J7" s="20"/>
      <c r="K7" s="22"/>
      <c r="L7" s="20"/>
      <c r="M7" s="23"/>
      <c r="N7" s="20"/>
    </row>
    <row r="8" ht="29.25" customHeight="1">
      <c r="A8" s="14" t="s">
        <v>13</v>
      </c>
      <c r="B8" s="14" t="s">
        <v>57</v>
      </c>
      <c r="C8" s="14" t="s">
        <v>58</v>
      </c>
      <c r="D8" s="37" t="s">
        <v>59</v>
      </c>
      <c r="E8" s="25" t="s">
        <v>60</v>
      </c>
      <c r="F8" s="20"/>
      <c r="G8" s="38" t="s">
        <v>15</v>
      </c>
      <c r="H8" s="37" t="s">
        <v>61</v>
      </c>
      <c r="I8" s="25" t="s">
        <v>62</v>
      </c>
      <c r="J8" s="30" t="s">
        <v>63</v>
      </c>
      <c r="K8" s="30" t="s">
        <v>63</v>
      </c>
      <c r="L8" s="20"/>
      <c r="M8" s="20"/>
      <c r="N8" s="20"/>
    </row>
    <row r="9" ht="39.0" customHeight="1">
      <c r="A9" s="31" t="s">
        <v>13</v>
      </c>
      <c r="B9" s="14" t="s">
        <v>64</v>
      </c>
      <c r="C9" s="31" t="s">
        <v>65</v>
      </c>
      <c r="D9" s="24" t="s">
        <v>36</v>
      </c>
      <c r="E9" s="35" t="s">
        <v>66</v>
      </c>
      <c r="F9" s="36"/>
      <c r="G9" s="34" t="s">
        <v>15</v>
      </c>
      <c r="H9" s="37"/>
      <c r="I9" s="25"/>
      <c r="J9" s="20"/>
      <c r="K9" s="33"/>
      <c r="L9" s="36"/>
      <c r="M9" s="39"/>
      <c r="N9" s="36"/>
    </row>
    <row r="10" ht="39.0" customHeight="1">
      <c r="A10" s="31" t="s">
        <v>13</v>
      </c>
      <c r="B10" s="14" t="s">
        <v>67</v>
      </c>
      <c r="C10" s="31" t="s">
        <v>68</v>
      </c>
      <c r="D10" s="24"/>
      <c r="E10" s="35"/>
      <c r="F10" s="36"/>
      <c r="G10" s="34" t="s">
        <v>15</v>
      </c>
      <c r="H10" s="40" t="s">
        <v>69</v>
      </c>
      <c r="I10" s="41" t="s">
        <v>70</v>
      </c>
      <c r="J10" s="42"/>
      <c r="K10" s="43" t="s">
        <v>71</v>
      </c>
      <c r="L10" s="36"/>
      <c r="M10" s="39"/>
      <c r="N10" s="36"/>
    </row>
    <row r="11" ht="39.0" customHeight="1">
      <c r="A11" s="31" t="s">
        <v>13</v>
      </c>
      <c r="B11" s="14" t="s">
        <v>72</v>
      </c>
      <c r="C11" s="31" t="s">
        <v>73</v>
      </c>
      <c r="D11" s="14" t="s">
        <v>74</v>
      </c>
      <c r="E11" s="35" t="s">
        <v>75</v>
      </c>
      <c r="F11" s="36"/>
      <c r="G11" s="34" t="s">
        <v>15</v>
      </c>
      <c r="H11" s="40"/>
      <c r="I11" s="41"/>
      <c r="J11" s="42"/>
      <c r="K11" s="43"/>
      <c r="L11" s="36"/>
      <c r="M11" s="39"/>
      <c r="N11" s="36"/>
    </row>
    <row r="12" ht="32.25" customHeight="1">
      <c r="A12" s="14" t="s">
        <v>16</v>
      </c>
      <c r="B12" s="14" t="s">
        <v>30</v>
      </c>
      <c r="C12" s="14" t="s">
        <v>39</v>
      </c>
      <c r="D12" s="37" t="s">
        <v>36</v>
      </c>
      <c r="E12" s="25" t="s">
        <v>76</v>
      </c>
      <c r="F12" s="20"/>
      <c r="G12" s="27" t="s">
        <v>15</v>
      </c>
      <c r="H12" s="28" t="s">
        <v>41</v>
      </c>
      <c r="I12" s="25" t="s">
        <v>42</v>
      </c>
      <c r="J12" s="20"/>
      <c r="K12" s="30" t="s">
        <v>77</v>
      </c>
      <c r="L12" s="20"/>
      <c r="M12" s="20"/>
      <c r="N12" s="20"/>
    </row>
    <row r="13" ht="32.25" customHeight="1">
      <c r="A13" s="14" t="s">
        <v>16</v>
      </c>
      <c r="B13" s="14" t="s">
        <v>34</v>
      </c>
      <c r="C13" s="14" t="s">
        <v>45</v>
      </c>
      <c r="D13" s="37" t="s">
        <v>36</v>
      </c>
      <c r="E13" s="25" t="s">
        <v>78</v>
      </c>
      <c r="F13" s="20"/>
      <c r="G13" s="27" t="s">
        <v>15</v>
      </c>
      <c r="H13" s="28" t="s">
        <v>41</v>
      </c>
      <c r="I13" s="25" t="s">
        <v>47</v>
      </c>
      <c r="J13" s="20"/>
      <c r="K13" s="30" t="s">
        <v>77</v>
      </c>
      <c r="L13" s="20"/>
      <c r="M13" s="20"/>
      <c r="N13" s="20"/>
    </row>
    <row r="14" ht="32.25" customHeight="1">
      <c r="A14" s="14" t="s">
        <v>16</v>
      </c>
      <c r="B14" s="14" t="s">
        <v>38</v>
      </c>
      <c r="C14" s="14" t="s">
        <v>79</v>
      </c>
      <c r="D14" s="37" t="s">
        <v>36</v>
      </c>
      <c r="E14" s="25" t="s">
        <v>80</v>
      </c>
      <c r="F14" s="20"/>
      <c r="G14" s="27" t="s">
        <v>15</v>
      </c>
      <c r="H14" s="28" t="s">
        <v>41</v>
      </c>
      <c r="I14" s="25" t="s">
        <v>81</v>
      </c>
      <c r="J14" s="20"/>
      <c r="K14" s="30" t="s">
        <v>77</v>
      </c>
      <c r="L14" s="20"/>
      <c r="M14" s="20"/>
      <c r="N14" s="20"/>
    </row>
    <row r="15" ht="32.25" customHeight="1">
      <c r="A15" s="14" t="s">
        <v>16</v>
      </c>
      <c r="B15" s="14" t="s">
        <v>44</v>
      </c>
      <c r="C15" s="14" t="s">
        <v>82</v>
      </c>
      <c r="D15" s="37" t="s">
        <v>74</v>
      </c>
      <c r="E15" s="25" t="s">
        <v>83</v>
      </c>
      <c r="F15" s="20"/>
      <c r="G15" s="27" t="s">
        <v>15</v>
      </c>
      <c r="H15" s="28"/>
      <c r="I15" s="25"/>
      <c r="J15" s="20"/>
      <c r="K15" s="30"/>
      <c r="L15" s="20"/>
      <c r="M15" s="20"/>
      <c r="N15" s="20"/>
    </row>
    <row r="16" ht="36.75" customHeight="1">
      <c r="A16" s="31" t="s">
        <v>16</v>
      </c>
      <c r="B16" s="31" t="s">
        <v>44</v>
      </c>
      <c r="C16" s="31" t="s">
        <v>49</v>
      </c>
      <c r="D16" s="32" t="s">
        <v>50</v>
      </c>
      <c r="E16" s="35" t="s">
        <v>51</v>
      </c>
      <c r="F16" s="44" t="s">
        <v>84</v>
      </c>
      <c r="G16" s="34" t="s">
        <v>15</v>
      </c>
      <c r="H16" s="32"/>
      <c r="I16" s="35"/>
      <c r="J16" s="36"/>
      <c r="K16" s="30"/>
      <c r="L16" s="36"/>
      <c r="M16" s="36"/>
      <c r="N16" s="36"/>
    </row>
    <row r="17" ht="15.75" customHeight="1">
      <c r="A17" s="31" t="s">
        <v>16</v>
      </c>
      <c r="B17" s="14" t="s">
        <v>48</v>
      </c>
      <c r="C17" s="14" t="s">
        <v>54</v>
      </c>
      <c r="D17" s="37" t="s">
        <v>55</v>
      </c>
      <c r="E17" s="25" t="s">
        <v>85</v>
      </c>
      <c r="F17" s="33"/>
      <c r="G17" s="27" t="s">
        <v>15</v>
      </c>
      <c r="H17" s="20"/>
      <c r="I17" s="21"/>
      <c r="J17" s="20"/>
      <c r="K17" s="22"/>
      <c r="L17" s="20"/>
      <c r="M17" s="23"/>
      <c r="N17" s="20"/>
    </row>
    <row r="18" ht="33.75" customHeight="1">
      <c r="A18" s="14" t="s">
        <v>16</v>
      </c>
      <c r="B18" s="14" t="s">
        <v>86</v>
      </c>
      <c r="C18" s="14" t="s">
        <v>87</v>
      </c>
      <c r="D18" s="37" t="s">
        <v>59</v>
      </c>
      <c r="E18" s="25" t="s">
        <v>88</v>
      </c>
      <c r="F18" s="20"/>
      <c r="G18" s="38" t="s">
        <v>15</v>
      </c>
      <c r="H18" s="37" t="s">
        <v>61</v>
      </c>
      <c r="I18" s="25" t="s">
        <v>62</v>
      </c>
      <c r="J18" s="30" t="s">
        <v>89</v>
      </c>
      <c r="K18" s="30" t="s">
        <v>89</v>
      </c>
      <c r="L18" s="20"/>
      <c r="M18" s="20"/>
      <c r="N18" s="20"/>
    </row>
    <row r="19" ht="41.25" customHeight="1">
      <c r="A19" s="14" t="s">
        <v>16</v>
      </c>
      <c r="B19" s="14" t="s">
        <v>90</v>
      </c>
      <c r="C19" s="14" t="s">
        <v>91</v>
      </c>
      <c r="D19" s="37" t="s">
        <v>59</v>
      </c>
      <c r="E19" s="25" t="s">
        <v>92</v>
      </c>
      <c r="F19" s="20"/>
      <c r="G19" s="27" t="s">
        <v>15</v>
      </c>
      <c r="H19" s="37" t="s">
        <v>69</v>
      </c>
      <c r="I19" s="25" t="s">
        <v>93</v>
      </c>
      <c r="J19" s="20"/>
      <c r="K19" s="30" t="s">
        <v>94</v>
      </c>
      <c r="L19" s="20"/>
      <c r="M19" s="23"/>
      <c r="N19" s="20"/>
    </row>
    <row r="20" ht="15.75" customHeight="1">
      <c r="A20" s="31" t="s">
        <v>18</v>
      </c>
      <c r="B20" s="31" t="s">
        <v>30</v>
      </c>
      <c r="C20" s="31" t="s">
        <v>95</v>
      </c>
      <c r="D20" s="32" t="s">
        <v>96</v>
      </c>
      <c r="E20" s="35" t="s">
        <v>97</v>
      </c>
      <c r="F20" s="36"/>
      <c r="G20" s="34" t="s">
        <v>15</v>
      </c>
      <c r="H20" s="45"/>
      <c r="I20" s="46"/>
      <c r="J20" s="36"/>
      <c r="K20" s="30"/>
      <c r="L20" s="36"/>
      <c r="M20" s="36"/>
      <c r="N20" s="36"/>
    </row>
  </sheetData>
  <conditionalFormatting sqref="L1:L20 M1:N1">
    <cfRule type="cellIs" dxfId="0" priority="1" operator="equal">
      <formula>"PASS"</formula>
    </cfRule>
  </conditionalFormatting>
  <conditionalFormatting sqref="L1:L20 M1:N1">
    <cfRule type="cellIs" dxfId="3" priority="2" operator="equal">
      <formula>"FAIL"</formula>
    </cfRule>
  </conditionalFormatting>
  <conditionalFormatting sqref="L1:L20 M1:N1">
    <cfRule type="cellIs" dxfId="4" priority="3" operator="equal">
      <formula>"SKIP"</formula>
    </cfRule>
  </conditionalFormatting>
  <dataValidations>
    <dataValidation type="list" allowBlank="1" showErrorMessage="1" sqref="H6:H7">
      <formula1>Keywords!$A$2:$A168</formula1>
    </dataValidation>
    <dataValidation type="list" allowBlank="1" showErrorMessage="1" sqref="H18">
      <formula1>Keywords!$A$2:$A183</formula1>
    </dataValidation>
    <dataValidation type="list" allowBlank="1" showErrorMessage="1" sqref="H19">
      <formula1>Keywords!$A$2:$A176</formula1>
    </dataValidation>
    <dataValidation type="list" allowBlank="1" showErrorMessage="1" sqref="G2:G20">
      <formula1>"Y,N"</formula1>
    </dataValidation>
    <dataValidation type="list" allowBlank="1" showErrorMessage="1" sqref="H8 H16">
      <formula1>Keywords!$A$2:$A176</formula1>
    </dataValidation>
    <dataValidation type="list" allowBlank="1" showErrorMessage="1" sqref="H9:H11">
      <formula1>Keywords!$A$2:$A159</formula1>
    </dataValidation>
    <dataValidation type="list" allowBlank="1" showErrorMessage="1" sqref="A1:A20">
      <formula1>TestCase!$A:$A</formula1>
    </dataValidation>
    <dataValidation type="list" allowBlank="1" showErrorMessage="1" sqref="H17">
      <formula1>Keywords!$A$2:$A176</formula1>
    </dataValidation>
    <dataValidation type="list" allowBlank="1" showErrorMessage="1" sqref="H4:H5 H12:H15 D2:D20">
      <formula1>Keywords!$A$2:$A20</formula1>
    </dataValidation>
    <dataValidation type="list" allowBlank="1" showErrorMessage="1" sqref="H20">
      <formula1>Keywords!$A$2:$A187</formula1>
    </dataValidation>
    <dataValidation type="list" allowBlank="1" showErrorMessage="1" sqref="H2:H3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98</v>
      </c>
      <c r="C1" s="47" t="s">
        <v>99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8" t="str">
        <f>IFERROR(__xludf.DUMMYFUNCTION("IMPORTRANGE(""https://docs.google.com/spreadsheets/d/1LdgyhxYW9Lh1fGd5s0S1oxhFlAL2nJXQp7mHAPUsHfU/edit#gid=0"",""Sheet1!A:F"")"),"Keyword")</f>
        <v>Keyword</v>
      </c>
      <c r="B1" s="49" t="str">
        <f>IFERROR(__xludf.DUMMYFUNCTION("""COMPUTED_VALUE"""),"Param")</f>
        <v>Param</v>
      </c>
      <c r="C1" s="49" t="str">
        <f>IFERROR(__xludf.DUMMYFUNCTION("""COMPUTED_VALUE"""),"Return type")</f>
        <v>Return type</v>
      </c>
      <c r="D1" s="49" t="str">
        <f>IFERROR(__xludf.DUMMYFUNCTION("""COMPUTED_VALUE"""),"Example")</f>
        <v>Example</v>
      </c>
      <c r="E1" s="49" t="str">
        <f>IFERROR(__xludf.DUMMYFUNCTION("""COMPUTED_VALUE"""),"Return")</f>
        <v>Return</v>
      </c>
      <c r="F1" s="49" t="str">
        <f>IFERROR(__xludf.DUMMYFUNCTION("""COMPUTED_VALUE"""),"Note")</f>
        <v>Note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1" t="str">
        <f>IFERROR(__xludf.DUMMYFUNCTION("""COMPUTED_VALUE"""),"openApp")</f>
        <v>openApp</v>
      </c>
      <c r="B2" s="52"/>
      <c r="C2" s="53" t="str">
        <f>IFERROR(__xludf.DUMMYFUNCTION("""COMPUTED_VALUE"""),"void")</f>
        <v>void</v>
      </c>
      <c r="D2" s="52"/>
      <c r="E2" s="18"/>
      <c r="F2" s="18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51" t="str">
        <f>IFERROR(__xludf.DUMMYFUNCTION("""COMPUTED_VALUE"""),"waitingForCourseListDisplay")</f>
        <v>waitingForCourseListDisplay</v>
      </c>
      <c r="B3" s="52"/>
      <c r="C3" s="53" t="str">
        <f>IFERROR(__xludf.DUMMYFUNCTION("""COMPUTED_VALUE"""),"void")</f>
        <v>void</v>
      </c>
      <c r="D3" s="52"/>
      <c r="E3" s="18"/>
      <c r="F3" s="18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51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2" t="str">
        <f>IFERROR(__xludf.DUMMYFUNCTION("""COMPUTED_VALUE"""),"http://localhost:8342/q/scene//Button(Clone)[14].Button.onClick()")</f>
        <v>http://localhost:8342/q/scene//Button(Clone)[14].Button.onClick()</v>
      </c>
      <c r="E4" s="18"/>
      <c r="F4" s="18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1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2"/>
      <c r="E5" s="18"/>
      <c r="F5" s="5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51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2"/>
      <c r="E6" s="18"/>
      <c r="F6" s="18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51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2"/>
      <c r="E7" s="18"/>
      <c r="F7" s="52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51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2"/>
      <c r="E8" s="18"/>
      <c r="F8" s="53" t="str">
        <f>IFERROR(__xludf.DUMMYFUNCTION("""COMPUTED_VALUE"""),"element not present")</f>
        <v>element not present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1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2"/>
      <c r="E9" s="18"/>
      <c r="F9" s="18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51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2"/>
      <c r="E10" s="18"/>
      <c r="F10" s="52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51" t="str">
        <f>IFERROR(__xludf.DUMMYFUNCTION("""COMPUTED_VALUE"""),"clickDownAndUpChild")</f>
        <v>clickDownAndUpChild</v>
      </c>
      <c r="B11" s="53" t="str">
        <f>IFERROR(__xludf.DUMMYFUNCTION("""COMPUTED_VALUE"""),"element,index")</f>
        <v>element,index</v>
      </c>
      <c r="C11" s="53" t="str">
        <f>IFERROR(__xludf.DUMMYFUNCTION("""COMPUTED_VALUE"""),"void")</f>
        <v>void</v>
      </c>
      <c r="D11" s="52"/>
      <c r="E11" s="18"/>
      <c r="F11" s="53" t="str">
        <f>IFERROR(__xludf.DUMMYFUNCTION("""COMPUTED_VALUE"""),"element của parent,index của child")</f>
        <v>element của parent,index của child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1" t="str">
        <f>IFERROR(__xludf.DUMMYFUNCTION("""COMPUTED_VALUE"""),"swipe")</f>
        <v>swipe</v>
      </c>
      <c r="B12" s="53" t="str">
        <f>IFERROR(__xludf.DUMMYFUNCTION("""COMPUTED_VALUE"""),"x1,x2,y,number")</f>
        <v>x1,x2,y,number</v>
      </c>
      <c r="C12" s="53" t="str">
        <f>IFERROR(__xludf.DUMMYFUNCTION("""COMPUTED_VALUE"""),"void")</f>
        <v>void</v>
      </c>
      <c r="D12" s="18"/>
      <c r="E12" s="18"/>
      <c r="F12" s="5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1" t="str">
        <f>IFERROR(__xludf.DUMMYFUNCTION("""COMPUTED_VALUE"""),"waitForObject")</f>
        <v>waitForObject</v>
      </c>
      <c r="B13" s="53" t="str">
        <f>IFERROR(__xludf.DUMMYFUNCTION("""COMPUTED_VALUE"""),"element[,timeout(s)]")</f>
        <v>element[,timeout(s)]</v>
      </c>
      <c r="C13" s="53" t="str">
        <f>IFERROR(__xludf.DUMMYFUNCTION("""COMPUTED_VALUE"""),"void")</f>
        <v>void</v>
      </c>
      <c r="D13" s="52"/>
      <c r="E13" s="18"/>
      <c r="F13" s="53" t="str">
        <f>IFERROR(__xludf.DUMMYFUNCTION("""COMPUTED_VALUE"""),"Kiểm tra gameobject(element) có xuất hiện trên màn hình k")</f>
        <v>Kiểm tra gameobject(element) có xuất hiện trên màn hình k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1" t="str">
        <f>IFERROR(__xludf.DUMMYFUNCTION("""COMPUTED_VALUE"""),"waitForObject")</f>
        <v>waitForObject</v>
      </c>
      <c r="B14" s="53" t="str">
        <f>IFERROR(__xludf.DUMMYFUNCTION("""COMPUTED_VALUE"""),"strSpli,second, element")</f>
        <v>strSpli,second, element</v>
      </c>
      <c r="C14" s="53" t="str">
        <f>IFERROR(__xludf.DUMMYFUNCTION("""COMPUTED_VALUE"""),"void")</f>
        <v>void</v>
      </c>
      <c r="D14" s="52"/>
      <c r="E14" s="18"/>
      <c r="F14" s="18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1" t="str">
        <f>IFERROR(__xludf.DUMMYFUNCTION("""COMPUTED_VALUE"""),"waitForObjectNoReturn")</f>
        <v>waitForObjectNoReturn</v>
      </c>
      <c r="B15" s="53" t="str">
        <f>IFERROR(__xludf.DUMMYFUNCTION("""COMPUTED_VALUE"""),"element,timeout(s)")</f>
        <v>element,timeout(s)</v>
      </c>
      <c r="C15" s="53" t="str">
        <f>IFERROR(__xludf.DUMMYFUNCTION("""COMPUTED_VALUE"""),"void")</f>
        <v>void</v>
      </c>
      <c r="D15" s="52"/>
      <c r="E15" s="18"/>
      <c r="F15" s="5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1" t="str">
        <f>IFERROR(__xludf.DUMMYFUNCTION("""COMPUTED_VALUE"""),"waitForObjectContain")</f>
        <v>waitForObjectContain</v>
      </c>
      <c r="B16" s="53" t="str">
        <f>IFERROR(__xludf.DUMMYFUNCTION("""COMPUTED_VALUE"""),"element,component,property,content")</f>
        <v>element,component,property,content</v>
      </c>
      <c r="C16" s="53" t="str">
        <f>IFERROR(__xludf.DUMMYFUNCTION("""COMPUTED_VALUE"""),"void")</f>
        <v>void</v>
      </c>
      <c r="D16" s="18"/>
      <c r="E16" s="18"/>
      <c r="F16" s="18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1" t="str">
        <f>IFERROR(__xludf.DUMMYFUNCTION("""COMPUTED_VALUE"""),"waitForObjectContain")</f>
        <v>waitForObjectContain</v>
      </c>
      <c r="B17" s="53" t="str">
        <f>IFERROR(__xludf.DUMMYFUNCTION("""COMPUTED_VALUE"""),"element,key,content")</f>
        <v>element,key,content</v>
      </c>
      <c r="C17" s="53" t="str">
        <f>IFERROR(__xludf.DUMMYFUNCTION("""COMPUTED_VALUE"""),"void")</f>
        <v>void</v>
      </c>
      <c r="D17" s="18"/>
      <c r="E17" s="18"/>
      <c r="F17" s="18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1" t="str">
        <f>IFERROR(__xludf.DUMMYFUNCTION("""COMPUTED_VALUE"""),"waitForNumber")</f>
        <v>waitForNumber</v>
      </c>
      <c r="B18" s="53" t="str">
        <f>IFERROR(__xludf.DUMMYFUNCTION("""COMPUTED_VALUE"""),"element,component,property,second,number")</f>
        <v>element,component,property,second,number</v>
      </c>
      <c r="C18" s="53" t="str">
        <f>IFERROR(__xludf.DUMMYFUNCTION("""COMPUTED_VALUE"""),"void")</f>
        <v>void</v>
      </c>
      <c r="D18" s="18"/>
      <c r="E18" s="18"/>
      <c r="F18" s="18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1" t="str">
        <f>IFERROR(__xludf.DUMMYFUNCTION("""COMPUTED_VALUE"""),"waitForObjectInScreen")</f>
        <v>waitForObjectInScreen</v>
      </c>
      <c r="B19" s="53" t="str">
        <f>IFERROR(__xludf.DUMMYFUNCTION("""COMPUTED_VALUE"""),"element[,timeout(s)]")</f>
        <v>element[,timeout(s)]</v>
      </c>
      <c r="C19" s="53" t="str">
        <f>IFERROR(__xludf.DUMMYFUNCTION("""COMPUTED_VALUE"""),"void")</f>
        <v>void</v>
      </c>
      <c r="D19" s="18"/>
      <c r="E19" s="18"/>
      <c r="F19" s="18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1" t="str">
        <f>IFERROR(__xludf.DUMMYFUNCTION("""COMPUTED_VALUE"""),"waitForChildObjectDisplay")</f>
        <v>waitForChildObjectDisplay</v>
      </c>
      <c r="B20" s="53" t="str">
        <f>IFERROR(__xludf.DUMMYFUNCTION("""COMPUTED_VALUE"""),"element,timeout(s)")</f>
        <v>element,timeout(s)</v>
      </c>
      <c r="C20" s="53" t="str">
        <f>IFERROR(__xludf.DUMMYFUNCTION("""COMPUTED_VALUE"""),"void")</f>
        <v>void</v>
      </c>
      <c r="D20" s="18"/>
      <c r="E20" s="18"/>
      <c r="F20" s="18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1" t="str">
        <f>IFERROR(__xludf.DUMMYFUNCTION("""COMPUTED_VALUE"""),"waitForPosition")</f>
        <v>waitForPosition</v>
      </c>
      <c r="B21" s="53" t="str">
        <f>IFERROR(__xludf.DUMMYFUNCTION("""COMPUTED_VALUE"""),"element1,element2,y,compare(number),second")</f>
        <v>element1,element2,y,compare(number),second</v>
      </c>
      <c r="C21" s="53" t="str">
        <f>IFERROR(__xludf.DUMMYFUNCTION("""COMPUTED_VALUE"""),"void")</f>
        <v>void</v>
      </c>
      <c r="D21" s="18"/>
      <c r="E21" s="18"/>
      <c r="F21" s="18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1" t="str">
        <f>IFERROR(__xludf.DUMMYFUNCTION("""COMPUTED_VALUE"""),"simulateClick")</f>
        <v>simulateClick</v>
      </c>
      <c r="B22" s="53" t="str">
        <f>IFERROR(__xludf.DUMMYFUNCTION("""COMPUTED_VALUE"""),"element,property[,index]")</f>
        <v>element,property[,index]</v>
      </c>
      <c r="C22" s="53" t="str">
        <f>IFERROR(__xludf.DUMMYFUNCTION("""COMPUTED_VALUE"""),"void")</f>
        <v>void</v>
      </c>
      <c r="D22" s="18"/>
      <c r="E22" s="18"/>
      <c r="F22" s="51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1" t="str">
        <f>IFERROR(__xludf.DUMMYFUNCTION("""COMPUTED_VALUE"""),"press")</f>
        <v>press</v>
      </c>
      <c r="B23" s="53" t="str">
        <f>IFERROR(__xludf.DUMMYFUNCTION("""COMPUTED_VALUE"""),"element[,index]")</f>
        <v>element[,index]</v>
      </c>
      <c r="C23" s="53" t="str">
        <f>IFERROR(__xludf.DUMMYFUNCTION("""COMPUTED_VALUE"""),"void")</f>
        <v>void</v>
      </c>
      <c r="D23" s="18"/>
      <c r="E23" s="18"/>
      <c r="F23" s="51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1" t="str">
        <f>IFERROR(__xludf.DUMMYFUNCTION("""COMPUTED_VALUE"""),"press")</f>
        <v>press</v>
      </c>
      <c r="B24" s="53" t="str">
        <f>IFERROR(__xludf.DUMMYFUNCTION("""COMPUTED_VALUE"""),"pre-element,index,element")</f>
        <v>pre-element,index,element</v>
      </c>
      <c r="C24" s="53" t="str">
        <f>IFERROR(__xludf.DUMMYFUNCTION("""COMPUTED_VALUE"""),"void")</f>
        <v>void</v>
      </c>
      <c r="D24" s="18"/>
      <c r="E24" s="18"/>
      <c r="F24" s="18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1" t="str">
        <f>IFERROR(__xludf.DUMMYFUNCTION("""COMPUTED_VALUE"""),"pressWithTag")</f>
        <v>pressWithTag</v>
      </c>
      <c r="B25" s="53" t="str">
        <f>IFERROR(__xludf.DUMMYFUNCTION("""COMPUTED_VALUE"""),"tagNew,tagOld")</f>
        <v>tagNew,tagOld</v>
      </c>
      <c r="C25" s="53" t="str">
        <f>IFERROR(__xludf.DUMMYFUNCTION("""COMPUTED_VALUE"""),"void")</f>
        <v>void</v>
      </c>
      <c r="D25" s="18"/>
      <c r="E25" s="18"/>
      <c r="F25" s="18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1" t="str">
        <f>IFERROR(__xludf.DUMMYFUNCTION("""COMPUTED_VALUE"""),"swipeToRight")</f>
        <v>swipeToRight</v>
      </c>
      <c r="B26" s="51" t="str">
        <f>IFERROR(__xludf.DUMMYFUNCTION("""COMPUTED_VALUE"""),"number")</f>
        <v>number</v>
      </c>
      <c r="C26" s="51" t="str">
        <f>IFERROR(__xludf.DUMMYFUNCTION("""COMPUTED_VALUE"""),"void")</f>
        <v>void</v>
      </c>
      <c r="D26" s="18"/>
      <c r="E26" s="18"/>
      <c r="F26" s="18" t="str">
        <f>IFERROR(__xludf.DUMMYFUNCTION("""COMPUTED_VALUE"""),"Scroll sang phải")</f>
        <v>Scroll sang phải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1" t="str">
        <f>IFERROR(__xludf.DUMMYFUNCTION("""COMPUTED_VALUE"""),"swipeToRight")</f>
        <v>swipeToRight</v>
      </c>
      <c r="B27" s="51" t="str">
        <f>IFERROR(__xludf.DUMMYFUNCTION("""COMPUTED_VALUE"""),"x1,x2,y")</f>
        <v>x1,x2,y</v>
      </c>
      <c r="C27" s="51" t="str">
        <f>IFERROR(__xludf.DUMMYFUNCTION("""COMPUTED_VALUE"""),"void")</f>
        <v>void</v>
      </c>
      <c r="D27" s="18"/>
      <c r="E27" s="18"/>
      <c r="F27" s="18" t="str">
        <f>IFERROR(__xludf.DUMMYFUNCTION("""COMPUTED_VALUE"""),"Scroll sang phải")</f>
        <v>Scroll sang phải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1" t="str">
        <f>IFERROR(__xludf.DUMMYFUNCTION("""COMPUTED_VALUE"""),"getPropertyValue")</f>
        <v>getPropertyValue</v>
      </c>
      <c r="B28" s="51" t="str">
        <f>IFERROR(__xludf.DUMMYFUNCTION("""COMPUTED_VALUE"""),"element,component,property")</f>
        <v>element,component,property</v>
      </c>
      <c r="C28" s="51" t="str">
        <f>IFERROR(__xludf.DUMMYFUNCTION("""COMPUTED_VALUE"""),"String")</f>
        <v>String</v>
      </c>
      <c r="D28" s="18"/>
      <c r="E28" s="18"/>
      <c r="F28" s="53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1" t="str">
        <f>IFERROR(__xludf.DUMMYFUNCTION("""COMPUTED_VALUE"""),"getImageName")</f>
        <v>getImageName</v>
      </c>
      <c r="B29" s="51" t="str">
        <f>IFERROR(__xludf.DUMMYFUNCTION("""COMPUTED_VALUE"""),"element[,component]")</f>
        <v>element[,component]</v>
      </c>
      <c r="C29" s="51" t="str">
        <f>IFERROR(__xludf.DUMMYFUNCTION("""COMPUTED_VALUE"""),"String")</f>
        <v>String</v>
      </c>
      <c r="D29" s="18"/>
      <c r="E29" s="18"/>
      <c r="F29" s="52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1" t="str">
        <f>IFERROR(__xludf.DUMMYFUNCTION("""COMPUTED_VALUE"""),"getImageNameVariable")</f>
        <v>getImageNameVariable</v>
      </c>
      <c r="B30" s="51" t="str">
        <f>IFERROR(__xludf.DUMMYFUNCTION("""COMPUTED_VALUE"""),"generate,element[,component],key")</f>
        <v>generate,element[,component],key</v>
      </c>
      <c r="C30" s="51" t="str">
        <f>IFERROR(__xludf.DUMMYFUNCTION("""COMPUTED_VALUE"""),"String")</f>
        <v>String</v>
      </c>
      <c r="D30" s="18"/>
      <c r="E30" s="18"/>
      <c r="F30" s="53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1" t="str">
        <f>IFERROR(__xludf.DUMMYFUNCTION("""COMPUTED_VALUE"""),"getImageColor")</f>
        <v>getImageColor</v>
      </c>
      <c r="B31" s="51" t="str">
        <f>IFERROR(__xludf.DUMMYFUNCTION("""COMPUTED_VALUE"""),"element")</f>
        <v>element</v>
      </c>
      <c r="C31" s="51" t="str">
        <f>IFERROR(__xludf.DUMMYFUNCTION("""COMPUTED_VALUE"""),"String")</f>
        <v>String</v>
      </c>
      <c r="D31" s="18"/>
      <c r="E31" s="18"/>
      <c r="F31" s="51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1" t="str">
        <f>IFERROR(__xludf.DUMMYFUNCTION("""COMPUTED_VALUE"""),"getPropertyValues")</f>
        <v>getPropertyValues</v>
      </c>
      <c r="B32" s="51" t="str">
        <f>IFERROR(__xludf.DUMMYFUNCTION("""COMPUTED_VALUE"""),"element,component,property,second")</f>
        <v>element,component,property,second</v>
      </c>
      <c r="C32" s="51" t="str">
        <f>IFERROR(__xludf.DUMMYFUNCTION("""COMPUTED_VALUE"""),"String")</f>
        <v>String</v>
      </c>
      <c r="D32" s="18"/>
      <c r="E32" s="18"/>
      <c r="F32" s="51" t="str">
        <f>IFERROR(__xludf.DUMMYFUNCTION("""COMPUTED_VALUE"""),"param number là số lượng value cần check")</f>
        <v>param number là số lượng value cần check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1" t="str">
        <f>IFERROR(__xludf.DUMMYFUNCTION("""COMPUTED_VALUE"""),"getText")</f>
        <v>getText</v>
      </c>
      <c r="B33" s="51" t="str">
        <f>IFERROR(__xludf.DUMMYFUNCTION("""COMPUTED_VALUE"""),"element,component")</f>
        <v>element,component</v>
      </c>
      <c r="C33" s="51" t="str">
        <f>IFERROR(__xludf.DUMMYFUNCTION("""COMPUTED_VALUE"""),"String")</f>
        <v>String</v>
      </c>
      <c r="D33" s="18"/>
      <c r="E33" s="18"/>
      <c r="F33" s="18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1" t="str">
        <f>IFERROR(__xludf.DUMMYFUNCTION("""COMPUTED_VALUE"""),"getTextChildElement")</f>
        <v>getTextChildElement</v>
      </c>
      <c r="B34" s="51" t="str">
        <f>IFERROR(__xludf.DUMMYFUNCTION("""COMPUTED_VALUE"""),"element_parent,element_fill,component(child,fill)")</f>
        <v>element_parent,element_fill,component(child,fill)</v>
      </c>
      <c r="C34" s="51" t="str">
        <f>IFERROR(__xludf.DUMMYFUNCTION("""COMPUTED_VALUE"""),"String")</f>
        <v>String</v>
      </c>
      <c r="D34" s="18"/>
      <c r="E34" s="18"/>
      <c r="F34" s="53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1" t="str">
        <f>IFERROR(__xludf.DUMMYFUNCTION("""COMPUTED_VALUE"""),"getTexts")</f>
        <v>getTexts</v>
      </c>
      <c r="B35" s="51" t="str">
        <f>IFERROR(__xludf.DUMMYFUNCTION("""COMPUTED_VALUE"""),"element,component,expect")</f>
        <v>element,component,expect</v>
      </c>
      <c r="C35" s="51" t="str">
        <f>IFERROR(__xludf.DUMMYFUNCTION("""COMPUTED_VALUE"""),"String")</f>
        <v>String</v>
      </c>
      <c r="D35" s="18"/>
      <c r="E35" s="18"/>
      <c r="F35" s="1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1" t="str">
        <f>IFERROR(__xludf.DUMMYFUNCTION("""COMPUTED_VALUE"""),"getTextsByTime")</f>
        <v>getTextsByTime</v>
      </c>
      <c r="B36" s="51" t="str">
        <f>IFERROR(__xludf.DUMMYFUNCTION("""COMPUTED_VALUE"""),"element,component,second,expect")</f>
        <v>element,component,second,expect</v>
      </c>
      <c r="C36" s="51" t="str">
        <f>IFERROR(__xludf.DUMMYFUNCTION("""COMPUTED_VALUE"""),"String")</f>
        <v>String</v>
      </c>
      <c r="D36" s="18"/>
      <c r="E36" s="18"/>
      <c r="F36" s="18" t="str">
        <f>IFERROR(__xludf.DUMMYFUNCTION("""COMPUTED_VALUE"""),"Stop khi actual contain expect or time = second")</f>
        <v>Stop khi actual contain expect or time = second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1" t="str">
        <f>IFERROR(__xludf.DUMMYFUNCTION("""COMPUTED_VALUE"""),"getTextsByLocator")</f>
        <v>getTextsByLocator</v>
      </c>
      <c r="B37" s="51" t="str">
        <f>IFERROR(__xludf.DUMMYFUNCTION("""COMPUTED_VALUE"""),"element1,component1,element2,expect")</f>
        <v>element1,component1,element2,expect</v>
      </c>
      <c r="C37" s="51" t="str">
        <f>IFERROR(__xludf.DUMMYFUNCTION("""COMPUTED_VALUE"""),"String")</f>
        <v>String</v>
      </c>
      <c r="D37" s="18"/>
      <c r="E37" s="18"/>
      <c r="F37" s="18" t="str">
        <f>IFERROR(__xludf.DUMMYFUNCTION("""COMPUTED_VALUE"""),"Stop khi actual contain expect or element 2 display")</f>
        <v>Stop khi actual contain expect or element 2 display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1" t="str">
        <f>IFERROR(__xludf.DUMMYFUNCTION("""COMPUTED_VALUE"""),"getTextNoColor")</f>
        <v>getTextNoColor</v>
      </c>
      <c r="B38" s="51" t="str">
        <f>IFERROR(__xludf.DUMMYFUNCTION("""COMPUTED_VALUE"""),"element,component,...string split")</f>
        <v>element,component,...string split</v>
      </c>
      <c r="C38" s="51" t="str">
        <f>IFERROR(__xludf.DUMMYFUNCTION("""COMPUTED_VALUE"""),"String")</f>
        <v>String</v>
      </c>
      <c r="D38" s="18"/>
      <c r="E38" s="18"/>
      <c r="F38" s="18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1" t="str">
        <f>IFERROR(__xludf.DUMMYFUNCTION("""COMPUTED_VALUE"""),"getTextAlphabet")</f>
        <v>getTextAlphabet</v>
      </c>
      <c r="B39" s="51" t="str">
        <f>IFERROR(__xludf.DUMMYFUNCTION("""COMPUTED_VALUE"""),"element,component")</f>
        <v>element,component</v>
      </c>
      <c r="C39" s="51" t="str">
        <f>IFERROR(__xludf.DUMMYFUNCTION("""COMPUTED_VALUE"""),"void")</f>
        <v>void</v>
      </c>
      <c r="D39" s="18"/>
      <c r="E39" s="18"/>
      <c r="F39" s="18" t="str">
        <f>IFERROR(__xludf.DUMMYFUNCTION("""COMPUTED_VALUE"""),"return string only alphabet and space")</f>
        <v>return string only alphabet and space</v>
      </c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1" t="str">
        <f>IFERROR(__xludf.DUMMYFUNCTION("""COMPUTED_VALUE"""),"getTextLocatorChild")</f>
        <v>getTextLocatorChild</v>
      </c>
      <c r="B40" s="51" t="str">
        <f>IFERROR(__xludf.DUMMYFUNCTION("""COMPUTED_VALUE"""),"element,component,key,...string split")</f>
        <v>element,component,key,...string split</v>
      </c>
      <c r="C40" s="51" t="str">
        <f>IFERROR(__xludf.DUMMYFUNCTION("""COMPUTED_VALUE"""),"String")</f>
        <v>String</v>
      </c>
      <c r="D40" s="18"/>
      <c r="E40" s="51"/>
      <c r="F40" s="5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1" t="str">
        <f>IFERROR(__xludf.DUMMYFUNCTION("""COMPUTED_VALUE"""),"waitForObject")</f>
        <v>waitForObject</v>
      </c>
      <c r="B41" s="51" t="str">
        <f>IFERROR(__xludf.DUMMYFUNCTION("""COMPUTED_VALUE"""),"element, second")</f>
        <v>element, second</v>
      </c>
      <c r="C41" s="51" t="str">
        <f>IFERROR(__xludf.DUMMYFUNCTION("""COMPUTED_VALUE"""),"void")</f>
        <v>void</v>
      </c>
      <c r="D41" s="18"/>
      <c r="E41" s="18"/>
      <c r="F41" s="51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1" t="str">
        <f>IFERROR(__xludf.DUMMYFUNCTION("""COMPUTED_VALUE"""),"swipeToDown")</f>
        <v>swipeToDown</v>
      </c>
      <c r="B42" s="51" t="str">
        <f>IFERROR(__xludf.DUMMYFUNCTION("""COMPUTED_VALUE"""),"number")</f>
        <v>number</v>
      </c>
      <c r="C42" s="51" t="str">
        <f>IFERROR(__xludf.DUMMYFUNCTION("""COMPUTED_VALUE"""),"void")</f>
        <v>void</v>
      </c>
      <c r="D42" s="18"/>
      <c r="E42" s="18"/>
      <c r="F42" s="51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1" t="str">
        <f>IFERROR(__xludf.DUMMYFUNCTION("""COMPUTED_VALUE"""),"getElements")</f>
        <v>getElements</v>
      </c>
      <c r="B43" s="51" t="str">
        <f>IFERROR(__xludf.DUMMYFUNCTION("""COMPUTED_VALUE"""),"element")</f>
        <v>element</v>
      </c>
      <c r="C43" s="51" t="str">
        <f>IFERROR(__xludf.DUMMYFUNCTION("""COMPUTED_VALUE"""),"String")</f>
        <v>String</v>
      </c>
      <c r="D43" s="18"/>
      <c r="E43" s="18"/>
      <c r="F43" s="51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1" t="str">
        <f>IFERROR(__xludf.DUMMYFUNCTION("""COMPUTED_VALUE"""),"sleep")</f>
        <v>sleep</v>
      </c>
      <c r="B44" s="51" t="str">
        <f>IFERROR(__xludf.DUMMYFUNCTION("""COMPUTED_VALUE"""),"second")</f>
        <v>second</v>
      </c>
      <c r="C44" s="51" t="str">
        <f>IFERROR(__xludf.DUMMYFUNCTION("""COMPUTED_VALUE"""),"void")</f>
        <v>void</v>
      </c>
      <c r="D44" s="18"/>
      <c r="E44" s="18"/>
      <c r="F44" s="51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1" t="str">
        <f>IFERROR(__xludf.DUMMYFUNCTION("""COMPUTED_VALUE"""),"getSpineState")</f>
        <v>getSpineState</v>
      </c>
      <c r="B45" s="51" t="str">
        <f>IFERROR(__xludf.DUMMYFUNCTION("""COMPUTED_VALUE"""),"element")</f>
        <v>element</v>
      </c>
      <c r="C45" s="51" t="str">
        <f>IFERROR(__xludf.DUMMYFUNCTION("""COMPUTED_VALUE"""),"String")</f>
        <v>String</v>
      </c>
      <c r="D45" s="18"/>
      <c r="E45" s="18"/>
      <c r="F45" s="18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1" t="str">
        <f>IFERROR(__xludf.DUMMYFUNCTION("""COMPUTED_VALUE"""),"getSpineStates")</f>
        <v>getSpineStates</v>
      </c>
      <c r="B46" s="51" t="str">
        <f>IFERROR(__xludf.DUMMYFUNCTION("""COMPUTED_VALUE"""),"element,second,count")</f>
        <v>element,second,count</v>
      </c>
      <c r="C46" s="51" t="str">
        <f>IFERROR(__xludf.DUMMYFUNCTION("""COMPUTED_VALUE"""),"String")</f>
        <v>String</v>
      </c>
      <c r="D46" s="18"/>
      <c r="E46" s="18" t="str">
        <f>IFERROR(__xludf.DUMMYFUNCTION("""COMPUTED_VALUE"""),"state1,state2")</f>
        <v>state1,state2</v>
      </c>
      <c r="F46" s="18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1" t="str">
        <f>IFERROR(__xludf.DUMMYFUNCTION("""COMPUTED_VALUE"""),"getAudioSource")</f>
        <v>getAudioSource</v>
      </c>
      <c r="B47" s="51" t="str">
        <f>IFERROR(__xludf.DUMMYFUNCTION("""COMPUTED_VALUE"""),"element")</f>
        <v>element</v>
      </c>
      <c r="C47" s="51" t="str">
        <f>IFERROR(__xludf.DUMMYFUNCTION("""COMPUTED_VALUE"""),"String")</f>
        <v>String</v>
      </c>
      <c r="D47" s="18"/>
      <c r="E47" s="18"/>
      <c r="F47" s="1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1" t="str">
        <f>IFERROR(__xludf.DUMMYFUNCTION("""COMPUTED_VALUE"""),"getPointScreen")</f>
        <v>getPointScreen</v>
      </c>
      <c r="B48" s="51" t="str">
        <f>IFERROR(__xludf.DUMMYFUNCTION("""COMPUTED_VALUE"""),"element,""x/y""")</f>
        <v>element,"x/y"</v>
      </c>
      <c r="C48" s="51" t="str">
        <f>IFERROR(__xludf.DUMMYFUNCTION("""COMPUTED_VALUE"""),"String")</f>
        <v>String</v>
      </c>
      <c r="D48" s="18"/>
      <c r="E48" s="18"/>
      <c r="F48" s="51" t="str">
        <f>IFERROR(__xludf.DUMMYFUNCTION("""COMPUTED_VALUE"""),"get coordinates of element of X or Y")</f>
        <v>get coordinates of element of X or Y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1" t="str">
        <f>IFERROR(__xludf.DUMMYFUNCTION("""COMPUTED_VALUE"""),"getSizeScreen")</f>
        <v>getSizeScreen</v>
      </c>
      <c r="B49" s="51" t="str">
        <f>IFERROR(__xludf.DUMMYFUNCTION("""COMPUTED_VALUE"""),"""w/h""")</f>
        <v>"w/h"</v>
      </c>
      <c r="C49" s="51" t="str">
        <f>IFERROR(__xludf.DUMMYFUNCTION("""COMPUTED_VALUE"""),"String")</f>
        <v>String</v>
      </c>
      <c r="D49" s="18"/>
      <c r="E49" s="18"/>
      <c r="F49" s="18" t="str">
        <f>IFERROR(__xludf.DUMMYFUNCTION("""COMPUTED_VALUE"""),"get size of device of  with (w) or height (h)")</f>
        <v>get size of device of  with (w) or height (h)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1" t="str">
        <f>IFERROR(__xludf.DUMMYFUNCTION("""COMPUTED_VALUE"""),"isBoolean")</f>
        <v>isBoolean</v>
      </c>
      <c r="B50" s="51" t="str">
        <f>IFERROR(__xludf.DUMMYFUNCTION("""COMPUTED_VALUE"""),"value1, vaule 2, operator")</f>
        <v>value1, vaule 2, operator</v>
      </c>
      <c r="C50" s="51" t="str">
        <f>IFERROR(__xludf.DUMMYFUNCTION("""COMPUTED_VALUE"""),"String")</f>
        <v>String</v>
      </c>
      <c r="D50" s="18"/>
      <c r="E50" s="18"/>
      <c r="F50" s="18" t="str">
        <f>IFERROR(__xludf.DUMMYFUNCTION("""COMPUTED_VALUE"""),"Hiện tại:[&lt;],[&gt;]")</f>
        <v>Hiện tại:[&lt;],[&gt;]</v>
      </c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1" t="str">
        <f>IFERROR(__xludf.DUMMYFUNCTION("""COMPUTED_VALUE"""),"isPointInScreen")</f>
        <v>isPointInScreen</v>
      </c>
      <c r="B51" s="51" t="str">
        <f>IFERROR(__xludf.DUMMYFUNCTION("""COMPUTED_VALUE"""),"element")</f>
        <v>element</v>
      </c>
      <c r="C51" s="51" t="str">
        <f>IFERROR(__xludf.DUMMYFUNCTION("""COMPUTED_VALUE"""),"String")</f>
        <v>String</v>
      </c>
      <c r="D51" s="18"/>
      <c r="E51" s="18"/>
      <c r="F51" s="18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1" t="str">
        <f>IFERROR(__xludf.DUMMYFUNCTION("""COMPUTED_VALUE"""),"isMoveLeft")</f>
        <v>isMoveLeft</v>
      </c>
      <c r="B52" s="51" t="str">
        <f>IFERROR(__xludf.DUMMYFUNCTION("""COMPUTED_VALUE"""),"element[,second]")</f>
        <v>element[,second]</v>
      </c>
      <c r="C52" s="51" t="str">
        <f>IFERROR(__xludf.DUMMYFUNCTION("""COMPUTED_VALUE"""),"String")</f>
        <v>String</v>
      </c>
      <c r="D52" s="18"/>
      <c r="E52" s="18"/>
      <c r="F52" s="18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1" t="str">
        <f>IFERROR(__xludf.DUMMYFUNCTION("""COMPUTED_VALUE"""),"isMoveDown")</f>
        <v>isMoveDown</v>
      </c>
      <c r="B53" s="51" t="str">
        <f>IFERROR(__xludf.DUMMYFUNCTION("""COMPUTED_VALUE"""),"element,second")</f>
        <v>element,second</v>
      </c>
      <c r="C53" s="51" t="str">
        <f>IFERROR(__xludf.DUMMYFUNCTION("""COMPUTED_VALUE"""),"String")</f>
        <v>String</v>
      </c>
      <c r="D53" s="18"/>
      <c r="E53" s="18"/>
      <c r="F53" s="51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1" t="str">
        <f>IFERROR(__xludf.DUMMYFUNCTION("""COMPUTED_VALUE"""),"isLocationCompare")</f>
        <v>isLocationCompare</v>
      </c>
      <c r="B54" s="51" t="str">
        <f>IFERROR(__xludf.DUMMYFUNCTION("""COMPUTED_VALUE"""),"element1,element2,coordinate")</f>
        <v>element1,element2,coordinate</v>
      </c>
      <c r="C54" s="51" t="str">
        <f>IFERROR(__xludf.DUMMYFUNCTION("""COMPUTED_VALUE"""),"String")</f>
        <v>String</v>
      </c>
      <c r="D54" s="51"/>
      <c r="E54" s="18"/>
      <c r="F54" s="18" t="str">
        <f>IFERROR(__xludf.DUMMYFUNCTION("""COMPUTED_VALUE"""),"coordinate = x/y")</f>
        <v>coordinate = x/y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1" t="str">
        <f>IFERROR(__xludf.DUMMYFUNCTION("""COMPUTED_VALUE"""),"move")</f>
        <v>move</v>
      </c>
      <c r="B55" s="51" t="str">
        <f>IFERROR(__xludf.DUMMYFUNCTION("""COMPUTED_VALUE"""),"element1,element2")</f>
        <v>element1,element2</v>
      </c>
      <c r="C55" s="51" t="str">
        <f>IFERROR(__xludf.DUMMYFUNCTION("""COMPUTED_VALUE"""),"void")</f>
        <v>void</v>
      </c>
      <c r="D55" s="51"/>
      <c r="E55" s="18"/>
      <c r="F55" s="18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1" t="str">
        <f>IFERROR(__xludf.DUMMYFUNCTION("""COMPUTED_VALUE"""),"moveAndUp")</f>
        <v>moveAndUp</v>
      </c>
      <c r="B56" s="51" t="str">
        <f>IFERROR(__xludf.DUMMYFUNCTION("""COMPUTED_VALUE"""),"element1,element2")</f>
        <v>element1,element2</v>
      </c>
      <c r="C56" s="51" t="str">
        <f>IFERROR(__xludf.DUMMYFUNCTION("""COMPUTED_VALUE"""),"void")</f>
        <v>void</v>
      </c>
      <c r="D56" s="18"/>
      <c r="E56" s="18"/>
      <c r="F56" s="51" t="str">
        <f>IFERROR(__xludf.DUMMYFUNCTION("""COMPUTED_VALUE"""),"sử dụng khi move có hành động up")</f>
        <v>sử dụng khi move có hành động up</v>
      </c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1" t="str">
        <f>IFERROR(__xludf.DUMMYFUNCTION("""COMPUTED_VALUE"""),"elementNotDisplay")</f>
        <v>elementNotDisplay</v>
      </c>
      <c r="B57" s="51" t="str">
        <f>IFERROR(__xludf.DUMMYFUNCTION("""COMPUTED_VALUE"""),"element")</f>
        <v>element</v>
      </c>
      <c r="C57" s="51" t="str">
        <f>IFERROR(__xludf.DUMMYFUNCTION("""COMPUTED_VALUE"""),"String")</f>
        <v>String</v>
      </c>
      <c r="D57" s="51"/>
      <c r="E57" s="18"/>
      <c r="F57" s="18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1" t="str">
        <f>IFERROR(__xludf.DUMMYFUNCTION("""COMPUTED_VALUE"""),"waitForObjectNotPresent")</f>
        <v>waitForObjectNotPresent</v>
      </c>
      <c r="B58" s="51" t="str">
        <f>IFERROR(__xludf.DUMMYFUNCTION("""COMPUTED_VALUE"""),"element")</f>
        <v>element</v>
      </c>
      <c r="C58" s="51" t="str">
        <f>IFERROR(__xludf.DUMMYFUNCTION("""COMPUTED_VALUE"""),"String")</f>
        <v>String</v>
      </c>
      <c r="D58" s="18"/>
      <c r="E58" s="51"/>
      <c r="F58" s="18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1" t="str">
        <f>IFERROR(__xludf.DUMMYFUNCTION("""COMPUTED_VALUE"""),"waitForObjectNotPresent")</f>
        <v>waitForObjectNotPresent</v>
      </c>
      <c r="B59" s="51" t="str">
        <f>IFERROR(__xludf.DUMMYFUNCTION("""COMPUTED_VALUE"""),"element,second")</f>
        <v>element,second</v>
      </c>
      <c r="C59" s="51" t="str">
        <f>IFERROR(__xludf.DUMMYFUNCTION("""COMPUTED_VALUE"""),"String")</f>
        <v>String</v>
      </c>
      <c r="D59" s="18"/>
      <c r="E59" s="18"/>
      <c r="F59" s="18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1" t="str">
        <f>IFERROR(__xludf.DUMMYFUNCTION("""COMPUTED_VALUE"""),"moveByCoordinates")</f>
        <v>moveByCoordinates</v>
      </c>
      <c r="B60" s="51" t="str">
        <f>IFERROR(__xludf.DUMMYFUNCTION("""COMPUTED_VALUE"""),"element,number")</f>
        <v>element,number</v>
      </c>
      <c r="C60" s="51" t="str">
        <f>IFERROR(__xludf.DUMMYFUNCTION("""COMPUTED_VALUE"""),"void")</f>
        <v>void</v>
      </c>
      <c r="D60" s="18"/>
      <c r="E60" s="18"/>
      <c r="F60" s="18" t="str">
        <f>IFERROR(__xludf.DUMMYFUNCTION("""COMPUTED_VALUE"""),"number là dịch chuyển khoảng bn (thường để 1)")</f>
        <v>number là dịch chuyển khoảng bn (thường để 1)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4" t="str">
        <f>IFERROR(__xludf.DUMMYFUNCTION("""COMPUTED_VALUE"""),"waitForObjectNotInScreen")</f>
        <v>waitForObjectNotInScreen</v>
      </c>
      <c r="B61" s="51" t="str">
        <f>IFERROR(__xludf.DUMMYFUNCTION("""COMPUTED_VALUE"""),"element,second,size,coordinate")</f>
        <v>element,second,size,coordinate</v>
      </c>
      <c r="C61" s="51" t="str">
        <f>IFERROR(__xludf.DUMMYFUNCTION("""COMPUTED_VALUE"""),"void")</f>
        <v>void</v>
      </c>
      <c r="D61" s="18" t="str">
        <f>IFERROR(__xludf.DUMMYFUNCTION("""COMPUTED_VALUE"""),"size: w/h
coordinate = x/y")</f>
        <v>size: w/h
coordinate = x/y</v>
      </c>
      <c r="E61" s="18"/>
      <c r="F61" s="18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1" t="str">
        <f>IFERROR(__xludf.DUMMYFUNCTION("""COMPUTED_VALUE"""),"waitForObjectContainNotAble")</f>
        <v>waitForObjectContainNotAble</v>
      </c>
      <c r="B62" s="51" t="str">
        <f>IFERROR(__xludf.DUMMYFUNCTION("""COMPUTED_VALUE"""),"element,component,property,content")</f>
        <v>element,component,property,content</v>
      </c>
      <c r="C62" s="51" t="str">
        <f>IFERROR(__xludf.DUMMYFUNCTION("""COMPUTED_VALUE"""),"void")</f>
        <v>void</v>
      </c>
      <c r="D62" s="51"/>
      <c r="E62" s="18"/>
      <c r="F62" s="18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1" t="str">
        <f>IFERROR(__xludf.DUMMYFUNCTION("""COMPUTED_VALUE"""),"isRotation")</f>
        <v>isRotation</v>
      </c>
      <c r="B63" s="51" t="str">
        <f>IFERROR(__xludf.DUMMYFUNCTION("""COMPUTED_VALUE"""),"element,coordinate")</f>
        <v>element,coordinate</v>
      </c>
      <c r="C63" s="51" t="str">
        <f>IFERROR(__xludf.DUMMYFUNCTION("""COMPUTED_VALUE"""),"String")</f>
        <v>String</v>
      </c>
      <c r="D63" s="18" t="str">
        <f>IFERROR(__xludf.DUMMYFUNCTION("""COMPUTED_VALUE"""),"coordinate = x/y/z/w")</f>
        <v>coordinate = x/y/z/w</v>
      </c>
      <c r="E63" s="18"/>
      <c r="F63" s="51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1" t="str">
        <f>IFERROR(__xludf.DUMMYFUNCTION("""COMPUTED_VALUE"""),"getListAudioSource")</f>
        <v>getListAudioSource</v>
      </c>
      <c r="B64" s="51" t="str">
        <f>IFERROR(__xludf.DUMMYFUNCTION("""COMPUTED_VALUE"""),"element,count")</f>
        <v>element,count</v>
      </c>
      <c r="C64" s="51" t="str">
        <f>IFERROR(__xludf.DUMMYFUNCTION("""COMPUTED_VALUE"""),"String")</f>
        <v>String</v>
      </c>
      <c r="D64" s="18"/>
      <c r="E64" s="18"/>
      <c r="F64" s="51" t="str">
        <f>IFERROR(__xludf.DUMMYFUNCTION("""COMPUTED_VALUE"""),"1 element phát bao nhiêu audio trong khoảng 25 giay")</f>
        <v>1 element phát bao nhiêu audio trong khoảng 25 giay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1" t="str">
        <f>IFERROR(__xludf.DUMMYFUNCTION("""COMPUTED_VALUE"""),"getListAudioSource")</f>
        <v>getListAudioSource</v>
      </c>
      <c r="B65" s="51" t="str">
        <f>IFERROR(__xludf.DUMMYFUNCTION("""COMPUTED_VALUE"""),"element,count,expects")</f>
        <v>element,count,expects</v>
      </c>
      <c r="C65" s="51" t="str">
        <f>IFERROR(__xludf.DUMMYFUNCTION("""COMPUTED_VALUE"""),"String")</f>
        <v>String</v>
      </c>
      <c r="D65" s="18" t="str">
        <f>IFERROR(__xludf.DUMMYFUNCTION("""COMPUTED_VALUE"""),"expects = [value1;value2;..]")</f>
        <v>expects = [value1;value2;..]</v>
      </c>
      <c r="E65" s="18"/>
      <c r="F65" s="18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1" t="str">
        <f>IFERROR(__xludf.DUMMYFUNCTION("""COMPUTED_VALUE"""),"getImageNameAndColor")</f>
        <v>getImageNameAndColor</v>
      </c>
      <c r="B66" s="51" t="str">
        <f>IFERROR(__xludf.DUMMYFUNCTION("""COMPUTED_VALUE"""),"element")</f>
        <v>element</v>
      </c>
      <c r="C66" s="51" t="str">
        <f>IFERROR(__xludf.DUMMYFUNCTION("""COMPUTED_VALUE"""),"String")</f>
        <v>String</v>
      </c>
      <c r="D66" s="51"/>
      <c r="E66" s="18" t="str">
        <f>IFERROR(__xludf.DUMMYFUNCTION("""COMPUTED_VALUE"""),"image + "",""+ color")</f>
        <v>image + ","+ color</v>
      </c>
      <c r="F66" s="51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1" t="str">
        <f>IFERROR(__xludf.DUMMYFUNCTION("""COMPUTED_VALUE"""),"getTextContain")</f>
        <v>getTextContain</v>
      </c>
      <c r="B67" s="51" t="str">
        <f>IFERROR(__xludf.DUMMYFUNCTION("""COMPUTED_VALUE"""),"element,component,containt")</f>
        <v>element,component,containt</v>
      </c>
      <c r="C67" s="51" t="str">
        <f>IFERROR(__xludf.DUMMYFUNCTION("""COMPUTED_VALUE"""),"String")</f>
        <v>String</v>
      </c>
      <c r="D67" s="18"/>
      <c r="E67" s="18"/>
      <c r="F67" s="51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1" t="str">
        <f>IFERROR(__xludf.DUMMYFUNCTION("""COMPUTED_VALUE"""),"isScale")</f>
        <v>isScale</v>
      </c>
      <c r="B68" s="51" t="str">
        <f>IFERROR(__xludf.DUMMYFUNCTION("""COMPUTED_VALUE"""),"element,second,expect")</f>
        <v>element,second,expect</v>
      </c>
      <c r="C68" s="51" t="str">
        <f>IFERROR(__xludf.DUMMYFUNCTION("""COMPUTED_VALUE"""),"String")</f>
        <v>String</v>
      </c>
      <c r="D68" s="18"/>
      <c r="E68" s="18"/>
      <c r="F68" s="51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1" t="str">
        <f>IFERROR(__xludf.DUMMYFUNCTION("""COMPUTED_VALUE"""),"isScale")</f>
        <v>isScale</v>
      </c>
      <c r="B69" s="51" t="str">
        <f>IFERROR(__xludf.DUMMYFUNCTION("""COMPUTED_VALUE"""),"element,component,property,second,expect")</f>
        <v>element,component,property,second,expect</v>
      </c>
      <c r="C69" s="51" t="str">
        <f>IFERROR(__xludf.DUMMYFUNCTION("""COMPUTED_VALUE"""),"String")</f>
        <v>String</v>
      </c>
      <c r="D69" s="18"/>
      <c r="E69" s="18"/>
      <c r="F69" s="51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1" t="str">
        <f>IFERROR(__xludf.DUMMYFUNCTION("""COMPUTED_VALUE"""),"swipeRightToLeftEx")</f>
        <v>swipeRightToLeftEx</v>
      </c>
      <c r="B70" s="51" t="str">
        <f>IFERROR(__xludf.DUMMYFUNCTION("""COMPUTED_VALUE"""),"number")</f>
        <v>number</v>
      </c>
      <c r="C70" s="51" t="str">
        <f>IFERROR(__xludf.DUMMYFUNCTION("""COMPUTED_VALUE"""),"void")</f>
        <v>void</v>
      </c>
      <c r="D70" s="18" t="str">
        <f>IFERROR(__xludf.DUMMYFUNCTION("""COMPUTED_VALUE"""),"bài bao nhiêu")</f>
        <v>bài bao nhiêu</v>
      </c>
      <c r="E70" s="18"/>
      <c r="F70" s="18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1" t="str">
        <f>IFERROR(__xludf.DUMMYFUNCTION("""COMPUTED_VALUE"""),"getVideoName")</f>
        <v>getVideoName</v>
      </c>
      <c r="B71" s="51" t="str">
        <f>IFERROR(__xludf.DUMMYFUNCTION("""COMPUTED_VALUE"""),"element[,strSplit,indexSplit]")</f>
        <v>element[,strSplit,indexSplit]</v>
      </c>
      <c r="C71" s="51" t="str">
        <f>IFERROR(__xludf.DUMMYFUNCTION("""COMPUTED_VALUE"""),"String")</f>
        <v>String</v>
      </c>
      <c r="D71" s="18"/>
      <c r="E71" s="18"/>
      <c r="F71" s="1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1" t="str">
        <f>IFERROR(__xludf.DUMMYFUNCTION("""COMPUTED_VALUE"""),"isVideoplay")</f>
        <v>isVideoplay</v>
      </c>
      <c r="B72" s="51" t="str">
        <f>IFERROR(__xludf.DUMMYFUNCTION("""COMPUTED_VALUE"""),"element")</f>
        <v>element</v>
      </c>
      <c r="C72" s="51" t="str">
        <f>IFERROR(__xludf.DUMMYFUNCTION("""COMPUTED_VALUE"""),"String")</f>
        <v>String</v>
      </c>
      <c r="D72" s="18"/>
      <c r="E72" s="18" t="str">
        <f>IFERROR(__xludf.DUMMYFUNCTION("""COMPUTED_VALUE"""),"true,false")</f>
        <v>true,false</v>
      </c>
      <c r="F72" s="18" t="str">
        <f>IFERROR(__xludf.DUMMYFUNCTION("""COMPUTED_VALUE"""),"dựa vào value time &gt;0 ==&gt; true")</f>
        <v>dựa vào value time &gt;0 ==&gt; true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1" t="str">
        <f>IFERROR(__xludf.DUMMYFUNCTION("""COMPUTED_VALUE"""),"getVideoUrl")</f>
        <v>getVideoUrl</v>
      </c>
      <c r="B73" s="51" t="str">
        <f>IFERROR(__xludf.DUMMYFUNCTION("""COMPUTED_VALUE"""),"element[,strSplit,indexSplit]")</f>
        <v>element[,strSplit,indexSplit]</v>
      </c>
      <c r="C73" s="51" t="str">
        <f>IFERROR(__xludf.DUMMYFUNCTION("""COMPUTED_VALUE"""),"String")</f>
        <v>String</v>
      </c>
      <c r="D73" s="18"/>
      <c r="E73" s="18"/>
      <c r="F73" s="1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1" t="str">
        <f>IFERROR(__xludf.DUMMYFUNCTION("""COMPUTED_VALUE"""),"getVideoUrl")</f>
        <v>getVideoUrl</v>
      </c>
      <c r="B74" s="51" t="str">
        <f>IFERROR(__xludf.DUMMYFUNCTION("""COMPUTED_VALUE"""),"element,component,key,expected")</f>
        <v>element,component,key,expected</v>
      </c>
      <c r="C74" s="51"/>
      <c r="D74" s="18"/>
      <c r="E74" s="18"/>
      <c r="F74" s="18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1" t="str">
        <f>IFERROR(__xludf.DUMMYFUNCTION("""COMPUTED_VALUE"""),"sendKey")</f>
        <v>sendKey</v>
      </c>
      <c r="B75" s="51" t="str">
        <f>IFERROR(__xludf.DUMMYFUNCTION("""COMPUTED_VALUE"""),"element,component[,property],expect")</f>
        <v>element,component[,property],expect</v>
      </c>
      <c r="C75" s="51" t="str">
        <f>IFERROR(__xludf.DUMMYFUNCTION("""COMPUTED_VALUE"""),"void")</f>
        <v>void</v>
      </c>
      <c r="D75" s="18"/>
      <c r="E75" s="18"/>
      <c r="F75" s="18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 t="str">
        <f>IFERROR(__xludf.DUMMYFUNCTION("""COMPUTED_VALUE"""),"getResultByKey")</f>
        <v>getResultByKey</v>
      </c>
      <c r="B76" s="50" t="str">
        <f>IFERROR(__xludf.DUMMYFUNCTION("""COMPUTED_VALUE"""),"element,component,key")</f>
        <v>element,component,key</v>
      </c>
      <c r="C76" s="50" t="str">
        <f>IFERROR(__xludf.DUMMYFUNCTION("""COMPUTED_VALUE"""),"String")</f>
        <v>String</v>
      </c>
      <c r="D76" s="50" t="str">
        <f>IFERROR(__xludf.DUMMYFUNCTION("""COMPUTED_VALUE"""),"key = //$.Page[0].Id")</f>
        <v>key = //$.Page[0].Id</v>
      </c>
      <c r="E76" s="50"/>
      <c r="F76" s="50" t="str">
        <f>IFERROR(__xludf.DUMMYFUNCTION("""COMPUTED_VALUE"""),"return value by key in json array object")</f>
        <v>return value by key in json array object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 t="str">
        <f>IFERROR(__xludf.DUMMYFUNCTION("""COMPUTED_VALUE"""),"returnPath")</f>
        <v>returnPath</v>
      </c>
      <c r="B77" s="50" t="str">
        <f>IFERROR(__xludf.DUMMYFUNCTION("""COMPUTED_VALUE"""),"element,component,key,expect")</f>
        <v>element,component,key,expect</v>
      </c>
      <c r="C77" s="50" t="str">
        <f>IFERROR(__xludf.DUMMYFUNCTION("""COMPUTED_VALUE"""),"void")</f>
        <v>void</v>
      </c>
      <c r="D77" s="50"/>
      <c r="E77" s="50"/>
      <c r="F77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 t="str">
        <f>IFERROR(__xludf.DUMMYFUNCTION("""COMPUTED_VALUE"""),"returnPathReplaceVariable")</f>
        <v>returnPathReplaceVariable</v>
      </c>
      <c r="B78" s="50" t="str">
        <f>IFERROR(__xludf.DUMMYFUNCTION("""COMPUTED_VALUE"""),"string, replaceStr")</f>
        <v>string, replaceStr</v>
      </c>
      <c r="C78" s="50" t="str">
        <f>IFERROR(__xludf.DUMMYFUNCTION("""COMPUTED_VALUE"""),"void")</f>
        <v>void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 t="str">
        <f>IFERROR(__xludf.DUMMYFUNCTION("""COMPUTED_VALUE"""),"returnPathFullName")</f>
        <v>returnPathFullName</v>
      </c>
      <c r="B79" s="50" t="str">
        <f>IFERROR(__xludf.DUMMYFUNCTION("""COMPUTED_VALUE"""),"element")</f>
        <v>element</v>
      </c>
      <c r="C79" s="50" t="str">
        <f>IFERROR(__xludf.DUMMYFUNCTION("""COMPUTED_VALUE"""),"void")</f>
        <v>void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 t="str">
        <f>IFERROR(__xludf.DUMMYFUNCTION("""COMPUTED_VALUE"""),"returnPathFullPath")</f>
        <v>returnPathFullPath</v>
      </c>
      <c r="B80" s="50" t="str">
        <f>IFERROR(__xludf.DUMMYFUNCTION("""COMPUTED_VALUE"""),"element")</f>
        <v>element</v>
      </c>
      <c r="C80" s="50" t="str">
        <f>IFERROR(__xludf.DUMMYFUNCTION("""COMPUTED_VALUE"""),"void")</f>
        <v>void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 t="str">
        <f>IFERROR(__xludf.DUMMYFUNCTION("""COMPUTED_VALUE"""),"returnPathChild")</f>
        <v>returnPathChild</v>
      </c>
      <c r="B81" s="50" t="str">
        <f>IFERROR(__xludf.DUMMYFUNCTION("""COMPUTED_VALUE"""),"elementParent,index")</f>
        <v>elementParent,index</v>
      </c>
      <c r="C81" s="50" t="str">
        <f>IFERROR(__xludf.DUMMYFUNCTION("""COMPUTED_VALUE"""),"void")</f>
        <v>void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 t="str">
        <f>IFERROR(__xludf.DUMMYFUNCTION("""COMPUTED_VALUE"""),"returnPathContain")</f>
        <v>returnPathContain</v>
      </c>
      <c r="B82" s="50" t="str">
        <f>IFERROR(__xludf.DUMMYFUNCTION("""COMPUTED_VALUE"""),"element,component,key,expect")</f>
        <v>element,component,key,expect</v>
      </c>
      <c r="C82" s="50" t="str">
        <f>IFERROR(__xludf.DUMMYFUNCTION("""COMPUTED_VALUE"""),"void")</f>
        <v>void</v>
      </c>
      <c r="D82" s="50"/>
      <c r="E82" s="50"/>
      <c r="F82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 t="str">
        <f>IFERROR(__xludf.DUMMYFUNCTION("""COMPUTED_VALUE"""),"returnIndex")</f>
        <v>returnIndex</v>
      </c>
      <c r="B83" s="50" t="str">
        <f>IFERROR(__xludf.DUMMYFUNCTION("""COMPUTED_VALUE"""),"element,component,key,expect")</f>
        <v>element,component,key,expect</v>
      </c>
      <c r="C83" s="50" t="str">
        <f>IFERROR(__xludf.DUMMYFUNCTION("""COMPUTED_VALUE"""),"void")</f>
        <v>void</v>
      </c>
      <c r="D83" s="50"/>
      <c r="E83" s="50"/>
      <c r="F83" s="50" t="str">
        <f>IFERROR(__xludf.DUMMYFUNCTION("""COMPUTED_VALUE"""),"""index"" in variable file")</f>
        <v>"index" in variable file</v>
      </c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 t="str">
        <f>IFERROR(__xludf.DUMMYFUNCTION("""COMPUTED_VALUE"""),"returnPathParent")</f>
        <v>returnPathParent</v>
      </c>
      <c r="B84" s="50" t="str">
        <f>IFERROR(__xludf.DUMMYFUNCTION("""COMPUTED_VALUE"""),"elementChild,index")</f>
        <v>elementChild,index</v>
      </c>
      <c r="C84" s="50" t="str">
        <f>IFERROR(__xludf.DUMMYFUNCTION("""COMPUTED_VALUE"""),"void")</f>
        <v>void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 t="str">
        <f>IFERROR(__xludf.DUMMYFUNCTION("""COMPUTED_VALUE"""),"getSentenceByText")</f>
        <v>getSentenceByText</v>
      </c>
      <c r="B85" s="50" t="str">
        <f>IFERROR(__xludf.DUMMYFUNCTION("""COMPUTED_VALUE"""),"element,component[,split string]")</f>
        <v>element,component[,split string]</v>
      </c>
      <c r="C85" s="50" t="str">
        <f>IFERROR(__xludf.DUMMYFUNCTION("""COMPUTED_VALUE"""),"String")</f>
        <v>String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 t="str">
        <f>IFERROR(__xludf.DUMMYFUNCTION("""COMPUTED_VALUE"""),"setTagGameObject")</f>
        <v>setTagGameObject</v>
      </c>
      <c r="B86" s="50" t="str">
        <f>IFERROR(__xludf.DUMMYFUNCTION("""COMPUTED_VALUE"""),"element,tagName")</f>
        <v>element,tagName</v>
      </c>
      <c r="C86" s="50" t="str">
        <f>IFERROR(__xludf.DUMMYFUNCTION("""COMPUTED_VALUE"""),"void")</f>
        <v>void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 t="str">
        <f>IFERROR(__xludf.DUMMYFUNCTION("""COMPUTED_VALUE"""),"drag")</f>
        <v>drag</v>
      </c>
      <c r="B87" s="50" t="str">
        <f>IFERROR(__xludf.DUMMYFUNCTION("""COMPUTED_VALUE"""),"element1,element2")</f>
        <v>element1,element2</v>
      </c>
      <c r="C87" s="50" t="str">
        <f>IFERROR(__xludf.DUMMYFUNCTION("""COMPUTED_VALUE"""),"void")</f>
        <v>void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 t="str">
        <f>IFERROR(__xludf.DUMMYFUNCTION("""COMPUTED_VALUE"""),"drag")</f>
        <v>drag</v>
      </c>
      <c r="B88" s="50"/>
      <c r="C88" s="50" t="str">
        <f>IFERROR(__xludf.DUMMYFUNCTION("""COMPUTED_VALUE"""),"void")</f>
        <v>void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 t="str">
        <f>IFERROR(__xludf.DUMMYFUNCTION("""COMPUTED_VALUE"""),"dragTheLetter")</f>
        <v>dragTheLetter</v>
      </c>
      <c r="B89" s="50" t="str">
        <f>IFERROR(__xludf.DUMMYFUNCTION("""COMPUTED_VALUE"""),"pre-locator 1, pre-locator2[,expected]")</f>
        <v>pre-locator 1, pre-locator2[,expected]</v>
      </c>
      <c r="C89" s="50" t="str">
        <f>IFERROR(__xludf.DUMMYFUNCTION("""COMPUTED_VALUE"""),"void")</f>
        <v>void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 t="str">
        <f>IFERROR(__xludf.DUMMYFUNCTION("""COMPUTED_VALUE"""),"dragUp")</f>
        <v>dragUp</v>
      </c>
      <c r="B90" s="50" t="str">
        <f>IFERROR(__xludf.DUMMYFUNCTION("""COMPUTED_VALUE"""),"element1,element2")</f>
        <v>element1,element2</v>
      </c>
      <c r="C90" s="50" t="str">
        <f>IFERROR(__xludf.DUMMYFUNCTION("""COMPUTED_VALUE"""),"void")</f>
        <v>void</v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 t="str">
        <f>IFERROR(__xludf.DUMMYFUNCTION("""COMPUTED_VALUE"""),"drag_simulate")</f>
        <v>drag_simulate</v>
      </c>
      <c r="B91" s="50" t="str">
        <f>IFERROR(__xludf.DUMMYFUNCTION("""COMPUTED_VALUE"""),"element1,index,element2,index")</f>
        <v>element1,index,element2,index</v>
      </c>
      <c r="C91" s="50" t="str">
        <f>IFERROR(__xludf.DUMMYFUNCTION("""COMPUTED_VALUE"""),"void")</f>
        <v>void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 t="str">
        <f>IFERROR(__xludf.DUMMYFUNCTION("""COMPUTED_VALUE"""),"drag_simulate")</f>
        <v>drag_simulate</v>
      </c>
      <c r="B92" s="50" t="str">
        <f>IFERROR(__xludf.DUMMYFUNCTION("""COMPUTED_VALUE"""),"pre-element1,pre-element2,element")</f>
        <v>pre-element1,pre-element2,element</v>
      </c>
      <c r="C92" s="50" t="str">
        <f>IFERROR(__xludf.DUMMYFUNCTION("""COMPUTED_VALUE"""),"void")</f>
        <v>void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 t="str">
        <f>IFERROR(__xludf.DUMMYFUNCTION("""COMPUTED_VALUE"""),"returnChooseTopic")</f>
        <v>returnChooseTopic</v>
      </c>
      <c r="B93" s="50" t="str">
        <f>IFERROR(__xludf.DUMMYFUNCTION("""COMPUTED_VALUE"""),"from,to,exception,part")</f>
        <v>from,to,exception,part</v>
      </c>
      <c r="C93" s="50" t="str">
        <f>IFERROR(__xludf.DUMMYFUNCTION("""COMPUTED_VALUE"""),"void")</f>
        <v>void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 t="str">
        <f>IFERROR(__xludf.DUMMYFUNCTION("""COMPUTED_VALUE"""),"returnChooseTopic")</f>
        <v>returnChooseTopic</v>
      </c>
      <c r="B94" s="50" t="str">
        <f>IFERROR(__xludf.DUMMYFUNCTION("""COMPUTED_VALUE"""),"part")</f>
        <v>part</v>
      </c>
      <c r="C94" s="50" t="str">
        <f>IFERROR(__xludf.DUMMYFUNCTION("""COMPUTED_VALUE"""),"void")</f>
        <v>void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 t="str">
        <f>IFERROR(__xludf.DUMMYFUNCTION("""COMPUTED_VALUE"""),"deFindModeRunTestCase")</f>
        <v>deFindModeRunTestCase</v>
      </c>
      <c r="B95" s="50" t="str">
        <f>IFERROR(__xludf.DUMMYFUNCTION("""COMPUTED_VALUE"""),"key,sheetName,from,to")</f>
        <v>key,sheetName,from,to</v>
      </c>
      <c r="C95" s="50" t="str">
        <f>IFERROR(__xludf.DUMMYFUNCTION("""COMPUTED_VALUE"""),"void")</f>
        <v>void</v>
      </c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 t="str">
        <f>IFERROR(__xludf.DUMMYFUNCTION("""COMPUTED_VALUE"""),"returnModeTC")</f>
        <v>returnModeTC</v>
      </c>
      <c r="B96" s="50" t="str">
        <f>IFERROR(__xludf.DUMMYFUNCTION("""COMPUTED_VALUE"""),"sheetName,to,expected,contain")</f>
        <v>sheetName,to,expected,contain</v>
      </c>
      <c r="C96" s="50" t="str">
        <f>IFERROR(__xludf.DUMMYFUNCTION("""COMPUTED_VALUE"""),"void")</f>
        <v>void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 t="str">
        <f>IFERROR(__xludf.DUMMYFUNCTION("""COMPUTED_VALUE"""),"ignoreScript")</f>
        <v>ignoreScript</v>
      </c>
      <c r="B97" s="50" t="str">
        <f>IFERROR(__xludf.DUMMYFUNCTION("""COMPUTED_VALUE"""),"number,to,sheetName,text")</f>
        <v>number,to,sheetName,text</v>
      </c>
      <c r="C97" s="50" t="str">
        <f>IFERROR(__xludf.DUMMYFUNCTION("""COMPUTED_VALUE"""),"void")</f>
        <v>void</v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 t="str">
        <f>IFERROR(__xludf.DUMMYFUNCTION("""COMPUTED_VALUE"""),"setRunModeTC")</f>
        <v>setRunModeTC</v>
      </c>
      <c r="B98" s="50" t="str">
        <f>IFERROR(__xludf.DUMMYFUNCTION("""COMPUTED_VALUE"""),"from,to,exception")</f>
        <v>from,to,exception</v>
      </c>
      <c r="C98" s="50" t="str">
        <f>IFERROR(__xludf.DUMMYFUNCTION("""COMPUTED_VALUE"""),"void")</f>
        <v>void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 t="str">
        <f>IFERROR(__xludf.DUMMYFUNCTION("""COMPUTED_VALUE"""),"setVariableFile")</f>
        <v>setVariableFile</v>
      </c>
      <c r="B99" s="50" t="str">
        <f>IFERROR(__xludf.DUMMYFUNCTION("""COMPUTED_VALUE"""),"key(exist),value")</f>
        <v>key(exist),value</v>
      </c>
      <c r="C99" s="50" t="str">
        <f>IFERROR(__xludf.DUMMYFUNCTION("""COMPUTED_VALUE"""),"void")</f>
        <v>void</v>
      </c>
      <c r="D99" s="50"/>
      <c r="E99" s="50"/>
      <c r="F99" s="50" t="str">
        <f>IFERROR(__xludf.DUMMYFUNCTION("""COMPUTED_VALUE"""),"gán giá trị cho biến index trong variable file ")</f>
        <v>gán giá trị cho biến index trong variable file 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 t="str">
        <f>IFERROR(__xludf.DUMMYFUNCTION("""COMPUTED_VALUE"""),"addVariableFile")</f>
        <v>addVariableFile</v>
      </c>
      <c r="B100" s="50" t="str">
        <f>IFERROR(__xludf.DUMMYFUNCTION("""COMPUTED_VALUE"""),"key,add")</f>
        <v>key,add</v>
      </c>
      <c r="C100" s="50" t="str">
        <f>IFERROR(__xludf.DUMMYFUNCTION("""COMPUTED_VALUE"""),"void")</f>
        <v>void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 t="str">
        <f>IFERROR(__xludf.DUMMYFUNCTION("""COMPUTED_VALUE"""),"changeModeTC")</f>
        <v>changeModeTC</v>
      </c>
      <c r="B101" s="50" t="str">
        <f>IFERROR(__xludf.DUMMYFUNCTION("""COMPUTED_VALUE"""),"keyWord,locator,component,tcRow,expected")</f>
        <v>keyWord,locator,component,tcRow,expected</v>
      </c>
      <c r="C101" s="50" t="str">
        <f>IFERROR(__xludf.DUMMYFUNCTION("""COMPUTED_VALUE"""),"void")</f>
        <v>void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 t="str">
        <f>IFERROR(__xludf.DUMMYFUNCTION("""COMPUTED_VALUE"""),"changeModeTC")</f>
        <v>changeModeTC</v>
      </c>
      <c r="B102" s="50" t="str">
        <f>IFERROR(__xludf.DUMMYFUNCTION("""COMPUTED_VALUE"""),"variableKey,runYes,runNo,expect")</f>
        <v>variableKey,runYes,runNo,expect</v>
      </c>
      <c r="C102" s="50" t="str">
        <f>IFERROR(__xludf.DUMMYFUNCTION("""COMPUTED_VALUE"""),"void")</f>
        <v>void</v>
      </c>
      <c r="D102" s="50"/>
      <c r="E102" s="50"/>
      <c r="F102" s="50" t="str">
        <f>IFERROR(__xludf.DUMMYFUNCTION("""COMPUTED_VALUE"""),"runYes: row tc modeyes")</f>
        <v>runYes: row tc modeyes</v>
      </c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 t="str">
        <f>IFERROR(__xludf.DUMMYFUNCTION("""COMPUTED_VALUE"""),"changeModeTCSetTrue")</f>
        <v>changeModeTCSetTrue</v>
      </c>
      <c r="B103" s="50" t="str">
        <f>IFERROR(__xludf.DUMMYFUNCTION("""COMPUTED_VALUE"""),"(String actual,String tcRow,String expect)")</f>
        <v>(String actual,String tcRow,String expect)</v>
      </c>
      <c r="C103" s="50" t="str">
        <f>IFERROR(__xludf.DUMMYFUNCTION("""COMPUTED_VALUE"""),"void")</f>
        <v>void</v>
      </c>
      <c r="D103" s="50"/>
      <c r="E103" s="50"/>
      <c r="F103" s="50" t="str">
        <f>IFERROR(__xludf.DUMMYFUNCTION("""COMPUTED_VALUE"""),"actual check equal expect if true tcRow set mode run YES")</f>
        <v>actual check equal expect if true tcRow set mode run YES</v>
      </c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 t="str">
        <f>IFERROR(__xludf.DUMMYFUNCTION("""COMPUTED_VALUE"""),"changeModeTCSetFail")</f>
        <v>changeModeTCSetFail</v>
      </c>
      <c r="B104" s="50" t="str">
        <f>IFERROR(__xludf.DUMMYFUNCTION("""COMPUTED_VALUE"""),"(String actual,String tcRow,String expect)")</f>
        <v>(String actual,String tcRow,String expect)</v>
      </c>
      <c r="C104" s="50" t="str">
        <f>IFERROR(__xludf.DUMMYFUNCTION("""COMPUTED_VALUE"""),"void")</f>
        <v>void</v>
      </c>
      <c r="D104" s="50"/>
      <c r="E104" s="50"/>
      <c r="F104" s="50" t="str">
        <f>IFERROR(__xludf.DUMMYFUNCTION("""COMPUTED_VALUE"""),"actual check equal expect if true tcRow set mode run NO")</f>
        <v>actual check equal expect if true tcRow set mode run NO</v>
      </c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 t="str">
        <f>IFERROR(__xludf.DUMMYFUNCTION("""COMPUTED_VALUE"""),"isElementDisplay")</f>
        <v>isElementDisplay</v>
      </c>
      <c r="B105" s="50" t="str">
        <f>IFERROR(__xludf.DUMMYFUNCTION("""COMPUTED_VALUE"""),"element[,strSplit]")</f>
        <v>element[,strSplit]</v>
      </c>
      <c r="C105" s="50" t="str">
        <f>IFERROR(__xludf.DUMMYFUNCTION("""COMPUTED_VALUE"""),"void")</f>
        <v>void</v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 t="str">
        <f>IFERROR(__xludf.DUMMYFUNCTION("""COMPUTED_VALUE"""),"addTagForObject")</f>
        <v>addTagForObject</v>
      </c>
      <c r="B106" s="50" t="str">
        <f>IFERROR(__xludf.DUMMYFUNCTION("""COMPUTED_VALUE"""),"element,newTag")</f>
        <v>element,newTag</v>
      </c>
      <c r="C106" s="50" t="str">
        <f>IFERROR(__xludf.DUMMYFUNCTION("""COMPUTED_VALUE"""),"void")</f>
        <v>void</v>
      </c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 t="str">
        <f>IFERROR(__xludf.DUMMYFUNCTION("""COMPUTED_VALUE"""),"pause")</f>
        <v>pause</v>
      </c>
      <c r="B107" s="50"/>
      <c r="C107" s="50" t="str">
        <f>IFERROR(__xludf.DUMMYFUNCTION("""COMPUTED_VALUE"""),"void")</f>
        <v>void</v>
      </c>
      <c r="D107" s="50"/>
      <c r="E107" s="50"/>
      <c r="F107" s="50" t="str">
        <f>IFERROR(__xludf.DUMMYFUNCTION("""COMPUTED_VALUE"""),"pause program")</f>
        <v>pause program</v>
      </c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 t="str">
        <f>IFERROR(__xludf.DUMMYFUNCTION("""COMPUTED_VALUE"""),"resume")</f>
        <v>resume</v>
      </c>
      <c r="B108" s="50"/>
      <c r="C108" s="50" t="str">
        <f>IFERROR(__xludf.DUMMYFUNCTION("""COMPUTED_VALUE"""),"void")</f>
        <v>void</v>
      </c>
      <c r="D108" s="50"/>
      <c r="E108" s="50"/>
      <c r="F108" s="50" t="str">
        <f>IFERROR(__xludf.DUMMYFUNCTION("""COMPUTED_VALUE"""),"unpause program")</f>
        <v>unpause program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 t="str">
        <f>IFERROR(__xludf.DUMMYFUNCTION("""COMPUTED_VALUE"""),"getAudiosSource")</f>
        <v>getAudiosSource</v>
      </c>
      <c r="B109" s="50" t="str">
        <f>IFERROR(__xludf.DUMMYFUNCTION("""COMPUTED_VALUE"""),"element,expect")</f>
        <v>element,expect</v>
      </c>
      <c r="C109" s="50" t="str">
        <f>IFERROR(__xludf.DUMMYFUNCTION("""COMPUTED_VALUE"""),"String")</f>
        <v>String</v>
      </c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 t="str">
        <f>IFERROR(__xludf.DUMMYFUNCTION("""COMPUTED_VALUE"""),"getAudiosSourceByTime")</f>
        <v>getAudiosSourceByTime</v>
      </c>
      <c r="B110" s="50" t="str">
        <f>IFERROR(__xludf.DUMMYFUNCTION("""COMPUTED_VALUE"""),"element,second,expect")</f>
        <v>element,second,expect</v>
      </c>
      <c r="C110" s="50" t="str">
        <f>IFERROR(__xludf.DUMMYFUNCTION("""COMPUTED_VALUE"""),"String")</f>
        <v>String</v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 t="str">
        <f>IFERROR(__xludf.DUMMYFUNCTION("""COMPUTED_VALUE"""),"getAudiosSourceByLocator")</f>
        <v>getAudiosSourceByLocator</v>
      </c>
      <c r="B111" s="50" t="str">
        <f>IFERROR(__xludf.DUMMYFUNCTION("""COMPUTED_VALUE"""),"element1,element2,expect")</f>
        <v>element1,element2,expect</v>
      </c>
      <c r="C111" s="50" t="str">
        <f>IFERROR(__xludf.DUMMYFUNCTION("""COMPUTED_VALUE"""),"String")</f>
        <v>String</v>
      </c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 t="str">
        <f>IFERROR(__xludf.DUMMYFUNCTION("""COMPUTED_VALUE"""),"deFindAnswerDienThe")</f>
        <v>deFindAnswerDienThe</v>
      </c>
      <c r="B112" s="5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0" t="str">
        <f>IFERROR(__xludf.DUMMYFUNCTION("""COMPUTED_VALUE"""),"void")</f>
        <v>void</v>
      </c>
      <c r="D112" s="50"/>
      <c r="E112" s="50"/>
      <c r="F112" s="50" t="str">
        <f>IFERROR(__xludf.DUMMYFUNCTION("""COMPUTED_VALUE"""),"return value locator1 in $.path in variable file")</f>
        <v>return value locator1 in $.path in variable file</v>
      </c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 t="str">
        <f>IFERROR(__xludf.DUMMYFUNCTION("""COMPUTED_VALUE"""),"getElementDisplayInScene")</f>
        <v>getElementDisplayInScene</v>
      </c>
      <c r="B113" s="50" t="str">
        <f>IFERROR(__xludf.DUMMYFUNCTION("""COMPUTED_VALUE"""),"strAdd,expect")</f>
        <v>strAdd,expect</v>
      </c>
      <c r="C113" s="50" t="str">
        <f>IFERROR(__xludf.DUMMYFUNCTION("""COMPUTED_VALUE"""),"void")</f>
        <v>void</v>
      </c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 t="str">
        <f>IFERROR(__xludf.DUMMYFUNCTION("""COMPUTED_VALUE"""),"isElementsDisplay")</f>
        <v>isElementsDisplay</v>
      </c>
      <c r="B114" s="50" t="str">
        <f>IFERROR(__xludf.DUMMYFUNCTION("""COMPUTED_VALUE"""),"strSplit,locator")</f>
        <v>strSplit,locator</v>
      </c>
      <c r="C114" s="50" t="str">
        <f>IFERROR(__xludf.DUMMYFUNCTION("""COMPUTED_VALUE"""),"String")</f>
        <v>String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 t="str">
        <f>IFERROR(__xludf.DUMMYFUNCTION("""COMPUTED_VALUE"""),"swipeMap")</f>
        <v>swipeMap</v>
      </c>
      <c r="B115" s="50" t="str">
        <f>IFERROR(__xludf.DUMMYFUNCTION("""COMPUTED_VALUE"""),"element,component,property,key,expect")</f>
        <v>element,component,property,key,expect</v>
      </c>
      <c r="C115" s="50" t="str">
        <f>IFERROR(__xludf.DUMMYFUNCTION("""COMPUTED_VALUE"""),"void")</f>
        <v>void</v>
      </c>
      <c r="D115" s="50"/>
      <c r="E115" s="50"/>
      <c r="F115" s="50" t="str">
        <f>IFERROR(__xludf.DUMMYFUNCTION("""COMPUTED_VALUE"""),"key file data to get list leson")</f>
        <v>key file data to get list leson</v>
      </c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 t="str">
        <f>IFERROR(__xludf.DUMMYFUNCTION("""COMPUTED_VALUE"""),"comPairImage")</f>
        <v>comPairImage</v>
      </c>
      <c r="B116" s="50" t="str">
        <f>IFERROR(__xludf.DUMMYFUNCTION("""COMPUTED_VALUE"""),"element,expect")</f>
        <v>element,expect</v>
      </c>
      <c r="C116" s="50" t="str">
        <f>IFERROR(__xludf.DUMMYFUNCTION("""COMPUTED_VALUE"""),"String")</f>
        <v>String</v>
      </c>
      <c r="D116" s="50"/>
      <c r="E116" s="50"/>
      <c r="F116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 t="str">
        <f>IFERROR(__xludf.DUMMYFUNCTION("""COMPUTED_VALUE"""),"comPairWordHasImage")</f>
        <v>comPairWordHasImage</v>
      </c>
      <c r="B117" s="50" t="str">
        <f>IFERROR(__xludf.DUMMYFUNCTION("""COMPUTED_VALUE"""),"element,expect")</f>
        <v>element,expect</v>
      </c>
      <c r="C117" s="50" t="str">
        <f>IFERROR(__xludf.DUMMYFUNCTION("""COMPUTED_VALUE"""),"String")</f>
        <v>String</v>
      </c>
      <c r="D117" s="50"/>
      <c r="E117" s="50"/>
      <c r="F117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 t="str">
        <f>IFERROR(__xludf.DUMMYFUNCTION("""COMPUTED_VALUE"""),"skipLesson")</f>
        <v>skipLesson</v>
      </c>
      <c r="B118" s="50" t="str">
        <f>IFERROR(__xludf.DUMMYFUNCTION("""COMPUTED_VALUE"""),"element")</f>
        <v>element</v>
      </c>
      <c r="C118" s="50" t="str">
        <f>IFERROR(__xludf.DUMMYFUNCTION("""COMPUTED_VALUE"""),"void")</f>
        <v>void</v>
      </c>
      <c r="D118" s="50"/>
      <c r="E118" s="50"/>
      <c r="F118" s="50" t="str">
        <f>IFERROR(__xludf.DUMMYFUNCTION("""COMPUTED_VALUE"""),"sử dụng với những nút có thể onclick()")</f>
        <v>sử dụng với những nút có thể onclick()</v>
      </c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 t="str">
        <f>IFERROR(__xludf.DUMMYFUNCTION("""COMPUTED_VALUE"""),"setIndexVariableFile")</f>
        <v>setIndexVariableFile</v>
      </c>
      <c r="B119" s="50"/>
      <c r="C119" s="50" t="str">
        <f>IFERROR(__xludf.DUMMYFUNCTION("""COMPUTED_VALUE"""),"void")</f>
        <v>void</v>
      </c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 t="str">
        <f>IFERROR(__xludf.DUMMYFUNCTION("""COMPUTED_VALUE"""),"setVariableTypeOfStringFile")</f>
        <v>setVariableTypeOfStringFile</v>
      </c>
      <c r="B120" s="50" t="str">
        <f>IFERROR(__xludf.DUMMYFUNCTION("""COMPUTED_VALUE"""),"key,value")</f>
        <v>key,value</v>
      </c>
      <c r="C120" s="50" t="str">
        <f>IFERROR(__xludf.DUMMYFUNCTION("""COMPUTED_VALUE"""),"void")</f>
        <v>void</v>
      </c>
      <c r="D120" s="50"/>
      <c r="E120" s="50"/>
      <c r="F120" s="50" t="str">
        <f>IFERROR(__xludf.DUMMYFUNCTION("""COMPUTED_VALUE"""),"set value cho bieens vowis type string")</f>
        <v>set value cho bieens vowis type string</v>
      </c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 t="str">
        <f>IFERROR(__xludf.DUMMYFUNCTION("""COMPUTED_VALUE"""),"getValueOfVariable")</f>
        <v>getValueOfVariable</v>
      </c>
      <c r="B121" s="50"/>
      <c r="C121" s="50" t="str">
        <f>IFERROR(__xludf.DUMMYFUNCTION("""COMPUTED_VALUE"""),"String")</f>
        <v>String</v>
      </c>
      <c r="D121" s="50"/>
      <c r="E121" s="50"/>
      <c r="F121" s="50" t="str">
        <f>IFERROR(__xludf.DUMMYFUNCTION("""COMPUTED_VALUE"""),"return value in variable file")</f>
        <v>return value in variable file</v>
      </c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 t="str">
        <f>IFERROR(__xludf.DUMMYFUNCTION("""COMPUTED_VALUE"""),"getPathStartWith")</f>
        <v>getPathStartWith</v>
      </c>
      <c r="B122" s="50" t="str">
        <f>IFERROR(__xludf.DUMMYFUNCTION("""COMPUTED_VALUE"""),"start with,index,expect")</f>
        <v>start with,index,expect</v>
      </c>
      <c r="C122" s="50" t="str">
        <f>IFERROR(__xludf.DUMMYFUNCTION("""COMPUTED_VALUE"""),"void")</f>
        <v>void</v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 t="str">
        <f>IFERROR(__xludf.DUMMYFUNCTION("""COMPUTED_VALUE"""),"takePhoto")</f>
        <v>takePhoto</v>
      </c>
      <c r="B123" s="50" t="str">
        <f>IFERROR(__xludf.DUMMYFUNCTION("""COMPUTED_VALUE"""),"path,folder,name")</f>
        <v>path,folder,name</v>
      </c>
      <c r="C123" s="50" t="str">
        <f>IFERROR(__xludf.DUMMYFUNCTION("""COMPUTED_VALUE"""),"void")</f>
        <v>void</v>
      </c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 t="str">
        <f>IFERROR(__xludf.DUMMYFUNCTION("""COMPUTED_VALUE"""),"clickImage")</f>
        <v>clickImage</v>
      </c>
      <c r="B124" s="50" t="str">
        <f>IFERROR(__xludf.DUMMYFUNCTION("""COMPUTED_VALUE"""),"path")</f>
        <v>path</v>
      </c>
      <c r="C124" s="50" t="str">
        <f>IFERROR(__xludf.DUMMYFUNCTION("""COMPUTED_VALUE"""),"void")</f>
        <v>void</v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 t="str">
        <f>IFERROR(__xludf.DUMMYFUNCTION("""COMPUTED_VALUE"""),"clickImage")</f>
        <v>clickImage</v>
      </c>
      <c r="B125" s="50" t="str">
        <f>IFERROR(__xludf.DUMMYFUNCTION("""COMPUTED_VALUE"""),"folder,name_image_subFolder")</f>
        <v>folder,name_image_subFolder</v>
      </c>
      <c r="C125" s="50" t="str">
        <f>IFERROR(__xludf.DUMMYFUNCTION("""COMPUTED_VALUE"""),"void")</f>
        <v>void</v>
      </c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 t="str">
        <f>IFERROR(__xludf.DUMMYFUNCTION("""COMPUTED_VALUE"""),"sendUpperKey")</f>
        <v>sendUpperKey</v>
      </c>
      <c r="B126" s="50" t="str">
        <f>IFERROR(__xludf.DUMMYFUNCTION("""COMPUTED_VALUE"""),"element,component,text")</f>
        <v>element,component,text</v>
      </c>
      <c r="C126" s="50" t="str">
        <f>IFERROR(__xludf.DUMMYFUNCTION("""COMPUTED_VALUE"""),"void")</f>
        <v>void</v>
      </c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 t="str">
        <f>IFERROR(__xludf.DUMMYFUNCTION("""COMPUTED_VALUE"""),"setNameGoes")</f>
        <v>setNameGoes</v>
      </c>
      <c r="B127" s="50" t="str">
        <f>IFERROR(__xludf.DUMMYFUNCTION("""COMPUTED_VALUE"""),"locator,text")</f>
        <v>locator,text</v>
      </c>
      <c r="C127" s="50" t="str">
        <f>IFERROR(__xludf.DUMMYFUNCTION("""COMPUTED_VALUE"""),"void")</f>
        <v>void</v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 t="str">
        <f>IFERROR(__xludf.DUMMYFUNCTION("""COMPUTED_VALUE"""),"getChild")</f>
        <v>getChild</v>
      </c>
      <c r="B128" s="50" t="str">
        <f>IFERROR(__xludf.DUMMYFUNCTION("""COMPUTED_VALUE"""),"locator,index")</f>
        <v>locator,index</v>
      </c>
      <c r="C128" s="50" t="str">
        <f>IFERROR(__xludf.DUMMYFUNCTION("""COMPUTED_VALUE"""),"String")</f>
        <v>String</v>
      </c>
      <c r="D128" s="50"/>
      <c r="E128" s="50"/>
      <c r="F128" s="55" t="str">
        <f>IFERROR(__xludf.DUMMYFUNCTION("""COMPUTED_VALUE"""),"element của parent,index của child")</f>
        <v>element của parent,index của child</v>
      </c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 t="str">
        <f>IFERROR(__xludf.DUMMYFUNCTION("""COMPUTED_VALUE"""),"touchByOS")</f>
        <v>touchByOS</v>
      </c>
      <c r="B129" s="50" t="str">
        <f>IFERROR(__xludf.DUMMYFUNCTION("""COMPUTED_VALUE"""),"x,y")</f>
        <v>x,y</v>
      </c>
      <c r="C129" s="50" t="str">
        <f>IFERROR(__xludf.DUMMYFUNCTION("""COMPUTED_VALUE"""),"void")</f>
        <v>void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 t="str">
        <f>IFERROR(__xludf.DUMMYFUNCTION("""COMPUTED_VALUE"""),"touchForElementDisplay")</f>
        <v>touchForElementDisplay</v>
      </c>
      <c r="B130" s="50"/>
      <c r="C130" s="50" t="str">
        <f>IFERROR(__xludf.DUMMYFUNCTION("""COMPUTED_VALUE"""),"void")</f>
        <v>void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 t="str">
        <f>IFERROR(__xludf.DUMMYFUNCTION("""COMPUTED_VALUE"""),"clickByPoco")</f>
        <v>clickByPoco</v>
      </c>
      <c r="B131" s="50" t="str">
        <f>IFERROR(__xludf.DUMMYFUNCTION("""COMPUTED_VALUE"""),"element")</f>
        <v>element</v>
      </c>
      <c r="C131" s="50" t="str">
        <f>IFERROR(__xludf.DUMMYFUNCTION("""COMPUTED_VALUE"""),"void")</f>
        <v>void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 t="str">
        <f>IFERROR(__xludf.DUMMYFUNCTION("""COMPUTED_VALUE"""),"clickByPositionPoco")</f>
        <v>clickByPositionPoco</v>
      </c>
      <c r="B132" s="50" t="str">
        <f>IFERROR(__xludf.DUMMYFUNCTION("""COMPUTED_VALUE"""),"element")</f>
        <v>element</v>
      </c>
      <c r="C132" s="50" t="str">
        <f>IFERROR(__xludf.DUMMYFUNCTION("""COMPUTED_VALUE"""),"void")</f>
        <v>void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 t="str">
        <f>IFERROR(__xludf.DUMMYFUNCTION("""COMPUTED_VALUE"""),"comPairVideo")</f>
        <v>comPairVideo</v>
      </c>
      <c r="B133" s="50" t="str">
        <f>IFERROR(__xludf.DUMMYFUNCTION("""COMPUTED_VALUE"""),"element,expect")</f>
        <v>element,expect</v>
      </c>
      <c r="C133" s="50" t="str">
        <f>IFERROR(__xludf.DUMMYFUNCTION("""COMPUTED_VALUE"""),"String")</f>
        <v>String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 t="str">
        <f>IFERROR(__xludf.DUMMYFUNCTION("""COMPUTED_VALUE"""),"getTextContainSentence")</f>
        <v>getTextContainSentence</v>
      </c>
      <c r="B134" s="50" t="str">
        <f>IFERROR(__xludf.DUMMYFUNCTION("""COMPUTED_VALUE"""),"sentence, text")</f>
        <v>sentence, text</v>
      </c>
      <c r="C134" s="50" t="str">
        <f>IFERROR(__xludf.DUMMYFUNCTION("""COMPUTED_VALUE"""),"String")</f>
        <v>String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 t="str">
        <f>IFERROR(__xludf.DUMMYFUNCTION("""COMPUTED_VALUE"""),"verifySentence")</f>
        <v>verifySentence</v>
      </c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 t="str">
        <f>IFERROR(__xludf.DUMMYFUNCTION("""COMPUTED_VALUE"""),"compareSentenceByText")</f>
        <v>compareSentenceByText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 t="str">
        <f>IFERROR(__xludf.DUMMYFUNCTION("""COMPUTED_VALUE"""),"timeScale")</f>
        <v>timeScale</v>
      </c>
      <c r="B137" s="50" t="str">
        <f>IFERROR(__xludf.DUMMYFUNCTION("""COMPUTED_VALUE"""),"second")</f>
        <v>second</v>
      </c>
      <c r="C137" s="50" t="str">
        <f>IFERROR(__xludf.DUMMYFUNCTION("""COMPUTED_VALUE"""),"void")</f>
        <v>void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 t="str">
        <f>IFERROR(__xludf.DUMMYFUNCTION("""COMPUTED_VALUE"""),"getSentenceWordMachine")</f>
        <v>getSentenceWordMachine</v>
      </c>
      <c r="B138" s="50" t="str">
        <f>IFERROR(__xludf.DUMMYFUNCTION("""COMPUTED_VALUE"""),"parent,remove locator,comp,right")</f>
        <v>parent,remove locator,comp,right</v>
      </c>
      <c r="C138" s="50" t="str">
        <f>IFERROR(__xludf.DUMMYFUNCTION("""COMPUTED_VALUE"""),"String")</f>
        <v>String</v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 t="str">
        <f>IFERROR(__xludf.DUMMYFUNCTION("""COMPUTED_VALUE"""),"clickWhichDisplay")</f>
        <v>clickWhichDisplay</v>
      </c>
      <c r="B139" s="50" t="str">
        <f>IFERROR(__xludf.DUMMYFUNCTION("""COMPUTED_VALUE"""),"element,component,property")</f>
        <v>element,component,property</v>
      </c>
      <c r="C139" s="50" t="str">
        <f>IFERROR(__xludf.DUMMYFUNCTION("""COMPUTED_VALUE"""),"void")</f>
        <v>void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 t="str">
        <f>IFERROR(__xludf.DUMMYFUNCTION("""COMPUTED_VALUE"""),"swipe_poco")</f>
        <v>swipe_poco</v>
      </c>
      <c r="B140" s="50" t="str">
        <f>IFERROR(__xludf.DUMMYFUNCTION("""COMPUTED_VALUE"""),"x1,x2,y")</f>
        <v>x1,x2,y</v>
      </c>
      <c r="C140" s="50" t="str">
        <f>IFERROR(__xludf.DUMMYFUNCTION("""COMPUTED_VALUE"""),"void")</f>
        <v>void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 t="str">
        <f>IFERROR(__xludf.DUMMYFUNCTION("""COMPUTED_VALUE"""),"maxJump")</f>
        <v>maxJump</v>
      </c>
      <c r="B141" s="50" t="str">
        <f>IFERROR(__xludf.DUMMYFUNCTION("""COMPUTED_VALUE"""),"locator,expected")</f>
        <v>locator,expected</v>
      </c>
      <c r="C141" s="50" t="str">
        <f>IFERROR(__xludf.DUMMYFUNCTION("""COMPUTED_VALUE"""),"void")</f>
        <v>void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 t="str">
        <f>IFERROR(__xludf.DUMMYFUNCTION("""COMPUTED_VALUE"""),"returnPathByAudio")</f>
        <v>returnPathByAudio</v>
      </c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 t="str">
        <f>IFERROR(__xludf.DUMMYFUNCTION("""COMPUTED_VALUE"""),"clickLesson")</f>
        <v>clickLesson</v>
      </c>
      <c r="B143" s="50" t="str">
        <f>IFERROR(__xludf.DUMMYFUNCTION("""COMPUTED_VALUE"""),"element,component,property")</f>
        <v>element,component,property</v>
      </c>
      <c r="C143" s="50" t="str">
        <f>IFERROR(__xludf.DUMMYFUNCTION("""COMPUTED_VALUE"""),"void")</f>
        <v>void</v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 t="str">
        <f>IFERROR(__xludf.DUMMYFUNCTION("""COMPUTED_VALUE"""),"swipeMapMgo")</f>
        <v>swipeMapMgo</v>
      </c>
      <c r="B144" s="50"/>
      <c r="C144" s="50" t="str">
        <f>IFERROR(__xludf.DUMMYFUNCTION("""COMPUTED_VALUE"""),"void")</f>
        <v>void</v>
      </c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 t="str">
        <f>IFERROR(__xludf.DUMMYFUNCTION("""COMPUTED_VALUE"""),"verifyFlow")</f>
        <v>verifyFlow</v>
      </c>
      <c r="B145" s="50" t="str">
        <f>IFERROR(__xludf.DUMMYFUNCTION("""COMPUTED_VALUE"""),"file expected")</f>
        <v>file expected</v>
      </c>
      <c r="C145" s="50" t="str">
        <f>IFERROR(__xludf.DUMMYFUNCTION("""COMPUTED_VALUE"""),"void")</f>
        <v>void</v>
      </c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 t="str">
        <f>IFERROR(__xludf.DUMMYFUNCTION("""COMPUTED_VALUE"""),"setVariableFileWhichCondition")</f>
        <v>setVariableFileWhichCondition</v>
      </c>
      <c r="B146" s="50"/>
      <c r="C146" s="50" t="str">
        <f>IFERROR(__xludf.DUMMYFUNCTION("""COMPUTED_VALUE"""),"void")</f>
        <v>void</v>
      </c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 t="str">
        <f>IFERROR(__xludf.DUMMYFUNCTION("""COMPUTED_VALUE"""),"setVariableTypeOfStringFile")</f>
        <v>setVariableTypeOfStringFile</v>
      </c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 t="str">
        <f>IFERROR(__xludf.DUMMYFUNCTION("""COMPUTED_VALUE"""),"setVariableTypeOfIntFile")</f>
        <v>setVariableTypeOfIntFile</v>
      </c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 t="str">
        <f>IFERROR(__xludf.DUMMYFUNCTION("""COMPUTED_VALUE"""),"getPath")</f>
        <v>getPath</v>
      </c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 t="str">
        <f>IFERROR(__xludf.DUMMYFUNCTION("""COMPUTED_VALUE"""),"getSentenceByListText")</f>
        <v>getSentenceByListText</v>
      </c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 t="str">
        <f>IFERROR(__xludf.DUMMYFUNCTION("""COMPUTED_VALUE"""),"getTextAlphabetAndNumber")</f>
        <v>getTextAlphabetAndNumber</v>
      </c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