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ick/Documents/School Classes- Data:Fin/My Projects/Supply Chain Project/"/>
    </mc:Choice>
  </mc:AlternateContent>
  <xr:revisionPtr revIDLastSave="0" documentId="13_ncr:1_{8326F463-FE68-AD49-93BC-D5A401FA1940}" xr6:coauthVersionLast="36" xr6:coauthVersionMax="36" xr10:uidLastSave="{00000000-0000-0000-0000-000000000000}"/>
  <bookViews>
    <workbookView xWindow="1280" yWindow="500" windowWidth="37120" windowHeight="18880" xr2:uid="{00000000-000D-0000-FFFF-FFFF00000000}"/>
  </bookViews>
  <sheets>
    <sheet name="supply_chain_data" sheetId="1" r:id="rId1"/>
    <sheet name="SKU # of sold" sheetId="4" r:id="rId2"/>
    <sheet name="Tot. Production" sheetId="5" r:id="rId3"/>
    <sheet name="Shipping" sheetId="6" r:id="rId4"/>
    <sheet name="Avg manufact" sheetId="7" r:id="rId5"/>
  </sheets>
  <calcPr calcId="191029"/>
  <pivotCaches>
    <pivotCache cacheId="0" r:id="rId6"/>
    <pivotCache cacheId="3" r:id="rId7"/>
  </pivotCaches>
</workbook>
</file>

<file path=xl/calcChain.xml><?xml version="1.0" encoding="utf-8"?>
<calcChain xmlns="http://schemas.openxmlformats.org/spreadsheetml/2006/main">
  <c r="P3" i="1" l="1"/>
  <c r="T3" i="1" s="1"/>
  <c r="P4" i="1"/>
  <c r="T4" i="1" s="1"/>
  <c r="P5" i="1"/>
  <c r="T5" i="1" s="1"/>
  <c r="P6" i="1"/>
  <c r="T6" i="1" s="1"/>
  <c r="P7" i="1"/>
  <c r="T7" i="1" s="1"/>
  <c r="P8" i="1"/>
  <c r="T8" i="1" s="1"/>
  <c r="P9" i="1"/>
  <c r="T9" i="1" s="1"/>
  <c r="P10" i="1"/>
  <c r="S10" i="1" s="1"/>
  <c r="P11" i="1"/>
  <c r="S11" i="1" s="1"/>
  <c r="P12" i="1"/>
  <c r="S12" i="1" s="1"/>
  <c r="P13" i="1"/>
  <c r="T13" i="1" s="1"/>
  <c r="P14" i="1"/>
  <c r="T14" i="1" s="1"/>
  <c r="P15" i="1"/>
  <c r="T15" i="1" s="1"/>
  <c r="P16" i="1"/>
  <c r="T16" i="1" s="1"/>
  <c r="P17" i="1"/>
  <c r="T17" i="1" s="1"/>
  <c r="P18" i="1"/>
  <c r="S18" i="1" s="1"/>
  <c r="P19" i="1"/>
  <c r="T19" i="1" s="1"/>
  <c r="P20" i="1"/>
  <c r="S20" i="1" s="1"/>
  <c r="P21" i="1"/>
  <c r="T21" i="1" s="1"/>
  <c r="P22" i="1"/>
  <c r="T22" i="1" s="1"/>
  <c r="P23" i="1"/>
  <c r="T23" i="1" s="1"/>
  <c r="P24" i="1"/>
  <c r="T24" i="1" s="1"/>
  <c r="P25" i="1"/>
  <c r="T25" i="1" s="1"/>
  <c r="P26" i="1"/>
  <c r="T26" i="1" s="1"/>
  <c r="P27" i="1"/>
  <c r="T27" i="1" s="1"/>
  <c r="P28" i="1"/>
  <c r="S28" i="1" s="1"/>
  <c r="P29" i="1"/>
  <c r="T29" i="1" s="1"/>
  <c r="P30" i="1"/>
  <c r="T30" i="1" s="1"/>
  <c r="P31" i="1"/>
  <c r="T31" i="1" s="1"/>
  <c r="P32" i="1"/>
  <c r="T32" i="1" s="1"/>
  <c r="P33" i="1"/>
  <c r="T33" i="1" s="1"/>
  <c r="P34" i="1"/>
  <c r="T34" i="1" s="1"/>
  <c r="P35" i="1"/>
  <c r="T35" i="1" s="1"/>
  <c r="P36" i="1"/>
  <c r="S36" i="1" s="1"/>
  <c r="P37" i="1"/>
  <c r="T37" i="1" s="1"/>
  <c r="P38" i="1"/>
  <c r="S38" i="1" s="1"/>
  <c r="P39" i="1"/>
  <c r="T39" i="1" s="1"/>
  <c r="P40" i="1"/>
  <c r="T40" i="1" s="1"/>
  <c r="P41" i="1"/>
  <c r="T41" i="1" s="1"/>
  <c r="P42" i="1"/>
  <c r="T42" i="1" s="1"/>
  <c r="P43" i="1"/>
  <c r="T43" i="1" s="1"/>
  <c r="P44" i="1"/>
  <c r="S44" i="1" s="1"/>
  <c r="P45" i="1"/>
  <c r="T45" i="1" s="1"/>
  <c r="P46" i="1"/>
  <c r="S46" i="1" s="1"/>
  <c r="P47" i="1"/>
  <c r="T47" i="1" s="1"/>
  <c r="P48" i="1"/>
  <c r="T48" i="1" s="1"/>
  <c r="P49" i="1"/>
  <c r="T49" i="1" s="1"/>
  <c r="P50" i="1"/>
  <c r="T50" i="1" s="1"/>
  <c r="P51" i="1"/>
  <c r="T51" i="1" s="1"/>
  <c r="P52" i="1"/>
  <c r="S52" i="1" s="1"/>
  <c r="P53" i="1"/>
  <c r="T53" i="1" s="1"/>
  <c r="P54" i="1"/>
  <c r="T54" i="1" s="1"/>
  <c r="P55" i="1"/>
  <c r="T55" i="1" s="1"/>
  <c r="P56" i="1"/>
  <c r="T56" i="1" s="1"/>
  <c r="P57" i="1"/>
  <c r="T57" i="1" s="1"/>
  <c r="P58" i="1"/>
  <c r="T58" i="1" s="1"/>
  <c r="P59" i="1"/>
  <c r="T59" i="1" s="1"/>
  <c r="P60" i="1"/>
  <c r="S60" i="1" s="1"/>
  <c r="P61" i="1"/>
  <c r="T61" i="1" s="1"/>
  <c r="P62" i="1"/>
  <c r="T62" i="1" s="1"/>
  <c r="P63" i="1"/>
  <c r="T63" i="1" s="1"/>
  <c r="P64" i="1"/>
  <c r="T64" i="1" s="1"/>
  <c r="P65" i="1"/>
  <c r="T65" i="1" s="1"/>
  <c r="P66" i="1"/>
  <c r="T66" i="1" s="1"/>
  <c r="P67" i="1"/>
  <c r="T67" i="1" s="1"/>
  <c r="P68" i="1"/>
  <c r="S68" i="1" s="1"/>
  <c r="P69" i="1"/>
  <c r="T69" i="1" s="1"/>
  <c r="P70" i="1"/>
  <c r="S70" i="1" s="1"/>
  <c r="P71" i="1"/>
  <c r="T71" i="1" s="1"/>
  <c r="P72" i="1"/>
  <c r="T72" i="1" s="1"/>
  <c r="P73" i="1"/>
  <c r="T73" i="1" s="1"/>
  <c r="P74" i="1"/>
  <c r="T74" i="1" s="1"/>
  <c r="P75" i="1"/>
  <c r="T75" i="1" s="1"/>
  <c r="P76" i="1"/>
  <c r="S76" i="1" s="1"/>
  <c r="P77" i="1"/>
  <c r="T77" i="1" s="1"/>
  <c r="P78" i="1"/>
  <c r="T78" i="1" s="1"/>
  <c r="P79" i="1"/>
  <c r="T79" i="1" s="1"/>
  <c r="P80" i="1"/>
  <c r="T80" i="1" s="1"/>
  <c r="P81" i="1"/>
  <c r="T81" i="1" s="1"/>
  <c r="P82" i="1"/>
  <c r="T82" i="1" s="1"/>
  <c r="P83" i="1"/>
  <c r="T83" i="1" s="1"/>
  <c r="P84" i="1"/>
  <c r="S84" i="1" s="1"/>
  <c r="P85" i="1"/>
  <c r="T85" i="1" s="1"/>
  <c r="P86" i="1"/>
  <c r="T86" i="1" s="1"/>
  <c r="P87" i="1"/>
  <c r="T87" i="1" s="1"/>
  <c r="P88" i="1"/>
  <c r="T88" i="1" s="1"/>
  <c r="P89" i="1"/>
  <c r="T89" i="1" s="1"/>
  <c r="P90" i="1"/>
  <c r="T90" i="1" s="1"/>
  <c r="P91" i="1"/>
  <c r="T91" i="1" s="1"/>
  <c r="P92" i="1"/>
  <c r="S92" i="1" s="1"/>
  <c r="P93" i="1"/>
  <c r="T93" i="1" s="1"/>
  <c r="P94" i="1"/>
  <c r="T94" i="1" s="1"/>
  <c r="P95" i="1"/>
  <c r="T95" i="1" s="1"/>
  <c r="P96" i="1"/>
  <c r="T96" i="1" s="1"/>
  <c r="P97" i="1"/>
  <c r="T97" i="1" s="1"/>
  <c r="P98" i="1"/>
  <c r="T98" i="1" s="1"/>
  <c r="P99" i="1"/>
  <c r="T99" i="1" s="1"/>
  <c r="P100" i="1"/>
  <c r="S100" i="1" s="1"/>
  <c r="P101" i="1"/>
  <c r="T101" i="1" s="1"/>
  <c r="P2" i="1"/>
  <c r="T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2" i="1"/>
  <c r="E6" i="5"/>
  <c r="F5" i="5"/>
  <c r="F4" i="5"/>
  <c r="E5" i="5"/>
  <c r="E4" i="5"/>
  <c r="F6" i="5"/>
  <c r="S99" i="1" l="1"/>
  <c r="S30" i="1"/>
  <c r="S95" i="1"/>
  <c r="S83" i="1"/>
  <c r="T46" i="1"/>
  <c r="S17" i="1"/>
  <c r="S67" i="1"/>
  <c r="S14" i="1"/>
  <c r="S54" i="1"/>
  <c r="S9" i="1"/>
  <c r="S47" i="1"/>
  <c r="S94" i="1"/>
  <c r="S86" i="1"/>
  <c r="T70" i="1"/>
  <c r="S98" i="1"/>
  <c r="S79" i="1"/>
  <c r="S62" i="1"/>
  <c r="S41" i="1"/>
  <c r="S22" i="1"/>
  <c r="S64" i="1"/>
  <c r="S82" i="1"/>
  <c r="S63" i="1"/>
  <c r="S42" i="1"/>
  <c r="S25" i="1"/>
  <c r="S96" i="1"/>
  <c r="S78" i="1"/>
  <c r="S57" i="1"/>
  <c r="S35" i="1"/>
  <c r="S19" i="1"/>
  <c r="S74" i="1"/>
  <c r="S34" i="1"/>
  <c r="S73" i="1"/>
  <c r="S51" i="1"/>
  <c r="S33" i="1"/>
  <c r="S89" i="1"/>
  <c r="S50" i="1"/>
  <c r="S32" i="1"/>
  <c r="S66" i="1"/>
  <c r="S31" i="1"/>
  <c r="T38" i="1"/>
  <c r="S24" i="1"/>
  <c r="S16" i="1"/>
  <c r="S88" i="1"/>
  <c r="S56" i="1"/>
  <c r="S15" i="1"/>
  <c r="S97" i="1"/>
  <c r="S87" i="1"/>
  <c r="S75" i="1"/>
  <c r="S65" i="1"/>
  <c r="S55" i="1"/>
  <c r="S43" i="1"/>
  <c r="S23" i="1"/>
  <c r="S72" i="1"/>
  <c r="S40" i="1"/>
  <c r="S8" i="1"/>
  <c r="S2" i="1"/>
  <c r="S7" i="1"/>
  <c r="S91" i="1"/>
  <c r="S81" i="1"/>
  <c r="S71" i="1"/>
  <c r="S59" i="1"/>
  <c r="S49" i="1"/>
  <c r="S39" i="1"/>
  <c r="S27" i="1"/>
  <c r="S6" i="1"/>
  <c r="S90" i="1"/>
  <c r="S80" i="1"/>
  <c r="S58" i="1"/>
  <c r="S48" i="1"/>
  <c r="S26" i="1"/>
  <c r="T11" i="1"/>
  <c r="T10" i="1"/>
  <c r="T100" i="1"/>
  <c r="T92" i="1"/>
  <c r="T84" i="1"/>
  <c r="T76" i="1"/>
  <c r="T68" i="1"/>
  <c r="T60" i="1"/>
  <c r="T52" i="1"/>
  <c r="T44" i="1"/>
  <c r="T36" i="1"/>
  <c r="T28" i="1"/>
  <c r="T20" i="1"/>
  <c r="T12" i="1"/>
  <c r="S3" i="1"/>
  <c r="S13" i="1"/>
  <c r="S5" i="1"/>
  <c r="T18" i="1"/>
  <c r="S4" i="1"/>
  <c r="S101" i="1"/>
  <c r="S93" i="1"/>
  <c r="S85" i="1"/>
  <c r="S77" i="1"/>
  <c r="S69" i="1"/>
  <c r="S61" i="1"/>
  <c r="S53" i="1"/>
  <c r="S45" i="1"/>
  <c r="S37" i="1"/>
  <c r="S29" i="1"/>
  <c r="S21" i="1"/>
</calcChain>
</file>

<file path=xl/sharedStrings.xml><?xml version="1.0" encoding="utf-8"?>
<sst xmlns="http://schemas.openxmlformats.org/spreadsheetml/2006/main" count="959" uniqueCount="168">
  <si>
    <t>Product type</t>
  </si>
  <si>
    <t>SKU</t>
  </si>
  <si>
    <t>Revenue generated</t>
  </si>
  <si>
    <t>Stock levels</t>
  </si>
  <si>
    <t>Lead times</t>
  </si>
  <si>
    <t>Shipping times</t>
  </si>
  <si>
    <t>Shipping carriers</t>
  </si>
  <si>
    <t>Supplier name</t>
  </si>
  <si>
    <t>Location</t>
  </si>
  <si>
    <t>Production volumes</t>
  </si>
  <si>
    <t>Manufacturing lead time</t>
  </si>
  <si>
    <t>Inspection results</t>
  </si>
  <si>
    <t>Defect rates</t>
  </si>
  <si>
    <t>Transportation modes</t>
  </si>
  <si>
    <t>Routes</t>
  </si>
  <si>
    <t>haircare</t>
  </si>
  <si>
    <t>SKU0</t>
  </si>
  <si>
    <t>Carrier B</t>
  </si>
  <si>
    <t>Supplier 3</t>
  </si>
  <si>
    <t>Mumbai</t>
  </si>
  <si>
    <t>Pending</t>
  </si>
  <si>
    <t>Road</t>
  </si>
  <si>
    <t>Route B</t>
  </si>
  <si>
    <t>skincare</t>
  </si>
  <si>
    <t>SKU1</t>
  </si>
  <si>
    <t>Carrier A</t>
  </si>
  <si>
    <t>SKU2</t>
  </si>
  <si>
    <t>Supplier 1</t>
  </si>
  <si>
    <t>Air</t>
  </si>
  <si>
    <t>Route C</t>
  </si>
  <si>
    <t>SKU3</t>
  </si>
  <si>
    <t>Carrier C</t>
  </si>
  <si>
    <t>Supplier 5</t>
  </si>
  <si>
    <t>Kolkata</t>
  </si>
  <si>
    <t>Fail</t>
  </si>
  <si>
    <t>Rail</t>
  </si>
  <si>
    <t>Route A</t>
  </si>
  <si>
    <t>SKU4</t>
  </si>
  <si>
    <t>Delhi</t>
  </si>
  <si>
    <t>SKU5</t>
  </si>
  <si>
    <t>Supplier 4</t>
  </si>
  <si>
    <t>Bangalore</t>
  </si>
  <si>
    <t>SKU6</t>
  </si>
  <si>
    <t>Sea</t>
  </si>
  <si>
    <t>cosmetics</t>
  </si>
  <si>
    <t>SKU7</t>
  </si>
  <si>
    <t>SKU8</t>
  </si>
  <si>
    <t>SKU9</t>
  </si>
  <si>
    <t>Supplier 2</t>
  </si>
  <si>
    <t>Chennai</t>
  </si>
  <si>
    <t>SKU10</t>
  </si>
  <si>
    <t>Pass</t>
  </si>
  <si>
    <t>SKU11</t>
  </si>
  <si>
    <t>SKU12</t>
  </si>
  <si>
    <t>SKU13</t>
  </si>
  <si>
    <t>SKU14</t>
  </si>
  <si>
    <t>SKU15</t>
  </si>
  <si>
    <t>SKU16</t>
  </si>
  <si>
    <t>SKU17</t>
  </si>
  <si>
    <t>SKU18</t>
  </si>
  <si>
    <t>SKU19</t>
  </si>
  <si>
    <t>SKU20</t>
  </si>
  <si>
    <t>SKU21</t>
  </si>
  <si>
    <t>SKU22</t>
  </si>
  <si>
    <t>SKU23</t>
  </si>
  <si>
    <t>SKU24</t>
  </si>
  <si>
    <t>SKU25</t>
  </si>
  <si>
    <t>SKU26</t>
  </si>
  <si>
    <t>SKU27</t>
  </si>
  <si>
    <t>SKU28</t>
  </si>
  <si>
    <t>SKU29</t>
  </si>
  <si>
    <t>SKU30</t>
  </si>
  <si>
    <t>SKU31</t>
  </si>
  <si>
    <t>SKU32</t>
  </si>
  <si>
    <t>SKU33</t>
  </si>
  <si>
    <t>SKU34</t>
  </si>
  <si>
    <t>SKU35</t>
  </si>
  <si>
    <t>SKU36</t>
  </si>
  <si>
    <t>SKU37</t>
  </si>
  <si>
    <t>SKU38</t>
  </si>
  <si>
    <t>SKU39</t>
  </si>
  <si>
    <t>SKU40</t>
  </si>
  <si>
    <t>SKU41</t>
  </si>
  <si>
    <t>SKU42</t>
  </si>
  <si>
    <t>SKU43</t>
  </si>
  <si>
    <t>SKU44</t>
  </si>
  <si>
    <t>SKU45</t>
  </si>
  <si>
    <t>SKU46</t>
  </si>
  <si>
    <t>SKU47</t>
  </si>
  <si>
    <t>SKU48</t>
  </si>
  <si>
    <t>SKU49</t>
  </si>
  <si>
    <t>SKU50</t>
  </si>
  <si>
    <t>SKU51</t>
  </si>
  <si>
    <t>SKU52</t>
  </si>
  <si>
    <t>SKU53</t>
  </si>
  <si>
    <t>SKU54</t>
  </si>
  <si>
    <t>SKU55</t>
  </si>
  <si>
    <t>SKU56</t>
  </si>
  <si>
    <t>SKU57</t>
  </si>
  <si>
    <t>SKU58</t>
  </si>
  <si>
    <t>SKU59</t>
  </si>
  <si>
    <t>SKU60</t>
  </si>
  <si>
    <t>SKU61</t>
  </si>
  <si>
    <t>SKU62</t>
  </si>
  <si>
    <t>SKU63</t>
  </si>
  <si>
    <t>SKU64</t>
  </si>
  <si>
    <t>SKU65</t>
  </si>
  <si>
    <t>SKU66</t>
  </si>
  <si>
    <t>SKU67</t>
  </si>
  <si>
    <t>SKU68</t>
  </si>
  <si>
    <t>SKU69</t>
  </si>
  <si>
    <t>SKU70</t>
  </si>
  <si>
    <t>SKU71</t>
  </si>
  <si>
    <t>SKU72</t>
  </si>
  <si>
    <t>SKU73</t>
  </si>
  <si>
    <t>SKU74</t>
  </si>
  <si>
    <t>SKU75</t>
  </si>
  <si>
    <t>SKU76</t>
  </si>
  <si>
    <t>SKU77</t>
  </si>
  <si>
    <t>SKU78</t>
  </si>
  <si>
    <t>SKU79</t>
  </si>
  <si>
    <t>SKU80</t>
  </si>
  <si>
    <t>SKU81</t>
  </si>
  <si>
    <t>SKU82</t>
  </si>
  <si>
    <t>SKU83</t>
  </si>
  <si>
    <t>SKU84</t>
  </si>
  <si>
    <t>SKU85</t>
  </si>
  <si>
    <t>SKU86</t>
  </si>
  <si>
    <t>SKU87</t>
  </si>
  <si>
    <t>SKU88</t>
  </si>
  <si>
    <t>SKU89</t>
  </si>
  <si>
    <t>SKU90</t>
  </si>
  <si>
    <t>SKU91</t>
  </si>
  <si>
    <t>SKU92</t>
  </si>
  <si>
    <t>SKU93</t>
  </si>
  <si>
    <t>SKU94</t>
  </si>
  <si>
    <t>SKU95</t>
  </si>
  <si>
    <t>SKU96</t>
  </si>
  <si>
    <t>SKU97</t>
  </si>
  <si>
    <t>SKU98</t>
  </si>
  <si>
    <t>SKU99</t>
  </si>
  <si>
    <t>Grand Total</t>
  </si>
  <si>
    <t>(All)</t>
  </si>
  <si>
    <t>Tot. Costs</t>
  </si>
  <si>
    <t>Tot. Lead time</t>
  </si>
  <si>
    <t>Sold Price</t>
  </si>
  <si>
    <t>Sum of Sold Price</t>
  </si>
  <si>
    <t>Quantity Sold</t>
  </si>
  <si>
    <t>Sum of Quantity Sold</t>
  </si>
  <si>
    <t>Sum of Production volumes</t>
  </si>
  <si>
    <t>Sum of Stock levels</t>
  </si>
  <si>
    <t>What is the total production volume compared to the quantity sold for each product type, and how does it correlate with stock levels?</t>
  </si>
  <si>
    <t>Product Type</t>
  </si>
  <si>
    <t>% Sold</t>
  </si>
  <si>
    <t>% Remaining</t>
  </si>
  <si>
    <t>What are the top-selling SKUs (by units sold), and what is their total revenue, grouped by product type?</t>
  </si>
  <si>
    <t>How do shipping costs vary across different carriers, and what impact does this have on overall revenue?</t>
  </si>
  <si>
    <t>Sum of Revenue generated</t>
  </si>
  <si>
    <t>Manufacturing costs/Unit</t>
  </si>
  <si>
    <t>Shipping costs/Unit</t>
  </si>
  <si>
    <t>Tot. Shipping Costs</t>
  </si>
  <si>
    <t>Tot. Manufacturing Costs</t>
  </si>
  <si>
    <t>Sum of Tot. Shipping Costs</t>
  </si>
  <si>
    <t>Carrier</t>
  </si>
  <si>
    <t>Product SKU</t>
  </si>
  <si>
    <t>Average of Manufacturing lead time</t>
  </si>
  <si>
    <t>Average of Manufacturing costs/Unit</t>
  </si>
  <si>
    <t>How does the manufacturing lead time compare to the manufacturing cost per unit across different carriers?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</si>
</sst>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0.000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300"/>
        <bgColor indexed="64"/>
      </patternFill>
    </fill>
    <fill>
      <patternFill patternType="solid">
        <fgColor rgb="FFFF2F9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BF1D6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8" borderId="10" xfId="0" applyFont="1" applyFill="1" applyBorder="1"/>
    <xf numFmtId="44" fontId="0" fillId="0" borderId="0" xfId="0" applyNumberFormat="1"/>
    <xf numFmtId="0" fontId="0" fillId="39" borderId="0" xfId="0" applyFill="1"/>
    <xf numFmtId="0" fontId="0" fillId="40" borderId="0" xfId="0" applyFill="1"/>
    <xf numFmtId="0" fontId="0" fillId="41" borderId="0" xfId="0" applyFill="1"/>
    <xf numFmtId="10" fontId="0" fillId="0" borderId="0" xfId="42" applyNumberFormat="1" applyFont="1"/>
    <xf numFmtId="165" fontId="0" fillId="0" borderId="0" xfId="0" applyNumberFormat="1"/>
    <xf numFmtId="0" fontId="0" fillId="42" borderId="0" xfId="0" applyFill="1"/>
    <xf numFmtId="0" fontId="0" fillId="43" borderId="0" xfId="0" applyFill="1"/>
    <xf numFmtId="0" fontId="0" fillId="4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colors>
    <mruColors>
      <color rgb="FFBF1D69"/>
      <color rgb="FF941651"/>
      <color rgb="FFFF7E79"/>
      <color rgb="FFFF2F92"/>
      <color rgb="FFFF9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[supply_chain_data.xlsx]SKU # of sold!PivotTable3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Selling SKU's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'SKU # of sold'!$B$4</c:f>
              <c:strCache>
                <c:ptCount val="1"/>
                <c:pt idx="0">
                  <c:v>Sum of Sold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'SKU # of sold'!$A$5:$A$105</c:f>
              <c:strCache>
                <c:ptCount val="100"/>
                <c:pt idx="0">
                  <c:v>SKU10</c:v>
                </c:pt>
                <c:pt idx="1">
                  <c:v>SKU94</c:v>
                </c:pt>
                <c:pt idx="2">
                  <c:v>SKU9</c:v>
                </c:pt>
                <c:pt idx="3">
                  <c:v>SKU37</c:v>
                </c:pt>
                <c:pt idx="4">
                  <c:v>SKU36</c:v>
                </c:pt>
                <c:pt idx="5">
                  <c:v>SKU11</c:v>
                </c:pt>
                <c:pt idx="6">
                  <c:v>SKU78</c:v>
                </c:pt>
                <c:pt idx="7">
                  <c:v>SKU40</c:v>
                </c:pt>
                <c:pt idx="8">
                  <c:v>SKU44</c:v>
                </c:pt>
                <c:pt idx="9">
                  <c:v>SKU91</c:v>
                </c:pt>
                <c:pt idx="10">
                  <c:v>SKU98</c:v>
                </c:pt>
                <c:pt idx="11">
                  <c:v>SKU47</c:v>
                </c:pt>
                <c:pt idx="12">
                  <c:v>SKU74</c:v>
                </c:pt>
                <c:pt idx="13">
                  <c:v>SKU58</c:v>
                </c:pt>
                <c:pt idx="14">
                  <c:v>SKU22</c:v>
                </c:pt>
                <c:pt idx="15">
                  <c:v>SKU80</c:v>
                </c:pt>
                <c:pt idx="16">
                  <c:v>SKU4</c:v>
                </c:pt>
                <c:pt idx="17">
                  <c:v>SKU46</c:v>
                </c:pt>
                <c:pt idx="18">
                  <c:v>SKU52</c:v>
                </c:pt>
                <c:pt idx="19">
                  <c:v>SKU0</c:v>
                </c:pt>
                <c:pt idx="20">
                  <c:v>SKU32</c:v>
                </c:pt>
                <c:pt idx="21">
                  <c:v>SKU81</c:v>
                </c:pt>
                <c:pt idx="22">
                  <c:v>SKU88</c:v>
                </c:pt>
                <c:pt idx="23">
                  <c:v>SKU1</c:v>
                </c:pt>
                <c:pt idx="24">
                  <c:v>SKU38</c:v>
                </c:pt>
                <c:pt idx="25">
                  <c:v>SKU66</c:v>
                </c:pt>
                <c:pt idx="26">
                  <c:v>SKU55</c:v>
                </c:pt>
                <c:pt idx="27">
                  <c:v>SKU95</c:v>
                </c:pt>
                <c:pt idx="28">
                  <c:v>SKU83</c:v>
                </c:pt>
                <c:pt idx="29">
                  <c:v>SKU71</c:v>
                </c:pt>
                <c:pt idx="30">
                  <c:v>SKU50</c:v>
                </c:pt>
                <c:pt idx="31">
                  <c:v>SKU99</c:v>
                </c:pt>
                <c:pt idx="32">
                  <c:v>SKU54</c:v>
                </c:pt>
                <c:pt idx="33">
                  <c:v>SKU18</c:v>
                </c:pt>
                <c:pt idx="34">
                  <c:v>SKU84</c:v>
                </c:pt>
                <c:pt idx="35">
                  <c:v>SKU33</c:v>
                </c:pt>
                <c:pt idx="36">
                  <c:v>SKU34</c:v>
                </c:pt>
                <c:pt idx="37">
                  <c:v>SKU21</c:v>
                </c:pt>
                <c:pt idx="38">
                  <c:v>SKU43</c:v>
                </c:pt>
                <c:pt idx="39">
                  <c:v>SKU14</c:v>
                </c:pt>
                <c:pt idx="40">
                  <c:v>SKU41</c:v>
                </c:pt>
                <c:pt idx="41">
                  <c:v>SKU67</c:v>
                </c:pt>
                <c:pt idx="42">
                  <c:v>SKU69</c:v>
                </c:pt>
                <c:pt idx="43">
                  <c:v>SKU59</c:v>
                </c:pt>
                <c:pt idx="44">
                  <c:v>SKU72</c:v>
                </c:pt>
                <c:pt idx="45">
                  <c:v>SKU15</c:v>
                </c:pt>
                <c:pt idx="46">
                  <c:v>SKU65</c:v>
                </c:pt>
                <c:pt idx="47">
                  <c:v>SKU35</c:v>
                </c:pt>
                <c:pt idx="48">
                  <c:v>SKU7</c:v>
                </c:pt>
                <c:pt idx="49">
                  <c:v>SKU28</c:v>
                </c:pt>
                <c:pt idx="50">
                  <c:v>SKU23</c:v>
                </c:pt>
                <c:pt idx="51">
                  <c:v>SKU60</c:v>
                </c:pt>
                <c:pt idx="52">
                  <c:v>SKU73</c:v>
                </c:pt>
                <c:pt idx="53">
                  <c:v>SKU77</c:v>
                </c:pt>
                <c:pt idx="54">
                  <c:v>SKU26</c:v>
                </c:pt>
                <c:pt idx="55">
                  <c:v>SKU27</c:v>
                </c:pt>
                <c:pt idx="56">
                  <c:v>SKU12</c:v>
                </c:pt>
                <c:pt idx="57">
                  <c:v>SKU82</c:v>
                </c:pt>
                <c:pt idx="58">
                  <c:v>SKU30</c:v>
                </c:pt>
                <c:pt idx="59">
                  <c:v>SKU96</c:v>
                </c:pt>
                <c:pt idx="60">
                  <c:v>SKU90</c:v>
                </c:pt>
                <c:pt idx="61">
                  <c:v>SKU20</c:v>
                </c:pt>
                <c:pt idx="62">
                  <c:v>SKU16</c:v>
                </c:pt>
                <c:pt idx="63">
                  <c:v>SKU92</c:v>
                </c:pt>
                <c:pt idx="64">
                  <c:v>SKU62</c:v>
                </c:pt>
                <c:pt idx="65">
                  <c:v>SKU29</c:v>
                </c:pt>
                <c:pt idx="66">
                  <c:v>SKU13</c:v>
                </c:pt>
                <c:pt idx="67">
                  <c:v>SKU63</c:v>
                </c:pt>
                <c:pt idx="68">
                  <c:v>SKU53</c:v>
                </c:pt>
                <c:pt idx="69">
                  <c:v>SKU76</c:v>
                </c:pt>
                <c:pt idx="70">
                  <c:v>SKU57</c:v>
                </c:pt>
                <c:pt idx="71">
                  <c:v>SKU86</c:v>
                </c:pt>
                <c:pt idx="72">
                  <c:v>SKU24</c:v>
                </c:pt>
                <c:pt idx="73">
                  <c:v>SKU79</c:v>
                </c:pt>
                <c:pt idx="74">
                  <c:v>SKU19</c:v>
                </c:pt>
                <c:pt idx="75">
                  <c:v>SKU39</c:v>
                </c:pt>
                <c:pt idx="76">
                  <c:v>SKU31</c:v>
                </c:pt>
                <c:pt idx="77">
                  <c:v>SKU68</c:v>
                </c:pt>
                <c:pt idx="78">
                  <c:v>SKU42</c:v>
                </c:pt>
                <c:pt idx="79">
                  <c:v>SKU51</c:v>
                </c:pt>
                <c:pt idx="80">
                  <c:v>SKU8</c:v>
                </c:pt>
                <c:pt idx="81">
                  <c:v>SKU5</c:v>
                </c:pt>
                <c:pt idx="82">
                  <c:v>SKU25</c:v>
                </c:pt>
                <c:pt idx="83">
                  <c:v>SKU89</c:v>
                </c:pt>
                <c:pt idx="84">
                  <c:v>SKU64</c:v>
                </c:pt>
                <c:pt idx="85">
                  <c:v>SKU17</c:v>
                </c:pt>
                <c:pt idx="86">
                  <c:v>SKU61</c:v>
                </c:pt>
                <c:pt idx="87">
                  <c:v>SKU93</c:v>
                </c:pt>
                <c:pt idx="88">
                  <c:v>SKU75</c:v>
                </c:pt>
                <c:pt idx="89">
                  <c:v>SKU49</c:v>
                </c:pt>
                <c:pt idx="90">
                  <c:v>SKU56</c:v>
                </c:pt>
                <c:pt idx="91">
                  <c:v>SKU3</c:v>
                </c:pt>
                <c:pt idx="92">
                  <c:v>SKU87</c:v>
                </c:pt>
                <c:pt idx="93">
                  <c:v>SKU6</c:v>
                </c:pt>
                <c:pt idx="94">
                  <c:v>SKU97</c:v>
                </c:pt>
                <c:pt idx="95">
                  <c:v>SKU70</c:v>
                </c:pt>
                <c:pt idx="96">
                  <c:v>SKU48</c:v>
                </c:pt>
                <c:pt idx="97">
                  <c:v>SKU85</c:v>
                </c:pt>
                <c:pt idx="98">
                  <c:v>SKU45</c:v>
                </c:pt>
                <c:pt idx="99">
                  <c:v>SKU2</c:v>
                </c:pt>
              </c:strCache>
            </c:strRef>
          </c:cat>
          <c:val>
            <c:numRef>
              <c:f>'SKU # of sold'!$B$5:$B$105</c:f>
              <c:numCache>
                <c:formatCode>_("$"* #,##0.00_);_("$"* \(#,##0.00\);_("$"* "-"??_);_(@_)</c:formatCode>
                <c:ptCount val="100"/>
                <c:pt idx="0">
                  <c:v>15.707795681912099</c:v>
                </c:pt>
                <c:pt idx="1">
                  <c:v>3.0376887246314102</c:v>
                </c:pt>
                <c:pt idx="2">
                  <c:v>64.0157329412785</c:v>
                </c:pt>
                <c:pt idx="3">
                  <c:v>23.3998447526143</c:v>
                </c:pt>
                <c:pt idx="4">
                  <c:v>9.81300257875405</c:v>
                </c:pt>
                <c:pt idx="5">
                  <c:v>90.635459982288594</c:v>
                </c:pt>
                <c:pt idx="6">
                  <c:v>6.30688317611191</c:v>
                </c:pt>
                <c:pt idx="7">
                  <c:v>80.541424170940303</c:v>
                </c:pt>
                <c:pt idx="8">
                  <c:v>51.355790913110297</c:v>
                </c:pt>
                <c:pt idx="9">
                  <c:v>62.111965463961702</c:v>
                </c:pt>
                <c:pt idx="10">
                  <c:v>19.754604866878601</c:v>
                </c:pt>
                <c:pt idx="11">
                  <c:v>95.712135880936003</c:v>
                </c:pt>
                <c:pt idx="12">
                  <c:v>3.1700114135661499</c:v>
                </c:pt>
                <c:pt idx="13">
                  <c:v>59.841561377289302</c:v>
                </c:pt>
                <c:pt idx="14">
                  <c:v>27.679780886501899</c:v>
                </c:pt>
                <c:pt idx="15">
                  <c:v>91.128318350444303</c:v>
                </c:pt>
                <c:pt idx="16">
                  <c:v>4.8054960363458896</c:v>
                </c:pt>
                <c:pt idx="17">
                  <c:v>27.082207199888899</c:v>
                </c:pt>
                <c:pt idx="18">
                  <c:v>98.031829656465007</c:v>
                </c:pt>
                <c:pt idx="19">
                  <c:v>69.808005542115694</c:v>
                </c:pt>
                <c:pt idx="20">
                  <c:v>79.209936015656695</c:v>
                </c:pt>
                <c:pt idx="21">
                  <c:v>72.819206930318202</c:v>
                </c:pt>
                <c:pt idx="22">
                  <c:v>75.270406975724995</c:v>
                </c:pt>
                <c:pt idx="23">
                  <c:v>14.8435232750843</c:v>
                </c:pt>
                <c:pt idx="24">
                  <c:v>52.075930682707799</c:v>
                </c:pt>
                <c:pt idx="25">
                  <c:v>26.034869773962001</c:v>
                </c:pt>
                <c:pt idx="26">
                  <c:v>79.855058340789398</c:v>
                </c:pt>
                <c:pt idx="27">
                  <c:v>77.903927219447695</c:v>
                </c:pt>
                <c:pt idx="28">
                  <c:v>68.911246211606297</c:v>
                </c:pt>
                <c:pt idx="29">
                  <c:v>6.3815331627479601</c:v>
                </c:pt>
                <c:pt idx="30">
                  <c:v>14.203484264803</c:v>
                </c:pt>
                <c:pt idx="31">
                  <c:v>68.517832699276596</c:v>
                </c:pt>
                <c:pt idx="32">
                  <c:v>31.1462431602408</c:v>
                </c:pt>
                <c:pt idx="33">
                  <c:v>36.4436277704609</c:v>
                </c:pt>
                <c:pt idx="34">
                  <c:v>89.104367292102197</c:v>
                </c:pt>
                <c:pt idx="35">
                  <c:v>64.795435000155607</c:v>
                </c:pt>
                <c:pt idx="36">
                  <c:v>37.467592329842397</c:v>
                </c:pt>
                <c:pt idx="37">
                  <c:v>84.893868984950799</c:v>
                </c:pt>
                <c:pt idx="38">
                  <c:v>11.7432717763092</c:v>
                </c:pt>
                <c:pt idx="39">
                  <c:v>99.171328638624104</c:v>
                </c:pt>
                <c:pt idx="40">
                  <c:v>99.113291615317095</c:v>
                </c:pt>
                <c:pt idx="41">
                  <c:v>87.755432354001002</c:v>
                </c:pt>
                <c:pt idx="42">
                  <c:v>54.865528517069698</c:v>
                </c:pt>
                <c:pt idx="43">
                  <c:v>63.828398347710902</c:v>
                </c:pt>
                <c:pt idx="44">
                  <c:v>90.204427520528</c:v>
                </c:pt>
                <c:pt idx="45">
                  <c:v>36.989244928626903</c:v>
                </c:pt>
                <c:pt idx="46">
                  <c:v>33.697717206643098</c:v>
                </c:pt>
                <c:pt idx="47">
                  <c:v>84.957786816350406</c:v>
                </c:pt>
                <c:pt idx="48">
                  <c:v>42.958384382459997</c:v>
                </c:pt>
                <c:pt idx="49">
                  <c:v>2.3972747055971402</c:v>
                </c:pt>
                <c:pt idx="50">
                  <c:v>4.3243411858641601</c:v>
                </c:pt>
                <c:pt idx="51">
                  <c:v>17.028027920188698</c:v>
                </c:pt>
                <c:pt idx="52">
                  <c:v>83.851017681304597</c:v>
                </c:pt>
                <c:pt idx="53">
                  <c:v>57.449742958971399</c:v>
                </c:pt>
                <c:pt idx="54">
                  <c:v>97.446946617892806</c:v>
                </c:pt>
                <c:pt idx="55">
                  <c:v>92.557360812401996</c:v>
                </c:pt>
                <c:pt idx="56">
                  <c:v>71.213389075359999</c:v>
                </c:pt>
                <c:pt idx="57">
                  <c:v>17.034930739467899</c:v>
                </c:pt>
                <c:pt idx="58">
                  <c:v>8.0228592105263896</c:v>
                </c:pt>
                <c:pt idx="59">
                  <c:v>24.423131420373299</c:v>
                </c:pt>
                <c:pt idx="60">
                  <c:v>13.881913501359101</c:v>
                </c:pt>
                <c:pt idx="61">
                  <c:v>96.341072439963298</c:v>
                </c:pt>
                <c:pt idx="62">
                  <c:v>7.5471721097912701</c:v>
                </c:pt>
                <c:pt idx="63">
                  <c:v>47.714233075820196</c:v>
                </c:pt>
                <c:pt idx="64">
                  <c:v>72.796353955587307</c:v>
                </c:pt>
                <c:pt idx="65">
                  <c:v>63.447559185207297</c:v>
                </c:pt>
                <c:pt idx="66">
                  <c:v>16.160393317379899</c:v>
                </c:pt>
                <c:pt idx="67">
                  <c:v>13.0173767852878</c:v>
                </c:pt>
                <c:pt idx="68">
                  <c:v>30.3414707112142</c:v>
                </c:pt>
                <c:pt idx="69">
                  <c:v>69.108799547430294</c:v>
                </c:pt>
                <c:pt idx="70">
                  <c:v>49.263205350734097</c:v>
                </c:pt>
                <c:pt idx="71">
                  <c:v>19.9981769404042</c:v>
                </c:pt>
                <c:pt idx="72">
                  <c:v>4.1563083593111001</c:v>
                </c:pt>
                <c:pt idx="73">
                  <c:v>57.057031221103202</c:v>
                </c:pt>
                <c:pt idx="74">
                  <c:v>51.123870087964697</c:v>
                </c:pt>
                <c:pt idx="75">
                  <c:v>19.127477265823199</c:v>
                </c:pt>
                <c:pt idx="76">
                  <c:v>50.847393051718697</c:v>
                </c:pt>
                <c:pt idx="77">
                  <c:v>37.931812382790298</c:v>
                </c:pt>
                <c:pt idx="78">
                  <c:v>46.529167614516702</c:v>
                </c:pt>
                <c:pt idx="79">
                  <c:v>26.700760972461701</c:v>
                </c:pt>
                <c:pt idx="80">
                  <c:v>68.717596748527299</c:v>
                </c:pt>
                <c:pt idx="81">
                  <c:v>1.6999760138659299</c:v>
                </c:pt>
                <c:pt idx="82">
                  <c:v>39.629343985092603</c:v>
                </c:pt>
                <c:pt idx="83">
                  <c:v>97.760085581938597</c:v>
                </c:pt>
                <c:pt idx="84">
                  <c:v>89.634095608135297</c:v>
                </c:pt>
                <c:pt idx="85">
                  <c:v>81.462534369237005</c:v>
                </c:pt>
                <c:pt idx="86">
                  <c:v>52.028749903294901</c:v>
                </c:pt>
                <c:pt idx="87">
                  <c:v>69.290831002905406</c:v>
                </c:pt>
                <c:pt idx="88">
                  <c:v>92.996884233970604</c:v>
                </c:pt>
                <c:pt idx="89">
                  <c:v>78.897913205639995</c:v>
                </c:pt>
                <c:pt idx="90">
                  <c:v>20.9863860370433</c:v>
                </c:pt>
                <c:pt idx="91">
                  <c:v>61.1633430164377</c:v>
                </c:pt>
                <c:pt idx="92">
                  <c:v>80.414036650355698</c:v>
                </c:pt>
                <c:pt idx="93">
                  <c:v>4.0783328631079403</c:v>
                </c:pt>
                <c:pt idx="94">
                  <c:v>3.5261112591434101</c:v>
                </c:pt>
                <c:pt idx="95">
                  <c:v>47.914541824058702</c:v>
                </c:pt>
                <c:pt idx="96">
                  <c:v>76.035544426891704</c:v>
                </c:pt>
                <c:pt idx="97">
                  <c:v>76.962994415193805</c:v>
                </c:pt>
                <c:pt idx="98">
                  <c:v>33.784138033065503</c:v>
                </c:pt>
                <c:pt idx="99">
                  <c:v>11.319683293090501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1-4945-BD90-122ABF2A5C47}"/>
            </c:ext>
          </c:extLst>
        </c:ser>
        <c:ser>
          <c:idx val="1"/>
          <c:order val="1"/>
          <c:tx>
            <c:strRef>
              <c:f>'SKU # of sold'!$C$4</c:f>
              <c:strCache>
                <c:ptCount val="1"/>
                <c:pt idx="0">
                  <c:v>Sum of Quantity 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'SKU # of sold'!$A$5:$A$105</c:f>
              <c:strCache>
                <c:ptCount val="100"/>
                <c:pt idx="0">
                  <c:v>SKU10</c:v>
                </c:pt>
                <c:pt idx="1">
                  <c:v>SKU94</c:v>
                </c:pt>
                <c:pt idx="2">
                  <c:v>SKU9</c:v>
                </c:pt>
                <c:pt idx="3">
                  <c:v>SKU37</c:v>
                </c:pt>
                <c:pt idx="4">
                  <c:v>SKU36</c:v>
                </c:pt>
                <c:pt idx="5">
                  <c:v>SKU11</c:v>
                </c:pt>
                <c:pt idx="6">
                  <c:v>SKU78</c:v>
                </c:pt>
                <c:pt idx="7">
                  <c:v>SKU40</c:v>
                </c:pt>
                <c:pt idx="8">
                  <c:v>SKU44</c:v>
                </c:pt>
                <c:pt idx="9">
                  <c:v>SKU91</c:v>
                </c:pt>
                <c:pt idx="10">
                  <c:v>SKU98</c:v>
                </c:pt>
                <c:pt idx="11">
                  <c:v>SKU47</c:v>
                </c:pt>
                <c:pt idx="12">
                  <c:v>SKU74</c:v>
                </c:pt>
                <c:pt idx="13">
                  <c:v>SKU58</c:v>
                </c:pt>
                <c:pt idx="14">
                  <c:v>SKU22</c:v>
                </c:pt>
                <c:pt idx="15">
                  <c:v>SKU80</c:v>
                </c:pt>
                <c:pt idx="16">
                  <c:v>SKU4</c:v>
                </c:pt>
                <c:pt idx="17">
                  <c:v>SKU46</c:v>
                </c:pt>
                <c:pt idx="18">
                  <c:v>SKU52</c:v>
                </c:pt>
                <c:pt idx="19">
                  <c:v>SKU0</c:v>
                </c:pt>
                <c:pt idx="20">
                  <c:v>SKU32</c:v>
                </c:pt>
                <c:pt idx="21">
                  <c:v>SKU81</c:v>
                </c:pt>
                <c:pt idx="22">
                  <c:v>SKU88</c:v>
                </c:pt>
                <c:pt idx="23">
                  <c:v>SKU1</c:v>
                </c:pt>
                <c:pt idx="24">
                  <c:v>SKU38</c:v>
                </c:pt>
                <c:pt idx="25">
                  <c:v>SKU66</c:v>
                </c:pt>
                <c:pt idx="26">
                  <c:v>SKU55</c:v>
                </c:pt>
                <c:pt idx="27">
                  <c:v>SKU95</c:v>
                </c:pt>
                <c:pt idx="28">
                  <c:v>SKU83</c:v>
                </c:pt>
                <c:pt idx="29">
                  <c:v>SKU71</c:v>
                </c:pt>
                <c:pt idx="30">
                  <c:v>SKU50</c:v>
                </c:pt>
                <c:pt idx="31">
                  <c:v>SKU99</c:v>
                </c:pt>
                <c:pt idx="32">
                  <c:v>SKU54</c:v>
                </c:pt>
                <c:pt idx="33">
                  <c:v>SKU18</c:v>
                </c:pt>
                <c:pt idx="34">
                  <c:v>SKU84</c:v>
                </c:pt>
                <c:pt idx="35">
                  <c:v>SKU33</c:v>
                </c:pt>
                <c:pt idx="36">
                  <c:v>SKU34</c:v>
                </c:pt>
                <c:pt idx="37">
                  <c:v>SKU21</c:v>
                </c:pt>
                <c:pt idx="38">
                  <c:v>SKU43</c:v>
                </c:pt>
                <c:pt idx="39">
                  <c:v>SKU14</c:v>
                </c:pt>
                <c:pt idx="40">
                  <c:v>SKU41</c:v>
                </c:pt>
                <c:pt idx="41">
                  <c:v>SKU67</c:v>
                </c:pt>
                <c:pt idx="42">
                  <c:v>SKU69</c:v>
                </c:pt>
                <c:pt idx="43">
                  <c:v>SKU59</c:v>
                </c:pt>
                <c:pt idx="44">
                  <c:v>SKU72</c:v>
                </c:pt>
                <c:pt idx="45">
                  <c:v>SKU15</c:v>
                </c:pt>
                <c:pt idx="46">
                  <c:v>SKU65</c:v>
                </c:pt>
                <c:pt idx="47">
                  <c:v>SKU35</c:v>
                </c:pt>
                <c:pt idx="48">
                  <c:v>SKU7</c:v>
                </c:pt>
                <c:pt idx="49">
                  <c:v>SKU28</c:v>
                </c:pt>
                <c:pt idx="50">
                  <c:v>SKU23</c:v>
                </c:pt>
                <c:pt idx="51">
                  <c:v>SKU60</c:v>
                </c:pt>
                <c:pt idx="52">
                  <c:v>SKU73</c:v>
                </c:pt>
                <c:pt idx="53">
                  <c:v>SKU77</c:v>
                </c:pt>
                <c:pt idx="54">
                  <c:v>SKU26</c:v>
                </c:pt>
                <c:pt idx="55">
                  <c:v>SKU27</c:v>
                </c:pt>
                <c:pt idx="56">
                  <c:v>SKU12</c:v>
                </c:pt>
                <c:pt idx="57">
                  <c:v>SKU82</c:v>
                </c:pt>
                <c:pt idx="58">
                  <c:v>SKU30</c:v>
                </c:pt>
                <c:pt idx="59">
                  <c:v>SKU96</c:v>
                </c:pt>
                <c:pt idx="60">
                  <c:v>SKU90</c:v>
                </c:pt>
                <c:pt idx="61">
                  <c:v>SKU20</c:v>
                </c:pt>
                <c:pt idx="62">
                  <c:v>SKU16</c:v>
                </c:pt>
                <c:pt idx="63">
                  <c:v>SKU92</c:v>
                </c:pt>
                <c:pt idx="64">
                  <c:v>SKU62</c:v>
                </c:pt>
                <c:pt idx="65">
                  <c:v>SKU29</c:v>
                </c:pt>
                <c:pt idx="66">
                  <c:v>SKU13</c:v>
                </c:pt>
                <c:pt idx="67">
                  <c:v>SKU63</c:v>
                </c:pt>
                <c:pt idx="68">
                  <c:v>SKU53</c:v>
                </c:pt>
                <c:pt idx="69">
                  <c:v>SKU76</c:v>
                </c:pt>
                <c:pt idx="70">
                  <c:v>SKU57</c:v>
                </c:pt>
                <c:pt idx="71">
                  <c:v>SKU86</c:v>
                </c:pt>
                <c:pt idx="72">
                  <c:v>SKU24</c:v>
                </c:pt>
                <c:pt idx="73">
                  <c:v>SKU79</c:v>
                </c:pt>
                <c:pt idx="74">
                  <c:v>SKU19</c:v>
                </c:pt>
                <c:pt idx="75">
                  <c:v>SKU39</c:v>
                </c:pt>
                <c:pt idx="76">
                  <c:v>SKU31</c:v>
                </c:pt>
                <c:pt idx="77">
                  <c:v>SKU68</c:v>
                </c:pt>
                <c:pt idx="78">
                  <c:v>SKU42</c:v>
                </c:pt>
                <c:pt idx="79">
                  <c:v>SKU51</c:v>
                </c:pt>
                <c:pt idx="80">
                  <c:v>SKU8</c:v>
                </c:pt>
                <c:pt idx="81">
                  <c:v>SKU5</c:v>
                </c:pt>
                <c:pt idx="82">
                  <c:v>SKU25</c:v>
                </c:pt>
                <c:pt idx="83">
                  <c:v>SKU89</c:v>
                </c:pt>
                <c:pt idx="84">
                  <c:v>SKU64</c:v>
                </c:pt>
                <c:pt idx="85">
                  <c:v>SKU17</c:v>
                </c:pt>
                <c:pt idx="86">
                  <c:v>SKU61</c:v>
                </c:pt>
                <c:pt idx="87">
                  <c:v>SKU93</c:v>
                </c:pt>
                <c:pt idx="88">
                  <c:v>SKU75</c:v>
                </c:pt>
                <c:pt idx="89">
                  <c:v>SKU49</c:v>
                </c:pt>
                <c:pt idx="90">
                  <c:v>SKU56</c:v>
                </c:pt>
                <c:pt idx="91">
                  <c:v>SKU3</c:v>
                </c:pt>
                <c:pt idx="92">
                  <c:v>SKU87</c:v>
                </c:pt>
                <c:pt idx="93">
                  <c:v>SKU6</c:v>
                </c:pt>
                <c:pt idx="94">
                  <c:v>SKU97</c:v>
                </c:pt>
                <c:pt idx="95">
                  <c:v>SKU70</c:v>
                </c:pt>
                <c:pt idx="96">
                  <c:v>SKU48</c:v>
                </c:pt>
                <c:pt idx="97">
                  <c:v>SKU85</c:v>
                </c:pt>
                <c:pt idx="98">
                  <c:v>SKU45</c:v>
                </c:pt>
                <c:pt idx="99">
                  <c:v>SKU2</c:v>
                </c:pt>
              </c:strCache>
            </c:strRef>
          </c:cat>
          <c:val>
            <c:numRef>
              <c:f>'SKU # of sold'!$C$5:$C$105</c:f>
              <c:numCache>
                <c:formatCode>General</c:formatCode>
                <c:ptCount val="100"/>
                <c:pt idx="0">
                  <c:v>996</c:v>
                </c:pt>
                <c:pt idx="1">
                  <c:v>987</c:v>
                </c:pt>
                <c:pt idx="2">
                  <c:v>980</c:v>
                </c:pt>
                <c:pt idx="3">
                  <c:v>963</c:v>
                </c:pt>
                <c:pt idx="4">
                  <c:v>963</c:v>
                </c:pt>
                <c:pt idx="5">
                  <c:v>960</c:v>
                </c:pt>
                <c:pt idx="6">
                  <c:v>946</c:v>
                </c:pt>
                <c:pt idx="7">
                  <c:v>933</c:v>
                </c:pt>
                <c:pt idx="8">
                  <c:v>919</c:v>
                </c:pt>
                <c:pt idx="9">
                  <c:v>916</c:v>
                </c:pt>
                <c:pt idx="10">
                  <c:v>913</c:v>
                </c:pt>
                <c:pt idx="11">
                  <c:v>910</c:v>
                </c:pt>
                <c:pt idx="12">
                  <c:v>904</c:v>
                </c:pt>
                <c:pt idx="13">
                  <c:v>896</c:v>
                </c:pt>
                <c:pt idx="14">
                  <c:v>884</c:v>
                </c:pt>
                <c:pt idx="15">
                  <c:v>872</c:v>
                </c:pt>
                <c:pt idx="16">
                  <c:v>871</c:v>
                </c:pt>
                <c:pt idx="17">
                  <c:v>859</c:v>
                </c:pt>
                <c:pt idx="18">
                  <c:v>820</c:v>
                </c:pt>
                <c:pt idx="19">
                  <c:v>802</c:v>
                </c:pt>
                <c:pt idx="20">
                  <c:v>781</c:v>
                </c:pt>
                <c:pt idx="21">
                  <c:v>774</c:v>
                </c:pt>
                <c:pt idx="22">
                  <c:v>737</c:v>
                </c:pt>
                <c:pt idx="23">
                  <c:v>736</c:v>
                </c:pt>
                <c:pt idx="24">
                  <c:v>705</c:v>
                </c:pt>
                <c:pt idx="25">
                  <c:v>704</c:v>
                </c:pt>
                <c:pt idx="26">
                  <c:v>701</c:v>
                </c:pt>
                <c:pt idx="27">
                  <c:v>672</c:v>
                </c:pt>
                <c:pt idx="28">
                  <c:v>663</c:v>
                </c:pt>
                <c:pt idx="29">
                  <c:v>637</c:v>
                </c:pt>
                <c:pt idx="30">
                  <c:v>633</c:v>
                </c:pt>
                <c:pt idx="31">
                  <c:v>627</c:v>
                </c:pt>
                <c:pt idx="32">
                  <c:v>622</c:v>
                </c:pt>
                <c:pt idx="33">
                  <c:v>620</c:v>
                </c:pt>
                <c:pt idx="34">
                  <c:v>618</c:v>
                </c:pt>
                <c:pt idx="35">
                  <c:v>616</c:v>
                </c:pt>
                <c:pt idx="36">
                  <c:v>602</c:v>
                </c:pt>
                <c:pt idx="37">
                  <c:v>601</c:v>
                </c:pt>
                <c:pt idx="38">
                  <c:v>598</c:v>
                </c:pt>
                <c:pt idx="39">
                  <c:v>562</c:v>
                </c:pt>
                <c:pt idx="40">
                  <c:v>556</c:v>
                </c:pt>
                <c:pt idx="41">
                  <c:v>513</c:v>
                </c:pt>
                <c:pt idx="42">
                  <c:v>511</c:v>
                </c:pt>
                <c:pt idx="43">
                  <c:v>484</c:v>
                </c:pt>
                <c:pt idx="44">
                  <c:v>478</c:v>
                </c:pt>
                <c:pt idx="45">
                  <c:v>469</c:v>
                </c:pt>
                <c:pt idx="46">
                  <c:v>457</c:v>
                </c:pt>
                <c:pt idx="47">
                  <c:v>449</c:v>
                </c:pt>
                <c:pt idx="48">
                  <c:v>426</c:v>
                </c:pt>
                <c:pt idx="49">
                  <c:v>394</c:v>
                </c:pt>
                <c:pt idx="50">
                  <c:v>391</c:v>
                </c:pt>
                <c:pt idx="51">
                  <c:v>380</c:v>
                </c:pt>
                <c:pt idx="52">
                  <c:v>375</c:v>
                </c:pt>
                <c:pt idx="53">
                  <c:v>359</c:v>
                </c:pt>
                <c:pt idx="54">
                  <c:v>353</c:v>
                </c:pt>
                <c:pt idx="55">
                  <c:v>352</c:v>
                </c:pt>
                <c:pt idx="56">
                  <c:v>336</c:v>
                </c:pt>
                <c:pt idx="57">
                  <c:v>336</c:v>
                </c:pt>
                <c:pt idx="58">
                  <c:v>327</c:v>
                </c:pt>
                <c:pt idx="59">
                  <c:v>324</c:v>
                </c:pt>
                <c:pt idx="60">
                  <c:v>320</c:v>
                </c:pt>
                <c:pt idx="61">
                  <c:v>320</c:v>
                </c:pt>
                <c:pt idx="62">
                  <c:v>280</c:v>
                </c:pt>
                <c:pt idx="63">
                  <c:v>276</c:v>
                </c:pt>
                <c:pt idx="64">
                  <c:v>270</c:v>
                </c:pt>
                <c:pt idx="65">
                  <c:v>253</c:v>
                </c:pt>
                <c:pt idx="66">
                  <c:v>249</c:v>
                </c:pt>
                <c:pt idx="67">
                  <c:v>246</c:v>
                </c:pt>
                <c:pt idx="68">
                  <c:v>242</c:v>
                </c:pt>
                <c:pt idx="69">
                  <c:v>241</c:v>
                </c:pt>
                <c:pt idx="70">
                  <c:v>227</c:v>
                </c:pt>
                <c:pt idx="71">
                  <c:v>223</c:v>
                </c:pt>
                <c:pt idx="72">
                  <c:v>209</c:v>
                </c:pt>
                <c:pt idx="73">
                  <c:v>198</c:v>
                </c:pt>
                <c:pt idx="74">
                  <c:v>187</c:v>
                </c:pt>
                <c:pt idx="75">
                  <c:v>176</c:v>
                </c:pt>
                <c:pt idx="76">
                  <c:v>168</c:v>
                </c:pt>
                <c:pt idx="77">
                  <c:v>163</c:v>
                </c:pt>
                <c:pt idx="78">
                  <c:v>155</c:v>
                </c:pt>
                <c:pt idx="79">
                  <c:v>154</c:v>
                </c:pt>
                <c:pt idx="80">
                  <c:v>150</c:v>
                </c:pt>
                <c:pt idx="81">
                  <c:v>147</c:v>
                </c:pt>
                <c:pt idx="82">
                  <c:v>142</c:v>
                </c:pt>
                <c:pt idx="83">
                  <c:v>134</c:v>
                </c:pt>
                <c:pt idx="84">
                  <c:v>134</c:v>
                </c:pt>
                <c:pt idx="85">
                  <c:v>126</c:v>
                </c:pt>
                <c:pt idx="86">
                  <c:v>117</c:v>
                </c:pt>
                <c:pt idx="87">
                  <c:v>114</c:v>
                </c:pt>
                <c:pt idx="88">
                  <c:v>106</c:v>
                </c:pt>
                <c:pt idx="89">
                  <c:v>99</c:v>
                </c:pt>
                <c:pt idx="90">
                  <c:v>93</c:v>
                </c:pt>
                <c:pt idx="91">
                  <c:v>83</c:v>
                </c:pt>
                <c:pt idx="92">
                  <c:v>79</c:v>
                </c:pt>
                <c:pt idx="93">
                  <c:v>65</c:v>
                </c:pt>
                <c:pt idx="94">
                  <c:v>62</c:v>
                </c:pt>
                <c:pt idx="95">
                  <c:v>32</c:v>
                </c:pt>
                <c:pt idx="96">
                  <c:v>29</c:v>
                </c:pt>
                <c:pt idx="97">
                  <c:v>25</c:v>
                </c:pt>
                <c:pt idx="98">
                  <c:v>24</c:v>
                </c:pt>
                <c:pt idx="9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11-4945-BD90-122ABF2A5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759984"/>
        <c:axId val="402327968"/>
      </c:barChart>
      <c:catAx>
        <c:axId val="27175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27968"/>
        <c:crosses val="autoZero"/>
        <c:auto val="1"/>
        <c:lblAlgn val="ctr"/>
        <c:lblOffset val="100"/>
        <c:noMultiLvlLbl val="0"/>
      </c:catAx>
      <c:valAx>
        <c:axId val="40232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5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[supply_chain_data.xlsx]Tot. Production!PivotTable4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Production Sums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'Tot. Production'!$B$3</c:f>
              <c:strCache>
                <c:ptCount val="1"/>
                <c:pt idx="0">
                  <c:v>Sum of Production volumes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'Tot. Production'!$A$4:$A$7</c:f>
              <c:strCache>
                <c:ptCount val="3"/>
                <c:pt idx="0">
                  <c:v>cosmetics</c:v>
                </c:pt>
                <c:pt idx="1">
                  <c:v>haircare</c:v>
                </c:pt>
                <c:pt idx="2">
                  <c:v>skincare</c:v>
                </c:pt>
              </c:strCache>
            </c:strRef>
          </c:cat>
          <c:val>
            <c:numRef>
              <c:f>'Tot. Production'!$B$4:$B$7</c:f>
              <c:numCache>
                <c:formatCode>General</c:formatCode>
                <c:ptCount val="3"/>
                <c:pt idx="0">
                  <c:v>13089</c:v>
                </c:pt>
                <c:pt idx="1">
                  <c:v>15082</c:v>
                </c:pt>
                <c:pt idx="2">
                  <c:v>22768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1-0445-BFEF-CDA199F53BF2}"/>
            </c:ext>
          </c:extLst>
        </c:ser>
        <c:ser>
          <c:idx val="1"/>
          <c:order val="1"/>
          <c:tx>
            <c:strRef>
              <c:f>'Tot. Production'!$C$3</c:f>
              <c:strCache>
                <c:ptCount val="1"/>
                <c:pt idx="0">
                  <c:v>Sum of Quantity Sold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'Tot. Production'!$A$4:$A$7</c:f>
              <c:strCache>
                <c:ptCount val="3"/>
                <c:pt idx="0">
                  <c:v>cosmetics</c:v>
                </c:pt>
                <c:pt idx="1">
                  <c:v>haircare</c:v>
                </c:pt>
                <c:pt idx="2">
                  <c:v>skincare</c:v>
                </c:pt>
              </c:strCache>
            </c:strRef>
          </c:cat>
          <c:val>
            <c:numRef>
              <c:f>'Tot. Production'!$C$4:$C$7</c:f>
              <c:numCache>
                <c:formatCode>General</c:formatCode>
                <c:ptCount val="3"/>
                <c:pt idx="0">
                  <c:v>11757</c:v>
                </c:pt>
                <c:pt idx="1">
                  <c:v>13611</c:v>
                </c:pt>
                <c:pt idx="2">
                  <c:v>20731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1-0445-BFEF-CDA199F53BF2}"/>
            </c:ext>
          </c:extLst>
        </c:ser>
        <c:ser>
          <c:idx val="2"/>
          <c:order val="2"/>
          <c:tx>
            <c:strRef>
              <c:f>'Tot. Production'!$D$3</c:f>
              <c:strCache>
                <c:ptCount val="1"/>
                <c:pt idx="0">
                  <c:v>Sum of Stock levels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'Tot. Production'!$A$4:$A$7</c:f>
              <c:strCache>
                <c:ptCount val="3"/>
                <c:pt idx="0">
                  <c:v>cosmetics</c:v>
                </c:pt>
                <c:pt idx="1">
                  <c:v>haircare</c:v>
                </c:pt>
                <c:pt idx="2">
                  <c:v>skincare</c:v>
                </c:pt>
              </c:strCache>
            </c:strRef>
          </c:cat>
          <c:val>
            <c:numRef>
              <c:f>'Tot. Production'!$D$4:$D$7</c:f>
              <c:numCache>
                <c:formatCode>General</c:formatCode>
                <c:ptCount val="3"/>
                <c:pt idx="0">
                  <c:v>1332</c:v>
                </c:pt>
                <c:pt idx="1">
                  <c:v>1471</c:v>
                </c:pt>
                <c:pt idx="2">
                  <c:v>2037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21-0445-BFEF-CDA199F53B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9732256"/>
        <c:axId val="309464944"/>
      </c:barChart>
      <c:catAx>
        <c:axId val="30973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64944"/>
        <c:crosses val="autoZero"/>
        <c:auto val="1"/>
        <c:lblAlgn val="ctr"/>
        <c:lblOffset val="100"/>
        <c:noMultiLvlLbl val="0"/>
      </c:catAx>
      <c:valAx>
        <c:axId val="3094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3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[supply_chain_data.xlsx]Shipping!PivotTable7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v. Shipping Costs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Shipping!$B$4</c:f>
              <c:strCache>
                <c:ptCount val="1"/>
                <c:pt idx="0">
                  <c:v>Sum of Revenue generated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Shipping!$A$5:$A$8</c:f>
              <c:strCache>
                <c:ptCount val="3"/>
                <c:pt idx="0">
                  <c:v>Carrier A</c:v>
                </c:pt>
                <c:pt idx="1">
                  <c:v>Carrier B</c:v>
                </c:pt>
                <c:pt idx="2">
                  <c:v>Carrier C</c:v>
                </c:pt>
              </c:strCache>
            </c:strRef>
          </c:cat>
          <c:val>
            <c:numRef>
              <c:f>Shipping!$B$5:$B$8</c:f>
              <c:numCache>
                <c:formatCode>_("$"* #,##0.00_);_("$"* \(#,##0.00\);_("$"* "-"??_);_(@_)</c:formatCode>
                <c:ptCount val="3"/>
                <c:pt idx="0">
                  <c:v>641582.04244979972</c:v>
                </c:pt>
                <c:pt idx="1">
                  <c:v>1047594.0405219845</c:v>
                </c:pt>
                <c:pt idx="2">
                  <c:v>596373.88170621288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8-774E-A1BC-CE0C521C3533}"/>
            </c:ext>
          </c:extLst>
        </c:ser>
        <c:ser>
          <c:idx val="1"/>
          <c:order val="1"/>
          <c:tx>
            <c:strRef>
              <c:f>Shipping!$C$4</c:f>
              <c:strCache>
                <c:ptCount val="1"/>
                <c:pt idx="0">
                  <c:v>Sum of Tot. Shipping Costs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Shipping!$A$5:$A$8</c:f>
              <c:strCache>
                <c:ptCount val="3"/>
                <c:pt idx="0">
                  <c:v>Carrier A</c:v>
                </c:pt>
                <c:pt idx="1">
                  <c:v>Carrier B</c:v>
                </c:pt>
                <c:pt idx="2">
                  <c:v>Carrier C</c:v>
                </c:pt>
              </c:strCache>
            </c:strRef>
          </c:cat>
          <c:val>
            <c:numRef>
              <c:f>Shipping!$C$5:$C$8</c:f>
              <c:numCache>
                <c:formatCode>_("$"* #,##0.00_);_("$"* \(#,##0.00\);_("$"* "-"??_);_(@_)</c:formatCode>
                <c:ptCount val="3"/>
                <c:pt idx="0">
                  <c:v>89812.474501529548</c:v>
                </c:pt>
                <c:pt idx="1">
                  <c:v>125907.31729385925</c:v>
                </c:pt>
                <c:pt idx="2">
                  <c:v>70072.092739779036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D8-774E-A1BC-CE0C521C35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36665456"/>
        <c:axId val="336667328"/>
      </c:barChart>
      <c:catAx>
        <c:axId val="33666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67328"/>
        <c:crosses val="autoZero"/>
        <c:auto val="1"/>
        <c:lblAlgn val="ctr"/>
        <c:lblOffset val="100"/>
        <c:noMultiLvlLbl val="0"/>
      </c:catAx>
      <c:valAx>
        <c:axId val="3366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6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[supply_chain_data.xlsx]Avg manufact!PivotTable7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 Manufacturing</a:t>
            </a:r>
            <a:r>
              <a:rPr lang="en-US" baseline="0"/>
              <a:t> Lead Time v. Cost/Unit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manufact'!$B$4</c:f>
              <c:strCache>
                <c:ptCount val="1"/>
                <c:pt idx="0">
                  <c:v>Average of Manufacturing lead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'Avg manufact'!$A$5:$A$8</c:f>
              <c:strCache>
                <c:ptCount val="3"/>
                <c:pt idx="0">
                  <c:v>Carrier A</c:v>
                </c:pt>
                <c:pt idx="1">
                  <c:v>Carrier B</c:v>
                </c:pt>
                <c:pt idx="2">
                  <c:v>Carrier C</c:v>
                </c:pt>
              </c:strCache>
            </c:strRef>
          </c:cat>
          <c:val>
            <c:numRef>
              <c:f>'Avg manufact'!$B$5:$B$8</c:f>
              <c:numCache>
                <c:formatCode>General</c:formatCode>
                <c:ptCount val="3"/>
                <c:pt idx="0">
                  <c:v>15.428571428571429</c:v>
                </c:pt>
                <c:pt idx="1">
                  <c:v>14.906976744186046</c:v>
                </c:pt>
                <c:pt idx="2">
                  <c:v>13.931034482758621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5-1BB6-1447-80AE-E27013443368}"/>
            </c:ext>
          </c:extLst>
        </c:ser>
        <c:ser>
          <c:idx val="1"/>
          <c:order val="1"/>
          <c:tx>
            <c:strRef>
              <c:f>'Avg manufact'!$C$4</c:f>
              <c:strCache>
                <c:ptCount val="1"/>
                <c:pt idx="0">
                  <c:v>Average of Manufacturing costs/Unit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'Avg manufact'!$A$5:$A$8</c:f>
              <c:strCache>
                <c:ptCount val="3"/>
                <c:pt idx="0">
                  <c:v>Carrier A</c:v>
                </c:pt>
                <c:pt idx="1">
                  <c:v>Carrier B</c:v>
                </c:pt>
                <c:pt idx="2">
                  <c:v>Carrier C</c:v>
                </c:pt>
              </c:strCache>
            </c:strRef>
          </c:cat>
          <c:val>
            <c:numRef>
              <c:f>'Avg manufact'!$C$5:$C$8</c:f>
              <c:numCache>
                <c:formatCode>General</c:formatCode>
                <c:ptCount val="3"/>
                <c:pt idx="0">
                  <c:v>47.550823563357469</c:v>
                </c:pt>
                <c:pt idx="1">
                  <c:v>51.746161511840505</c:v>
                </c:pt>
                <c:pt idx="2">
                  <c:v>40.350390322890902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6-1BB6-1447-80AE-E270134433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36665456"/>
        <c:axId val="336667328"/>
      </c:barChart>
      <c:catAx>
        <c:axId val="33666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67328"/>
        <c:crosses val="autoZero"/>
        <c:auto val="1"/>
        <c:lblAlgn val="ctr"/>
        <c:lblOffset val="100"/>
        <c:noMultiLvlLbl val="0"/>
      </c:catAx>
      <c:valAx>
        <c:axId val="3366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6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735670</xdr:colOff>
      <xdr:row>3</xdr:row>
      <xdr:rowOff>169259</xdr:rowOff>
    </xdr:from>
    <xdr:to>
      <xdr:col>20</xdr:col>
      <xdr:colOff>121026</xdr:colOff>
      <xdr:row>49</xdr:row>
      <xdr:rowOff>146957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426D9-CAA0-7C4E-8685-D9E5A334A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7</xdr:row>
      <xdr:rowOff>127000</xdr:rowOff>
    </xdr:from>
    <xdr:to>
      <xdr:col>16</xdr:col>
      <xdr:colOff>558800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2C07B0-995B-6C4C-9947-AD070DC3A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1150620</xdr:colOff>
      <xdr:row>3</xdr:row>
      <xdr:rowOff>48260</xdr:rowOff>
    </xdr:from>
    <xdr:to>
      <xdr:col>12</xdr:col>
      <xdr:colOff>5080</xdr:colOff>
      <xdr:row>24</xdr:row>
      <xdr:rowOff>181610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A45045-A8A7-E841-8A4A-E56B2641C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1873416</xdr:colOff>
      <xdr:row>3</xdr:row>
      <xdr:rowOff>59303</xdr:rowOff>
    </xdr:from>
    <xdr:to>
      <xdr:col>13</xdr:col>
      <xdr:colOff>552175</xdr:colOff>
      <xdr:row>29</xdr:row>
      <xdr:rowOff>77304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C1492-AF81-2F47-A11C-D7D2EF3CB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03.74451759259" createdVersion="6" refreshedVersion="6" minRefreshableVersion="3" recordCount="100" xr:uid="{9E4EA1FA-0F9D-D84B-A7CE-A35F46BECD82}">
  <cacheSource type="worksheet">
    <worksheetSource ref="A1:X101" sheet="supply_chain_data"/>
  </cacheSource>
  <cacheFields count="21">
    <cacheField name="Product type" numFmtId="0">
      <sharedItems count="3">
        <s v="haircare"/>
        <s v="skincare"/>
        <s v="cosmetics"/>
      </sharedItems>
    </cacheField>
    <cacheField name="SKU" numFmtId="0">
      <sharedItems count="100">
        <s v="SKU0"/>
        <s v="SKU1"/>
        <s v="SKU2"/>
        <s v="SKU3"/>
        <s v="SKU4"/>
        <s v="SKU5"/>
        <s v="SKU6"/>
        <s v="SKU7"/>
        <s v="SKU8"/>
        <s v="SKU9"/>
        <s v="SKU10"/>
        <s v="SKU11"/>
        <s v="SKU12"/>
        <s v="SKU13"/>
        <s v="SKU14"/>
        <s v="SKU15"/>
        <s v="SKU16"/>
        <s v="SKU17"/>
        <s v="SKU18"/>
        <s v="SKU19"/>
        <s v="SKU20"/>
        <s v="SKU21"/>
        <s v="SKU22"/>
        <s v="SKU23"/>
        <s v="SKU24"/>
        <s v="SKU25"/>
        <s v="SKU26"/>
        <s v="SKU27"/>
        <s v="SKU28"/>
        <s v="SKU29"/>
        <s v="SKU30"/>
        <s v="SKU31"/>
        <s v="SKU32"/>
        <s v="SKU33"/>
        <s v="SKU34"/>
        <s v="SKU35"/>
        <s v="SKU36"/>
        <s v="SKU37"/>
        <s v="SKU38"/>
        <s v="SKU39"/>
        <s v="SKU40"/>
        <s v="SKU41"/>
        <s v="SKU42"/>
        <s v="SKU43"/>
        <s v="SKU44"/>
        <s v="SKU45"/>
        <s v="SKU46"/>
        <s v="SKU47"/>
        <s v="SKU48"/>
        <s v="SKU49"/>
        <s v="SKU50"/>
        <s v="SKU51"/>
        <s v="SKU52"/>
        <s v="SKU53"/>
        <s v="SKU54"/>
        <s v="SKU55"/>
        <s v="SKU56"/>
        <s v="SKU57"/>
        <s v="SKU58"/>
        <s v="SKU59"/>
        <s v="SKU60"/>
        <s v="SKU61"/>
        <s v="SKU62"/>
        <s v="SKU63"/>
        <s v="SKU64"/>
        <s v="SKU65"/>
        <s v="SKU66"/>
        <s v="SKU67"/>
        <s v="SKU68"/>
        <s v="SKU69"/>
        <s v="SKU70"/>
        <s v="SKU71"/>
        <s v="SKU72"/>
        <s v="SKU73"/>
        <s v="SKU74"/>
        <s v="SKU75"/>
        <s v="SKU76"/>
        <s v="SKU77"/>
        <s v="SKU78"/>
        <s v="SKU79"/>
        <s v="SKU80"/>
        <s v="SKU81"/>
        <s v="SKU82"/>
        <s v="SKU83"/>
        <s v="SKU84"/>
        <s v="SKU85"/>
        <s v="SKU86"/>
        <s v="SKU87"/>
        <s v="SKU88"/>
        <s v="SKU89"/>
        <s v="SKU90"/>
        <s v="SKU91"/>
        <s v="SKU92"/>
        <s v="SKU93"/>
        <s v="SKU94"/>
        <s v="SKU95"/>
        <s v="SKU96"/>
        <s v="SKU97"/>
        <s v="SKU98"/>
        <s v="SKU99"/>
      </sharedItems>
    </cacheField>
    <cacheField name="Sold Price" numFmtId="164">
      <sharedItems containsSemiMixedTypes="0" containsString="0" containsNumber="1" minValue="1.6999760138659299" maxValue="99.171328638624104"/>
    </cacheField>
    <cacheField name="Stock levels" numFmtId="0">
      <sharedItems containsSemiMixedTypes="0" containsString="0" containsNumber="1" containsInteger="1" minValue="1" maxValue="100"/>
    </cacheField>
    <cacheField name="Quantity Sold" numFmtId="0">
      <sharedItems containsSemiMixedTypes="0" containsString="0" containsNumber="1" containsInteger="1" minValue="8" maxValue="996"/>
    </cacheField>
    <cacheField name="Tot. Costs" numFmtId="164">
      <sharedItems containsSemiMixedTypes="0" containsString="0" containsNumber="1" minValue="4.9658318725390602" maxValue="107.36633317128152"/>
    </cacheField>
    <cacheField name="Revenue generated" numFmtId="164">
      <sharedItems containsSemiMixedTypes="0" containsString="0" containsNumber="1" minValue="90.557466344724006" maxValue="87098.043651651766"/>
    </cacheField>
    <cacheField name="Lead times" numFmtId="0">
      <sharedItems containsSemiMixedTypes="0" containsString="0" containsNumber="1" containsInteger="1" minValue="1" maxValue="30"/>
    </cacheField>
    <cacheField name="Shipping times" numFmtId="0">
      <sharedItems containsSemiMixedTypes="0" containsString="0" containsNumber="1" containsInteger="1" minValue="1" maxValue="10"/>
    </cacheField>
    <cacheField name="Shipping carriers" numFmtId="0">
      <sharedItems count="3">
        <s v="Carrier B"/>
        <s v="Carrier A"/>
        <s v="Carrier C"/>
      </sharedItems>
    </cacheField>
    <cacheField name="Shipping costs/Unit" numFmtId="164">
      <sharedItems containsSemiMixedTypes="0" containsString="0" containsNumber="1" minValue="1.0134865660958901" maxValue="9.9298162452772498"/>
    </cacheField>
    <cacheField name="Supplier name" numFmtId="0">
      <sharedItems/>
    </cacheField>
    <cacheField name="Location" numFmtId="0">
      <sharedItems/>
    </cacheField>
    <cacheField name="Routes" numFmtId="0">
      <sharedItems/>
    </cacheField>
    <cacheField name="Tot. Lead time" numFmtId="0">
      <sharedItems containsSemiMixedTypes="0" containsString="0" containsNumber="1" containsInteger="1" minValue="6" maxValue="60"/>
    </cacheField>
    <cacheField name="Production volumes" numFmtId="0">
      <sharedItems containsSemiMixedTypes="0" containsString="0" containsNumber="1" containsInteger="1" minValue="25" maxValue="1084"/>
    </cacheField>
    <cacheField name="Manufacturing lead time" numFmtId="0">
      <sharedItems containsSemiMixedTypes="0" containsString="0" containsNumber="1" containsInteger="1" minValue="1" maxValue="30"/>
    </cacheField>
    <cacheField name="Manufacturing costs/Unit" numFmtId="164">
      <sharedItems containsSemiMixedTypes="0" containsString="0" containsNumber="1" minValue="1.0850685695870601" maxValue="99.466108603599096"/>
    </cacheField>
    <cacheField name="Inspection results" numFmtId="0">
      <sharedItems/>
    </cacheField>
    <cacheField name="Defect rates" numFmtId="0">
      <sharedItems containsSemiMixedTypes="0" containsString="0" containsNumber="1" minValue="1.8607567631014899E-2" maxValue="4.9392552886209398"/>
    </cacheField>
    <cacheField name="Transportation mod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03.759794560188" createdVersion="6" refreshedVersion="6" minRefreshableVersion="3" recordCount="100" xr:uid="{D7E03468-46FC-F64D-BA07-97CDF797A268}">
  <cacheSource type="worksheet">
    <worksheetSource ref="A1:V101" sheet="supply_chain_data"/>
  </cacheSource>
  <cacheFields count="22">
    <cacheField name="Product type" numFmtId="0">
      <sharedItems count="3">
        <s v="haircare"/>
        <s v="skincare"/>
        <s v="cosmetics"/>
      </sharedItems>
    </cacheField>
    <cacheField name="SKU" numFmtId="0">
      <sharedItems count="100">
        <s v="SKU0"/>
        <s v="SKU1"/>
        <s v="SKU2"/>
        <s v="SKU3"/>
        <s v="SKU4"/>
        <s v="SKU5"/>
        <s v="SKU6"/>
        <s v="SKU7"/>
        <s v="SKU8"/>
        <s v="SKU9"/>
        <s v="SKU10"/>
        <s v="SKU11"/>
        <s v="SKU12"/>
        <s v="SKU13"/>
        <s v="SKU14"/>
        <s v="SKU15"/>
        <s v="SKU16"/>
        <s v="SKU17"/>
        <s v="SKU18"/>
        <s v="SKU19"/>
        <s v="SKU20"/>
        <s v="SKU21"/>
        <s v="SKU22"/>
        <s v="SKU23"/>
        <s v="SKU24"/>
        <s v="SKU25"/>
        <s v="SKU26"/>
        <s v="SKU27"/>
        <s v="SKU28"/>
        <s v="SKU29"/>
        <s v="SKU30"/>
        <s v="SKU31"/>
        <s v="SKU32"/>
        <s v="SKU33"/>
        <s v="SKU34"/>
        <s v="SKU35"/>
        <s v="SKU36"/>
        <s v="SKU37"/>
        <s v="SKU38"/>
        <s v="SKU39"/>
        <s v="SKU40"/>
        <s v="SKU41"/>
        <s v="SKU42"/>
        <s v="SKU43"/>
        <s v="SKU44"/>
        <s v="SKU45"/>
        <s v="SKU46"/>
        <s v="SKU47"/>
        <s v="SKU48"/>
        <s v="SKU49"/>
        <s v="SKU50"/>
        <s v="SKU51"/>
        <s v="SKU52"/>
        <s v="SKU53"/>
        <s v="SKU54"/>
        <s v="SKU55"/>
        <s v="SKU56"/>
        <s v="SKU57"/>
        <s v="SKU58"/>
        <s v="SKU59"/>
        <s v="SKU60"/>
        <s v="SKU61"/>
        <s v="SKU62"/>
        <s v="SKU63"/>
        <s v="SKU64"/>
        <s v="SKU65"/>
        <s v="SKU66"/>
        <s v="SKU67"/>
        <s v="SKU68"/>
        <s v="SKU69"/>
        <s v="SKU70"/>
        <s v="SKU71"/>
        <s v="SKU72"/>
        <s v="SKU73"/>
        <s v="SKU74"/>
        <s v="SKU75"/>
        <s v="SKU76"/>
        <s v="SKU77"/>
        <s v="SKU78"/>
        <s v="SKU79"/>
        <s v="SKU80"/>
        <s v="SKU81"/>
        <s v="SKU82"/>
        <s v="SKU83"/>
        <s v="SKU84"/>
        <s v="SKU85"/>
        <s v="SKU86"/>
        <s v="SKU87"/>
        <s v="SKU88"/>
        <s v="SKU89"/>
        <s v="SKU90"/>
        <s v="SKU91"/>
        <s v="SKU92"/>
        <s v="SKU93"/>
        <s v="SKU94"/>
        <s v="SKU95"/>
        <s v="SKU96"/>
        <s v="SKU97"/>
        <s v="SKU98"/>
        <s v="SKU99"/>
      </sharedItems>
    </cacheField>
    <cacheField name="Sold Price" numFmtId="164">
      <sharedItems containsSemiMixedTypes="0" containsString="0" containsNumber="1" minValue="1.6999760138659299" maxValue="99.171328638624104"/>
    </cacheField>
    <cacheField name="Stock levels" numFmtId="0">
      <sharedItems containsSemiMixedTypes="0" containsString="0" containsNumber="1" containsInteger="1" minValue="1" maxValue="100"/>
    </cacheField>
    <cacheField name="Quantity Sold" numFmtId="0">
      <sharedItems containsSemiMixedTypes="0" containsString="0" containsNumber="1" containsInteger="1" minValue="8" maxValue="996"/>
    </cacheField>
    <cacheField name="Tot. Costs" numFmtId="164">
      <sharedItems containsSemiMixedTypes="0" containsString="0" containsNumber="1" minValue="4.9658318725390602" maxValue="107.36633317128152"/>
    </cacheField>
    <cacheField name="Revenue generated" numFmtId="164">
      <sharedItems containsSemiMixedTypes="0" containsString="0" containsNumber="1" minValue="90.557466344724006" maxValue="87098.043651651766"/>
    </cacheField>
    <cacheField name="Lead times" numFmtId="0">
      <sharedItems containsSemiMixedTypes="0" containsString="0" containsNumber="1" containsInteger="1" minValue="1" maxValue="30"/>
    </cacheField>
    <cacheField name="Shipping times" numFmtId="0">
      <sharedItems containsSemiMixedTypes="0" containsString="0" containsNumber="1" containsInteger="1" minValue="1" maxValue="10"/>
    </cacheField>
    <cacheField name="Shipping carriers" numFmtId="0">
      <sharedItems count="3">
        <s v="Carrier B"/>
        <s v="Carrier A"/>
        <s v="Carrier C"/>
      </sharedItems>
    </cacheField>
    <cacheField name="Shipping costs/Unit" numFmtId="164">
      <sharedItems containsSemiMixedTypes="0" containsString="0" containsNumber="1" minValue="1.0134865660958901" maxValue="9.9298162452772498" count="100">
        <n v="2.9565721394308002"/>
        <n v="9.7165747714313095"/>
        <n v="8.0544792617321495"/>
        <n v="1.7295685635434199"/>
        <n v="3.8905479158706702"/>
        <n v="4.4440988643822896"/>
        <n v="3.8807633029519999"/>
        <n v="2.3483387844177801"/>
        <n v="3.4047338570830199"/>
        <n v="7.1666452910482104"/>
        <n v="8.6732112112786108"/>
        <n v="4.5239431243166601"/>
        <n v="1.32527401018452"/>
        <n v="9.5372830611083295"/>
        <n v="2.0397701894493299"/>
        <n v="2.4220397232752"/>
        <n v="4.1913245857054999"/>
        <n v="3.5854189582323399"/>
        <n v="4.3392247141107001"/>
        <n v="4.7426358828418698"/>
        <n v="8.8783346509268402"/>
        <n v="6.0378837692182898"/>
        <n v="9.5676489209230393"/>
        <n v="2.92485760114555"/>
        <n v="9.7412916892843597"/>
        <n v="2.2310736812817198"/>
        <n v="6.5075486210785503"/>
        <n v="7.4067509529980704"/>
        <n v="9.8981405080692202"/>
        <n v="8.1009731453970293"/>
        <n v="8.9545283153180097"/>
        <n v="2.6796609649813998"/>
        <n v="6.5991049012385803"/>
        <n v="4.85827050343664"/>
        <n v="1.0194875708221101"/>
        <n v="5.2881899903273997"/>
        <n v="2.1079512671590801"/>
        <n v="1.53265527359043"/>
        <n v="9.2359314372492207"/>
        <n v="5.5625037788303802"/>
        <n v="7.2295951397364702"/>
        <n v="5.7732637437666501"/>
        <n v="7.5262483268515004"/>
        <n v="3.6940212683884499"/>
        <n v="7.5774496573766896"/>
        <n v="5.2151550087119096"/>
        <n v="4.0709558370840799"/>
        <n v="8.9787507559499709"/>
        <n v="7.0958331565551296"/>
        <n v="2.5056210329009101"/>
        <n v="6.2478609149759903"/>
        <n v="4.78300055794766"/>
        <n v="8.6310521797689397"/>
        <n v="1.0134865660958901"/>
        <n v="4.3051034712876302"/>
        <n v="5.0143649550309002"/>
        <n v="1.77442971407173"/>
        <n v="9.1605585353818704"/>
        <n v="4.9384385647120901"/>
        <n v="7.2937225968677204"/>
        <n v="4.3813681581023101"/>
        <n v="9.0303404225219399"/>
        <n v="7.2917013887767697"/>
        <n v="2.45793352798733"/>
        <n v="4.5853534681946497"/>
        <n v="6.5805413478845898"/>
        <n v="2.2161427287713602"/>
        <n v="9.1478115447106294"/>
        <n v="1.19425186488499"/>
        <n v="9.7052867901203399"/>
        <n v="6.3157177546007199"/>
        <n v="9.2281903170525101"/>
        <n v="6.5996141596895397"/>
        <n v="1.5129368369160701"/>
        <n v="5.2376546500374399"/>
        <n v="2.47389776104546"/>
        <n v="7.0545383368369201"/>
        <n v="6.7809466256178901"/>
        <n v="8.4670497708619905"/>
        <n v="6.49632536429504"/>
        <n v="2.8331846794189701"/>
        <n v="4.0662775015120403"/>
        <n v="4.7081818735419301"/>
        <n v="4.94983957799694"/>
        <n v="8.3816156249226292"/>
        <n v="8.2491687048717193"/>
        <n v="1.4543053101535499"/>
        <n v="6.5758037975485299"/>
        <n v="3.8012531329310701"/>
        <n v="9.9298162452772498"/>
        <n v="7.6744307081126903"/>
        <n v="7.4715140844011403"/>
        <n v="4.4695000261236002"/>
        <n v="7.00643205900439"/>
        <n v="6.9429459420325799"/>
        <n v="8.6303388696027508"/>
        <n v="5.3528780439967996"/>
        <n v="7.9048456112096703"/>
        <n v="1.4098010951380699"/>
        <n v="1.3110237561206199"/>
      </sharedItems>
    </cacheField>
    <cacheField name="Supplier name" numFmtId="0">
      <sharedItems count="5">
        <s v="Supplier 3"/>
        <s v="Supplier 1"/>
        <s v="Supplier 5"/>
        <s v="Supplier 4"/>
        <s v="Supplier 2"/>
      </sharedItems>
    </cacheField>
    <cacheField name="Location" numFmtId="0">
      <sharedItems/>
    </cacheField>
    <cacheField name="Routes" numFmtId="0">
      <sharedItems/>
    </cacheField>
    <cacheField name="Tot. Lead time" numFmtId="0">
      <sharedItems containsSemiMixedTypes="0" containsString="0" containsNumber="1" containsInteger="1" minValue="6" maxValue="60"/>
    </cacheField>
    <cacheField name="Production volumes" numFmtId="0">
      <sharedItems containsSemiMixedTypes="0" containsString="0" containsNumber="1" containsInteger="1" minValue="25" maxValue="1084"/>
    </cacheField>
    <cacheField name="Manufacturing lead time" numFmtId="0">
      <sharedItems containsSemiMixedTypes="0" containsString="0" containsNumber="1" containsInteger="1" minValue="1" maxValue="30"/>
    </cacheField>
    <cacheField name="Manufacturing costs/Unit" numFmtId="164">
      <sharedItems containsSemiMixedTypes="0" containsString="0" containsNumber="1" minValue="1.0850685695870601" maxValue="99.466108603599096"/>
    </cacheField>
    <cacheField name="Tot. Shipping Costs" numFmtId="164">
      <sharedItems containsSemiMixedTypes="0" containsString="0" containsNumber="1" minValue="130.37887521779774" maxValue="9005.6870082178211" count="100">
        <n v="2533.7823234921957"/>
        <n v="8074.4736350594185"/>
        <n v="338.28812899275027"/>
        <n v="261.1648530950564"/>
        <n v="3489.8214805359912"/>
        <n v="1039.9191342654558"/>
        <n v="438.52625323357597"/>
        <n v="1138.9443104426234"/>
        <n v="776.27931941492852"/>
        <n v="7274.1449704139332"/>
        <n v="8733.9236897575611"/>
        <n v="4772.7599961540764"/>
        <n v="499.62830183956402"/>
        <n v="2422.4698975215156"/>
        <n v="1199.3848713962059"/>
        <n v="1363.6083642039375"/>
        <n v="1483.7289033397469"/>
        <n v="745.76714331232665"/>
        <n v="2790.1214911731799"/>
        <n v="1361.1364983756166"/>
        <n v="3036.3904506169793"/>
        <n v="3991.0411714532897"/>
        <n v="8984.0223367467333"/>
        <n v="1231.3650500822766"/>
        <n v="2347.6512971175307"/>
        <n v="479.68084147556976"/>
        <n v="2355.7326008304353"/>
        <n v="2918.2598754812398"/>
        <n v="4018.6450462761036"/>
        <n v="2073.8491252216395"/>
        <n v="3017.6760422621692"/>
        <n v="525.21354913635435"/>
        <n v="5437.6624386205904"/>
        <n v="3298.7656718334788"/>
        <n v="711.60232443383279"/>
        <n v="2432.567395550604"/>
        <n v="2101.627413357603"/>
        <n v="1483.6103048355362"/>
        <n v="7204.0265210543921"/>
        <n v="1123.6257633237367"/>
        <n v="7446.4829939285646"/>
        <n v="3411.9988725660901"/>
        <n v="1904.1408266934295"/>
        <n v="2231.1888461066237"/>
        <n v="7221.3095234799848"/>
        <n v="130.37887521779774"/>
        <n v="3802.2727518365305"/>
        <n v="9005.6870082178211"/>
        <n v="404.46248992364241"/>
        <n v="295.66328188230739"/>
        <n v="4523.4513024426169"/>
        <n v="1028.3451199587469"/>
        <n v="7086.0938395902995"/>
        <n v="339.51799964212319"/>
        <n v="2725.1304973250699"/>
        <n v="3595.2996727571553"/>
        <n v="324.72063767512657"/>
        <n v="2674.8830923315063"/>
        <n v="4824.8544777237121"/>
        <n v="3748.9734147900081"/>
        <n v="1735.0217906085147"/>
        <n v="1264.2476591530715"/>
        <n v="2617.7207985708601"/>
        <n v="739.83799192418633"/>
        <n v="664.87625288822426"/>
        <n v="3481.1063730309479"/>
        <n v="1675.4039029511482"/>
        <n v="4839.1923071519232"/>
        <n v="229.2963580579181"/>
        <n v="5561.1293307389551"/>
        <n v="770.51756606128788"/>
        <n v="6007.5518964011844"/>
        <n v="3735.3816143842796"/>
        <n v="629.38172415708516"/>
        <n v="5070.0497012362421"/>
        <n v="333.97619774113713"/>
        <n v="1862.3981209249469"/>
        <n v="2529.2930913554728"/>
        <n v="8433.181571778543"/>
        <n v="1650.0666425309403"/>
        <n v="2683.0258914097649"/>
        <n v="3183.8952836839276"/>
        <n v="1643.1554738661337"/>
        <n v="3687.6304856077204"/>
        <n v="6009.6184030695249"/>
        <n v="890.91022012614565"/>
        <n v="350.48757974700555"/>
        <n v="677.30779114749862"/>
        <n v="3021.9962406802006"/>
        <n v="1429.893539319924"/>
        <n v="2885.5859462503718"/>
        <n v="7516.3431689075469"/>
        <n v="1430.2400083595521"/>
        <n v="1415.2992759188867"/>
        <n v="7526.1534011633166"/>
        <n v="6360.5597468972273"/>
        <n v="1889.5659495308703"/>
        <n v="932.77178212274112"/>
        <n v="1347.7698469519949"/>
        <n v="844.29929894167924"/>
      </sharedItems>
    </cacheField>
    <cacheField name="Tot. Manufacturing Costs" numFmtId="164">
      <sharedItems containsSemiMixedTypes="0" containsString="0" containsNumber="1" minValue="122.61274836333779" maxValue="97203.044254808075"/>
    </cacheField>
    <cacheField name="Inspection results" numFmtId="0">
      <sharedItems/>
    </cacheField>
    <cacheField name="Transportation mod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69.808005542115694"/>
    <n v="55"/>
    <n v="802"/>
    <n v="49.236451379939098"/>
    <n v="55986.02044477679"/>
    <n v="7"/>
    <n v="4"/>
    <x v="0"/>
    <n v="2.9565721394308002"/>
    <s v="Supplier 3"/>
    <s v="Mumbai"/>
    <s v="Route B"/>
    <n v="36"/>
    <n v="857"/>
    <n v="29"/>
    <n v="46.279879240508301"/>
    <s v="Pending"/>
    <n v="0.226410360849925"/>
    <s v="Road"/>
  </r>
  <r>
    <x v="1"/>
    <x v="1"/>
    <n v="14.8435232750843"/>
    <n v="95"/>
    <n v="736"/>
    <n v="43.333343725161313"/>
    <n v="10924.833130462044"/>
    <n v="30"/>
    <n v="2"/>
    <x v="1"/>
    <n v="9.7165747714313095"/>
    <s v="Supplier 3"/>
    <s v="Mumbai"/>
    <s v="Route B"/>
    <n v="60"/>
    <n v="831"/>
    <n v="30"/>
    <n v="33.616768953730002"/>
    <s v="Pending"/>
    <n v="4.8540680263886999"/>
    <s v="Road"/>
  </r>
  <r>
    <x v="0"/>
    <x v="2"/>
    <n v="11.319683293090501"/>
    <n v="34"/>
    <n v="8"/>
    <n v="38.742498610016348"/>
    <n v="90.557466344724006"/>
    <n v="10"/>
    <n v="2"/>
    <x v="0"/>
    <n v="8.0544792617321495"/>
    <s v="Supplier 1"/>
    <s v="Mumbai"/>
    <s v="Route C"/>
    <n v="37"/>
    <n v="42"/>
    <n v="27"/>
    <n v="30.6880193482842"/>
    <s v="Pending"/>
    <n v="4.5805926191992201"/>
    <s v="Air"/>
  </r>
  <r>
    <x v="1"/>
    <x v="3"/>
    <n v="61.1633430164377"/>
    <n v="68"/>
    <n v="83"/>
    <n v="37.354309960668417"/>
    <n v="5076.5574703643288"/>
    <n v="13"/>
    <n v="6"/>
    <x v="2"/>
    <n v="1.7295685635434199"/>
    <s v="Supplier 5"/>
    <s v="Kolkata"/>
    <s v="Route A"/>
    <n v="31"/>
    <n v="151"/>
    <n v="18"/>
    <n v="35.624741397125"/>
    <s v="Fail"/>
    <n v="4.7466486206477496"/>
    <s v="Rail"/>
  </r>
  <r>
    <x v="1"/>
    <x v="4"/>
    <n v="4.8054960363458896"/>
    <n v="26"/>
    <n v="871"/>
    <n v="95.955708514583463"/>
    <n v="4185.58704765727"/>
    <n v="3"/>
    <n v="8"/>
    <x v="1"/>
    <n v="3.8905479158706702"/>
    <s v="Supplier 1"/>
    <s v="Delhi"/>
    <s v="Route A"/>
    <n v="6"/>
    <n v="897"/>
    <n v="3"/>
    <n v="92.065160598712794"/>
    <s v="Fail"/>
    <n v="3.1455795228330001"/>
    <s v="Air"/>
  </r>
  <r>
    <x v="0"/>
    <x v="5"/>
    <n v="1.6999760138659299"/>
    <n v="87"/>
    <n v="147"/>
    <n v="61.210574421814087"/>
    <n v="249.8964740382917"/>
    <n v="27"/>
    <n v="3"/>
    <x v="0"/>
    <n v="4.4440988643822896"/>
    <s v="Supplier 4"/>
    <s v="Bangalore"/>
    <s v="Route A"/>
    <n v="44"/>
    <n v="234"/>
    <n v="17"/>
    <n v="56.766475557431797"/>
    <s v="Fail"/>
    <n v="2.7791935115711599"/>
    <s v="Road"/>
  </r>
  <r>
    <x v="1"/>
    <x v="6"/>
    <n v="4.0783328631079403"/>
    <n v="48"/>
    <n v="65"/>
    <n v="4.9658318725390602"/>
    <n v="265.09163610201614"/>
    <n v="15"/>
    <n v="8"/>
    <x v="2"/>
    <n v="3.8807633029519999"/>
    <s v="Supplier 3"/>
    <s v="Kolkata"/>
    <s v="Route A"/>
    <n v="39"/>
    <n v="113"/>
    <n v="24"/>
    <n v="1.0850685695870601"/>
    <s v="Pending"/>
    <n v="1.0009106193041299"/>
    <s v="Sea"/>
  </r>
  <r>
    <x v="2"/>
    <x v="7"/>
    <n v="42.958384382459997"/>
    <n v="59"/>
    <n v="426"/>
    <n v="101.81444738801687"/>
    <n v="18300.27174692796"/>
    <n v="17"/>
    <n v="1"/>
    <x v="0"/>
    <n v="2.3483387844177801"/>
    <s v="Supplier 4"/>
    <s v="Bangalore"/>
    <s v="Route C"/>
    <n v="18"/>
    <n v="485"/>
    <n v="1"/>
    <n v="99.466108603599096"/>
    <s v="Fail"/>
    <n v="0.39817718685065001"/>
    <s v="Road"/>
  </r>
  <r>
    <x v="2"/>
    <x v="8"/>
    <n v="68.717596748527299"/>
    <n v="78"/>
    <n v="150"/>
    <n v="14.827760996648619"/>
    <n v="10307.639512279095"/>
    <n v="10"/>
    <n v="7"/>
    <x v="2"/>
    <n v="3.4047338570830199"/>
    <s v="Supplier 4"/>
    <s v="Mumbai"/>
    <s v="Route B"/>
    <n v="18"/>
    <n v="228"/>
    <n v="8"/>
    <n v="11.423027139565599"/>
    <s v="Pending"/>
    <n v="2.7098626911099601"/>
    <s v="Sea"/>
  </r>
  <r>
    <x v="1"/>
    <x v="9"/>
    <n v="64.0157329412785"/>
    <n v="35"/>
    <n v="980"/>
    <n v="55.124246925999714"/>
    <n v="62735.418282452927"/>
    <n v="27"/>
    <n v="1"/>
    <x v="1"/>
    <n v="7.1666452910482104"/>
    <s v="Supplier 2"/>
    <s v="Chennai"/>
    <s v="Route B"/>
    <n v="50"/>
    <n v="1015"/>
    <n v="23"/>
    <n v="47.957601634951502"/>
    <s v="Pending"/>
    <n v="3.8446144787675798"/>
    <s v="Rail"/>
  </r>
  <r>
    <x v="1"/>
    <x v="10"/>
    <n v="15.707795681912099"/>
    <n v="11"/>
    <n v="996"/>
    <n v="105.20056399658951"/>
    <n v="15644.964499184451"/>
    <n v="13"/>
    <n v="2"/>
    <x v="2"/>
    <n v="8.6732112112786108"/>
    <s v="Supplier 5"/>
    <s v="Kolkata"/>
    <s v="Route B"/>
    <n v="18"/>
    <n v="1007"/>
    <n v="5"/>
    <n v="96.527352785310896"/>
    <s v="Pass"/>
    <n v="1.72731392835594"/>
    <s v="Road"/>
  </r>
  <r>
    <x v="1"/>
    <x v="11"/>
    <n v="90.635459982288594"/>
    <n v="95"/>
    <n v="960"/>
    <n v="32.116306210980262"/>
    <n v="87010.041582997044"/>
    <n v="23"/>
    <n v="1"/>
    <x v="1"/>
    <n v="4.5239431243166601"/>
    <s v="Supplier 2"/>
    <s v="Kolkata"/>
    <s v="Route A"/>
    <n v="34"/>
    <n v="1055"/>
    <n v="11"/>
    <n v="27.5923630866636"/>
    <s v="Pending"/>
    <n v="2.1169821372994301E-2"/>
    <s v="Air"/>
  </r>
  <r>
    <x v="0"/>
    <x v="12"/>
    <n v="71.213389075359999"/>
    <n v="41"/>
    <n v="336"/>
    <n v="33.646560223608525"/>
    <n v="23927.69872932096"/>
    <n v="30"/>
    <n v="4"/>
    <x v="1"/>
    <n v="1.32527401018452"/>
    <s v="Supplier 4"/>
    <s v="Kolkata"/>
    <s v="Route B"/>
    <n v="33"/>
    <n v="377"/>
    <n v="3"/>
    <n v="32.321286213424003"/>
    <s v="Fail"/>
    <n v="2.1612537475559099"/>
    <s v="Road"/>
  </r>
  <r>
    <x v="1"/>
    <x v="13"/>
    <n v="16.160393317379899"/>
    <n v="5"/>
    <n v="249"/>
    <n v="107.36633317128152"/>
    <n v="4023.9379360275948"/>
    <n v="8"/>
    <n v="9"/>
    <x v="1"/>
    <n v="9.5372830611083295"/>
    <s v="Supplier 5"/>
    <s v="Bangalore"/>
    <s v="Route B"/>
    <n v="18"/>
    <n v="254"/>
    <n v="10"/>
    <n v="97.829050110173199"/>
    <s v="Pending"/>
    <n v="1.63107423007153"/>
    <s v="Road"/>
  </r>
  <r>
    <x v="1"/>
    <x v="14"/>
    <n v="99.171328638624104"/>
    <n v="26"/>
    <n v="562"/>
    <n v="7.8312068193123094"/>
    <n v="55734.286694906747"/>
    <n v="29"/>
    <n v="5"/>
    <x v="0"/>
    <n v="2.0397701894493299"/>
    <s v="Supplier 1"/>
    <s v="Kolkata"/>
    <s v="Route B"/>
    <n v="43"/>
    <n v="588"/>
    <n v="14"/>
    <n v="5.7914366298629796"/>
    <s v="Pending"/>
    <n v="0.100682851565093"/>
    <s v="Air"/>
  </r>
  <r>
    <x v="1"/>
    <x v="15"/>
    <n v="36.989244928626903"/>
    <n v="94"/>
    <n v="469"/>
    <n v="99.543321474749504"/>
    <n v="17347.955871526017"/>
    <n v="8"/>
    <n v="7"/>
    <x v="0"/>
    <n v="2.4220397232752"/>
    <s v="Supplier 1"/>
    <s v="Bangalore"/>
    <s v="Route B"/>
    <n v="15"/>
    <n v="563"/>
    <n v="7"/>
    <n v="97.121281751474299"/>
    <s v="Pass"/>
    <n v="2.2644057611985402"/>
    <s v="Sea"/>
  </r>
  <r>
    <x v="1"/>
    <x v="16"/>
    <n v="7.5471721097912701"/>
    <n v="74"/>
    <n v="280"/>
    <n v="81.297667083555496"/>
    <n v="2113.2081907415554"/>
    <n v="5"/>
    <n v="1"/>
    <x v="0"/>
    <n v="4.1913245857054999"/>
    <s v="Supplier 1"/>
    <s v="Bangalore"/>
    <s v="Route A"/>
    <n v="26"/>
    <n v="354"/>
    <n v="21"/>
    <n v="77.106342497849994"/>
    <s v="Pass"/>
    <n v="1.01256308925804"/>
    <s v="Air"/>
  </r>
  <r>
    <x v="2"/>
    <x v="17"/>
    <n v="81.462534369237005"/>
    <n v="82"/>
    <n v="126"/>
    <n v="51.265099326587638"/>
    <n v="10264.279330523863"/>
    <n v="17"/>
    <n v="9"/>
    <x v="2"/>
    <n v="3.5854189582323399"/>
    <s v="Supplier 1"/>
    <s v="Chennai"/>
    <s v="Route C"/>
    <n v="33"/>
    <n v="208"/>
    <n v="16"/>
    <n v="47.679680368355299"/>
    <s v="Fail"/>
    <n v="0.102020754918176"/>
    <s v="Air"/>
  </r>
  <r>
    <x v="0"/>
    <x v="18"/>
    <n v="36.4436277704609"/>
    <n v="23"/>
    <n v="620"/>
    <n v="31.447205568954598"/>
    <n v="22595.049217685759"/>
    <n v="10"/>
    <n v="8"/>
    <x v="2"/>
    <n v="4.3392247141107001"/>
    <s v="Supplier 2"/>
    <s v="Kolkata"/>
    <s v="Route A"/>
    <n v="27"/>
    <n v="643"/>
    <n v="17"/>
    <n v="27.107980854843898"/>
    <s v="Pending"/>
    <n v="2.2319391107292601"/>
    <s v="Sea"/>
  </r>
  <r>
    <x v="1"/>
    <x v="19"/>
    <n v="51.123870087964697"/>
    <n v="100"/>
    <n v="187"/>
    <n v="87.11595647083206"/>
    <n v="9560.1637064493989"/>
    <n v="11"/>
    <n v="3"/>
    <x v="1"/>
    <n v="4.7426358828418698"/>
    <s v="Supplier 4"/>
    <s v="Chennai"/>
    <s v="Route C"/>
    <n v="27"/>
    <n v="287"/>
    <n v="16"/>
    <n v="82.373320587990193"/>
    <s v="Fail"/>
    <n v="3.64645086541702"/>
    <s v="Road"/>
  </r>
  <r>
    <x v="1"/>
    <x v="20"/>
    <n v="96.341072439963298"/>
    <n v="22"/>
    <n v="320"/>
    <n v="74.564594259415443"/>
    <n v="30829.143180788255"/>
    <n v="12"/>
    <n v="6"/>
    <x v="1"/>
    <n v="8.8783346509268402"/>
    <s v="Supplier 1"/>
    <s v="Chennai"/>
    <s v="Route B"/>
    <n v="18"/>
    <n v="342"/>
    <n v="6"/>
    <n v="65.686259608488598"/>
    <s v="Pass"/>
    <n v="4.2314165735345304"/>
    <s v="Air"/>
  </r>
  <r>
    <x v="2"/>
    <x v="21"/>
    <n v="84.893868984950799"/>
    <n v="60"/>
    <n v="601"/>
    <n v="67.773612723379188"/>
    <n v="51021.215259955432"/>
    <n v="25"/>
    <n v="6"/>
    <x v="0"/>
    <n v="6.0378837692182898"/>
    <s v="Supplier 5"/>
    <s v="Chennai"/>
    <s v="Route C"/>
    <n v="29"/>
    <n v="661"/>
    <n v="4"/>
    <n v="61.735728954160898"/>
    <s v="Pending"/>
    <n v="1.8607567631014899E-2"/>
    <s v="Air"/>
  </r>
  <r>
    <x v="0"/>
    <x v="22"/>
    <n v="27.679780886501899"/>
    <n v="55"/>
    <n v="884"/>
    <n v="59.68848853390034"/>
    <n v="24468.926303667678"/>
    <n v="1"/>
    <n v="10"/>
    <x v="1"/>
    <n v="9.5676489209230393"/>
    <s v="Supplier 4"/>
    <s v="Kolkata"/>
    <s v="Route C"/>
    <n v="29"/>
    <n v="939"/>
    <n v="28"/>
    <n v="50.120839612977299"/>
    <s v="Fail"/>
    <n v="2.5912754732111098"/>
    <s v="Rail"/>
  </r>
  <r>
    <x v="2"/>
    <x v="23"/>
    <n v="4.3243411858641601"/>
    <n v="30"/>
    <n v="391"/>
    <n v="101.53481484384935"/>
    <n v="1690.8174036728865"/>
    <n v="5"/>
    <n v="7"/>
    <x v="1"/>
    <n v="2.92485760114555"/>
    <s v="Supplier 5"/>
    <s v="Kolkata"/>
    <s v="Route A"/>
    <n v="34"/>
    <n v="421"/>
    <n v="29"/>
    <n v="98.6099572427038"/>
    <s v="Pending"/>
    <n v="1.3422915627227301"/>
    <s v="Rail"/>
  </r>
  <r>
    <x v="0"/>
    <x v="24"/>
    <n v="4.1563083593111001"/>
    <n v="32"/>
    <n v="209"/>
    <n v="50.123651392209162"/>
    <n v="868.66844709601992"/>
    <n v="26"/>
    <n v="8"/>
    <x v="2"/>
    <n v="9.7412916892843597"/>
    <s v="Supplier 2"/>
    <s v="Bangalore"/>
    <s v="Route A"/>
    <n v="29"/>
    <n v="241"/>
    <n v="3"/>
    <n v="40.382359702924802"/>
    <s v="Pending"/>
    <n v="3.69131029262872"/>
    <s v="Air"/>
  </r>
  <r>
    <x v="0"/>
    <x v="25"/>
    <n v="39.629343985092603"/>
    <n v="73"/>
    <n v="142"/>
    <n v="80.511456799697015"/>
    <n v="5627.3668458831498"/>
    <n v="11"/>
    <n v="3"/>
    <x v="2"/>
    <n v="2.2310736812817198"/>
    <s v="Supplier 4"/>
    <s v="Kolkata"/>
    <s v="Route B"/>
    <n v="34"/>
    <n v="215"/>
    <n v="23"/>
    <n v="78.280383118415301"/>
    <s v="Pending"/>
    <n v="3.79723121711418"/>
    <s v="Road"/>
  </r>
  <r>
    <x v="0"/>
    <x v="26"/>
    <n v="97.446946617892806"/>
    <n v="9"/>
    <n v="353"/>
    <n v="22.479778378260249"/>
    <n v="34398.77215611616"/>
    <n v="16"/>
    <n v="4"/>
    <x v="0"/>
    <n v="6.5075486210785503"/>
    <s v="Supplier 2"/>
    <s v="Bangalore"/>
    <s v="Route A"/>
    <n v="20"/>
    <n v="362"/>
    <n v="4"/>
    <n v="15.972229757181699"/>
    <s v="Pass"/>
    <n v="2.1193197367249201"/>
    <s v="Rail"/>
  </r>
  <r>
    <x v="2"/>
    <x v="27"/>
    <n v="92.557360812401996"/>
    <n v="42"/>
    <n v="352"/>
    <n v="17.934996023040171"/>
    <n v="32580.191005965502"/>
    <n v="9"/>
    <n v="8"/>
    <x v="2"/>
    <n v="7.4067509529980704"/>
    <s v="Supplier 5"/>
    <s v="Mumbai"/>
    <s v="Route B"/>
    <n v="13"/>
    <n v="394"/>
    <n v="4"/>
    <n v="10.5282450700421"/>
    <s v="Fail"/>
    <n v="2.8646678378833701"/>
    <s v="Sea"/>
  </r>
  <r>
    <x v="2"/>
    <x v="28"/>
    <n v="2.3972747055971402"/>
    <n v="12"/>
    <n v="394"/>
    <n v="69.327522318760728"/>
    <n v="944.52623400527318"/>
    <n v="15"/>
    <n v="4"/>
    <x v="0"/>
    <n v="9.8981405080692202"/>
    <s v="Supplier 1"/>
    <s v="Mumbai"/>
    <s v="Route A"/>
    <n v="22"/>
    <n v="406"/>
    <n v="7"/>
    <n v="59.429381810691503"/>
    <s v="Fail"/>
    <n v="0.81575707929567198"/>
    <s v="Air"/>
  </r>
  <r>
    <x v="2"/>
    <x v="29"/>
    <n v="63.447559185207297"/>
    <n v="3"/>
    <n v="253"/>
    <n v="47.393848731462725"/>
    <n v="16052.232473857446"/>
    <n v="5"/>
    <n v="7"/>
    <x v="0"/>
    <n v="8.1009731453970293"/>
    <s v="Supplier 1"/>
    <s v="Kolkata"/>
    <s v="Route B"/>
    <n v="12"/>
    <n v="256"/>
    <n v="7"/>
    <n v="39.292875586065698"/>
    <s v="Pass"/>
    <n v="3.8780989365884802"/>
    <s v="Road"/>
  </r>
  <r>
    <x v="0"/>
    <x v="30"/>
    <n v="8.0228592105263896"/>
    <n v="10"/>
    <n v="327"/>
    <n v="60.589421715427306"/>
    <n v="2623.4749618421292"/>
    <n v="26"/>
    <n v="7"/>
    <x v="0"/>
    <n v="8.9545283153180097"/>
    <s v="Supplier 4"/>
    <s v="Kolkata"/>
    <s v="Route C"/>
    <n v="56"/>
    <n v="337"/>
    <n v="30"/>
    <n v="51.634893400109299"/>
    <s v="Pending"/>
    <n v="0.96539470535239302"/>
    <s v="Road"/>
  </r>
  <r>
    <x v="1"/>
    <x v="31"/>
    <n v="50.847393051718697"/>
    <n v="28"/>
    <n v="168"/>
    <n v="62.930806626579404"/>
    <n v="8542.3620326887412"/>
    <n v="17"/>
    <n v="4"/>
    <x v="0"/>
    <n v="2.6796609649813998"/>
    <s v="Supplier 3"/>
    <s v="Chennai"/>
    <s v="Route C"/>
    <n v="25"/>
    <n v="196"/>
    <n v="8"/>
    <n v="60.251145661598002"/>
    <s v="Pending"/>
    <n v="2.9890000066550702"/>
    <s v="Rail"/>
  </r>
  <r>
    <x v="1"/>
    <x v="32"/>
    <n v="79.209936015656695"/>
    <n v="43"/>
    <n v="781"/>
    <n v="36.291572054988279"/>
    <n v="61862.960028227877"/>
    <n v="13"/>
    <n v="4"/>
    <x v="2"/>
    <n v="6.5991049012385803"/>
    <s v="Supplier 3"/>
    <s v="Kolkata"/>
    <s v="Route A"/>
    <n v="20"/>
    <n v="824"/>
    <n v="7"/>
    <n v="29.6924671537497"/>
    <s v="Pass"/>
    <n v="1.94603611938611"/>
    <s v="Road"/>
  </r>
  <r>
    <x v="2"/>
    <x v="33"/>
    <n v="64.795435000155607"/>
    <n v="63"/>
    <n v="616"/>
    <n v="28.71169801633274"/>
    <n v="39913.987960095852"/>
    <n v="17"/>
    <n v="9"/>
    <x v="2"/>
    <n v="4.85827050343664"/>
    <s v="Supplier 5"/>
    <s v="Chennai"/>
    <s v="Route A"/>
    <n v="40"/>
    <n v="679"/>
    <n v="23"/>
    <n v="23.853427512896101"/>
    <s v="Fail"/>
    <n v="3.54104601225092"/>
    <s v="Sea"/>
  </r>
  <r>
    <x v="1"/>
    <x v="34"/>
    <n v="37.467592329842397"/>
    <n v="96"/>
    <n v="602"/>
    <n v="11.773760385851409"/>
    <n v="22555.490582565122"/>
    <n v="26"/>
    <n v="7"/>
    <x v="1"/>
    <n v="1.0194875708221101"/>
    <s v="Supplier 1"/>
    <s v="Chennai"/>
    <s v="Route B"/>
    <n v="36"/>
    <n v="698"/>
    <n v="10"/>
    <n v="10.754272815029299"/>
    <s v="Pass"/>
    <n v="0.64660455937205397"/>
    <s v="Road"/>
  </r>
  <r>
    <x v="2"/>
    <x v="35"/>
    <n v="84.957786816350406"/>
    <n v="11"/>
    <n v="449"/>
    <n v="63.292977035071104"/>
    <n v="38146.046280541334"/>
    <n v="27"/>
    <n v="8"/>
    <x v="2"/>
    <n v="5.2881899903273997"/>
    <s v="Supplier 1"/>
    <s v="Delhi"/>
    <s v="Route C"/>
    <n v="29"/>
    <n v="460"/>
    <n v="2"/>
    <n v="58.004787044743701"/>
    <s v="Pass"/>
    <n v="0.54115409806058101"/>
    <s v="Sea"/>
  </r>
  <r>
    <x v="1"/>
    <x v="36"/>
    <n v="9.81300257875405"/>
    <n v="34"/>
    <n v="963"/>
    <n v="47.639315504321182"/>
    <n v="9449.9214833401493"/>
    <n v="23"/>
    <n v="3"/>
    <x v="0"/>
    <n v="2.1079512671590801"/>
    <s v="Supplier 2"/>
    <s v="Delhi"/>
    <s v="Route C"/>
    <n v="42"/>
    <n v="997"/>
    <n v="19"/>
    <n v="45.531364237162101"/>
    <s v="Fail"/>
    <n v="3.8055333792433501"/>
    <s v="Air"/>
  </r>
  <r>
    <x v="1"/>
    <x v="37"/>
    <n v="23.3998447526143"/>
    <n v="5"/>
    <n v="963"/>
    <n v="35.875932738665732"/>
    <n v="22534.05049676757"/>
    <n v="8"/>
    <n v="9"/>
    <x v="1"/>
    <n v="1.53265527359043"/>
    <s v="Supplier 3"/>
    <s v="Kolkata"/>
    <s v="Route A"/>
    <n v="23"/>
    <n v="968"/>
    <n v="15"/>
    <n v="34.343277465075303"/>
    <s v="Pending"/>
    <n v="2.61028808484811"/>
    <s v="Sea"/>
  </r>
  <r>
    <x v="2"/>
    <x v="38"/>
    <n v="52.075930682707799"/>
    <n v="75"/>
    <n v="705"/>
    <n v="15.16662508277753"/>
    <n v="36713.531131308999"/>
    <n v="1"/>
    <n v="5"/>
    <x v="0"/>
    <n v="9.2359314372492207"/>
    <s v="Supplier 5"/>
    <s v="Mumbai"/>
    <s v="Route B"/>
    <n v="13"/>
    <n v="780"/>
    <n v="12"/>
    <n v="5.9306936455283097"/>
    <s v="Pending"/>
    <n v="0.613326899164507"/>
    <s v="Air"/>
  </r>
  <r>
    <x v="1"/>
    <x v="39"/>
    <n v="19.127477265823199"/>
    <n v="26"/>
    <n v="176"/>
    <n v="14.56831120761202"/>
    <n v="3366.4359987848829"/>
    <n v="29"/>
    <n v="3"/>
    <x v="1"/>
    <n v="5.5625037788303802"/>
    <s v="Supplier 2"/>
    <s v="Kolkata"/>
    <s v="Route B"/>
    <n v="35"/>
    <n v="202"/>
    <n v="6"/>
    <n v="9.0058074287816403"/>
    <s v="Fail"/>
    <n v="1.4519722039968099"/>
    <s v="Air"/>
  </r>
  <r>
    <x v="1"/>
    <x v="40"/>
    <n v="80.541424170940303"/>
    <n v="97"/>
    <n v="933"/>
    <n v="95.409002243953879"/>
    <n v="75145.148751487301"/>
    <n v="20"/>
    <n v="8"/>
    <x v="2"/>
    <n v="7.2295951397364702"/>
    <s v="Supplier 1"/>
    <s v="Kolkata"/>
    <s v="Route A"/>
    <n v="21"/>
    <n v="1030"/>
    <n v="1"/>
    <n v="88.179407104217404"/>
    <s v="Pending"/>
    <n v="4.2132694305865597"/>
    <s v="Road"/>
  </r>
  <r>
    <x v="1"/>
    <x v="41"/>
    <n v="99.113291615317095"/>
    <n v="35"/>
    <n v="556"/>
    <n v="101.10532829253914"/>
    <n v="55106.990138116307"/>
    <n v="19"/>
    <n v="8"/>
    <x v="0"/>
    <n v="5.7732637437666501"/>
    <s v="Supplier 4"/>
    <s v="Chennai"/>
    <s v="Route A"/>
    <n v="26"/>
    <n v="591"/>
    <n v="7"/>
    <n v="95.332064548772493"/>
    <s v="Fail"/>
    <n v="4.5302262398259602E-2"/>
    <s v="Sea"/>
  </r>
  <r>
    <x v="1"/>
    <x v="42"/>
    <n v="46.529167614516702"/>
    <n v="98"/>
    <n v="155"/>
    <n v="103.9490689664233"/>
    <n v="7212.0209802500885"/>
    <n v="27"/>
    <n v="4"/>
    <x v="2"/>
    <n v="7.5262483268515004"/>
    <s v="Supplier 5"/>
    <s v="Bangalore"/>
    <s v="Route A"/>
    <n v="34"/>
    <n v="253"/>
    <n v="7"/>
    <n v="96.422820639571796"/>
    <s v="Fail"/>
    <n v="4.9392552886209398"/>
    <s v="Road"/>
  </r>
  <r>
    <x v="0"/>
    <x v="43"/>
    <n v="11.7432717763092"/>
    <n v="6"/>
    <n v="598"/>
    <n v="29.97138722572085"/>
    <n v="7022.4765222329015"/>
    <n v="29"/>
    <n v="9"/>
    <x v="0"/>
    <n v="3.6940212683884499"/>
    <s v="Supplier 5"/>
    <s v="Mumbai"/>
    <s v="Route A"/>
    <n v="52"/>
    <n v="604"/>
    <n v="23"/>
    <n v="26.2773659573324"/>
    <s v="Pending"/>
    <n v="0.37230476798509698"/>
    <s v="Air"/>
  </r>
  <r>
    <x v="2"/>
    <x v="44"/>
    <n v="51.355790913110297"/>
    <n v="34"/>
    <n v="919"/>
    <n v="30.131556278264391"/>
    <n v="47195.971849148365"/>
    <n v="19"/>
    <n v="6"/>
    <x v="2"/>
    <n v="7.5774496573766896"/>
    <s v="Supplier 2"/>
    <s v="Delhi"/>
    <s v="Route A"/>
    <n v="37"/>
    <n v="953"/>
    <n v="18"/>
    <n v="22.554106620887701"/>
    <s v="Fail"/>
    <n v="2.9626263204548802"/>
    <s v="Rail"/>
  </r>
  <r>
    <x v="0"/>
    <x v="45"/>
    <n v="33.784138033065503"/>
    <n v="1"/>
    <n v="24"/>
    <n v="71.527699448703501"/>
    <n v="810.81931279357207"/>
    <n v="7"/>
    <n v="6"/>
    <x v="0"/>
    <n v="5.2151550087119096"/>
    <s v="Supplier 2"/>
    <s v="Chennai"/>
    <s v="Route A"/>
    <n v="32"/>
    <n v="25"/>
    <n v="25"/>
    <n v="66.312544439991598"/>
    <s v="Pass"/>
    <n v="3.2196046120841002"/>
    <s v="Rail"/>
  </r>
  <r>
    <x v="0"/>
    <x v="46"/>
    <n v="27.082207199888899"/>
    <n v="75"/>
    <n v="859"/>
    <n v="81.393309048135691"/>
    <n v="23263.615984704564"/>
    <n v="29"/>
    <n v="8"/>
    <x v="0"/>
    <n v="4.0709558370840799"/>
    <s v="Supplier 3"/>
    <s v="Chennai"/>
    <s v="Route B"/>
    <n v="52"/>
    <n v="934"/>
    <n v="23"/>
    <n v="77.322353211051606"/>
    <s v="Pending"/>
    <n v="3.6486105925361998"/>
    <s v="Road"/>
  </r>
  <r>
    <x v="1"/>
    <x v="47"/>
    <n v="95.712135880936003"/>
    <n v="93"/>
    <n v="910"/>
    <n v="28.691743667243571"/>
    <n v="87098.043651651766"/>
    <n v="15"/>
    <n v="9"/>
    <x v="0"/>
    <n v="8.9787507559499709"/>
    <s v="Supplier 1"/>
    <s v="Kolkata"/>
    <s v="Route A"/>
    <n v="35"/>
    <n v="1003"/>
    <n v="20"/>
    <n v="19.7129929112936"/>
    <s v="Pending"/>
    <n v="0.38057358671321301"/>
    <s v="Rail"/>
  </r>
  <r>
    <x v="0"/>
    <x v="48"/>
    <n v="76.035544426891704"/>
    <n v="28"/>
    <n v="29"/>
    <n v="30.222196739019829"/>
    <n v="2205.0307883798596"/>
    <n v="16"/>
    <n v="3"/>
    <x v="2"/>
    <n v="7.0958331565551296"/>
    <s v="Supplier 2"/>
    <s v="Mumbai"/>
    <s v="Route B"/>
    <n v="34"/>
    <n v="57"/>
    <n v="18"/>
    <n v="23.126363582464698"/>
    <s v="Fail"/>
    <n v="1.6981125407144"/>
    <s v="Rail"/>
  </r>
  <r>
    <x v="2"/>
    <x v="49"/>
    <n v="78.897913205639995"/>
    <n v="19"/>
    <n v="99"/>
    <n v="16.65343647688011"/>
    <n v="7810.8934073583596"/>
    <n v="24"/>
    <n v="6"/>
    <x v="2"/>
    <n v="2.5056210329009101"/>
    <s v="Supplier 5"/>
    <s v="Delhi"/>
    <s v="Route A"/>
    <n v="52"/>
    <n v="118"/>
    <n v="28"/>
    <n v="14.1478154439792"/>
    <s v="Pass"/>
    <n v="2.8258139854001301"/>
    <s v="Rail"/>
  </r>
  <r>
    <x v="2"/>
    <x v="50"/>
    <n v="14.203484264803"/>
    <n v="91"/>
    <n v="633"/>
    <n v="51.426618839610491"/>
    <n v="8990.8055396202999"/>
    <n v="23"/>
    <n v="10"/>
    <x v="1"/>
    <n v="6.2478609149759903"/>
    <s v="Supplier 2"/>
    <s v="Delhi"/>
    <s v="Route B"/>
    <n v="44"/>
    <n v="724"/>
    <n v="21"/>
    <n v="45.178757924634503"/>
    <s v="Fail"/>
    <n v="4.7548008046711798"/>
    <s v="Rail"/>
  </r>
  <r>
    <x v="0"/>
    <x v="51"/>
    <n v="26.700760972461701"/>
    <n v="61"/>
    <n v="154"/>
    <n v="18.973328902517562"/>
    <n v="4111.9171897591023"/>
    <n v="4"/>
    <n v="1"/>
    <x v="1"/>
    <n v="4.78300055794766"/>
    <s v="Supplier 5"/>
    <s v="Bangalore"/>
    <s v="Route A"/>
    <n v="32"/>
    <n v="215"/>
    <n v="28"/>
    <n v="14.190328344569901"/>
    <s v="Pending"/>
    <n v="1.77295117208355"/>
    <s v="Road"/>
  </r>
  <r>
    <x v="1"/>
    <x v="52"/>
    <n v="98.031829656465007"/>
    <n v="1"/>
    <n v="820"/>
    <n v="17.797901328366088"/>
    <n v="80386.100318301309"/>
    <n v="11"/>
    <n v="1"/>
    <x v="0"/>
    <n v="8.6310521797689397"/>
    <s v="Supplier 1"/>
    <s v="Mumbai"/>
    <s v="Route C"/>
    <n v="38"/>
    <n v="821"/>
    <n v="27"/>
    <n v="9.1668491485971497"/>
    <s v="Pending"/>
    <n v="2.1224716191438202"/>
    <s v="Air"/>
  </r>
  <r>
    <x v="1"/>
    <x v="53"/>
    <n v="30.3414707112142"/>
    <n v="93"/>
    <n v="242"/>
    <n v="84.35754555777379"/>
    <n v="7342.6359121138366"/>
    <n v="25"/>
    <n v="3"/>
    <x v="0"/>
    <n v="1.0134865660958901"/>
    <s v="Supplier 1"/>
    <s v="Delhi"/>
    <s v="Route B"/>
    <n v="42"/>
    <n v="335"/>
    <n v="17"/>
    <n v="83.344058991677898"/>
    <s v="Pending"/>
    <n v="1.41034757607602"/>
    <s v="Air"/>
  </r>
  <r>
    <x v="0"/>
    <x v="54"/>
    <n v="31.1462431602408"/>
    <n v="11"/>
    <n v="622"/>
    <n v="34.491126847110131"/>
    <n v="19372.963245669776"/>
    <n v="22"/>
    <n v="3"/>
    <x v="0"/>
    <n v="4.3051034712876302"/>
    <s v="Supplier 1"/>
    <s v="Kolkata"/>
    <s v="Route B"/>
    <n v="51"/>
    <n v="633"/>
    <n v="29"/>
    <n v="30.186023375822501"/>
    <s v="Pass"/>
    <n v="2.4787719755397402"/>
    <s v="Road"/>
  </r>
  <r>
    <x v="0"/>
    <x v="55"/>
    <n v="79.855058340789398"/>
    <n v="16"/>
    <n v="701"/>
    <n v="35.337910211647404"/>
    <n v="55978.395896893366"/>
    <n v="11"/>
    <n v="5"/>
    <x v="1"/>
    <n v="5.0143649550309002"/>
    <s v="Supplier 2"/>
    <s v="Delhi"/>
    <s v="Route B"/>
    <n v="16"/>
    <n v="717"/>
    <n v="5"/>
    <n v="30.323545256616502"/>
    <s v="Fail"/>
    <n v="4.5489196593963799"/>
    <s v="Sea"/>
  </r>
  <r>
    <x v="1"/>
    <x v="56"/>
    <n v="20.9863860370433"/>
    <n v="90"/>
    <n v="93"/>
    <n v="14.610714286904429"/>
    <n v="1951.733901445027"/>
    <n v="23"/>
    <n v="5"/>
    <x v="2"/>
    <n v="1.77442971407173"/>
    <s v="Supplier 1"/>
    <s v="Mumbai"/>
    <s v="Route B"/>
    <n v="51"/>
    <n v="183"/>
    <n v="28"/>
    <n v="12.8362845728327"/>
    <s v="Pass"/>
    <n v="1.1737554953874501"/>
    <s v="Air"/>
  </r>
  <r>
    <x v="0"/>
    <x v="57"/>
    <n v="49.263205350734097"/>
    <n v="65"/>
    <n v="227"/>
    <n v="76.940181522459966"/>
    <n v="11182.747614616641"/>
    <n v="18"/>
    <n v="1"/>
    <x v="0"/>
    <n v="9.1605585353818704"/>
    <s v="Supplier 2"/>
    <s v="Delhi"/>
    <s v="Route A"/>
    <n v="43"/>
    <n v="292"/>
    <n v="25"/>
    <n v="67.779622987078099"/>
    <s v="Pending"/>
    <n v="2.5111748302126999"/>
    <s v="Rail"/>
  </r>
  <r>
    <x v="1"/>
    <x v="58"/>
    <n v="59.841561377289302"/>
    <n v="81"/>
    <n v="896"/>
    <n v="69.985853659403489"/>
    <n v="53618.038994051218"/>
    <n v="5"/>
    <n v="7"/>
    <x v="1"/>
    <n v="4.9384385647120901"/>
    <s v="Supplier 3"/>
    <s v="Delhi"/>
    <s v="Route B"/>
    <n v="12"/>
    <n v="977"/>
    <n v="7"/>
    <n v="65.047415094691402"/>
    <s v="Fail"/>
    <n v="1.7303747198591899"/>
    <s v="Road"/>
  </r>
  <r>
    <x v="2"/>
    <x v="59"/>
    <n v="63.828398347710902"/>
    <n v="30"/>
    <n v="484"/>
    <n v="9.1944848403871706"/>
    <n v="30892.944800292076"/>
    <n v="16"/>
    <n v="7"/>
    <x v="0"/>
    <n v="7.2937225968677204"/>
    <s v="Supplier 1"/>
    <s v="Kolkata"/>
    <s v="Route A"/>
    <n v="20"/>
    <n v="514"/>
    <n v="4"/>
    <n v="1.90076224351945"/>
    <s v="Fail"/>
    <n v="0.44719401546382298"/>
    <s v="Air"/>
  </r>
  <r>
    <x v="1"/>
    <x v="60"/>
    <n v="17.028027920188698"/>
    <n v="16"/>
    <n v="380"/>
    <n v="91.594425973237904"/>
    <n v="6470.6506096717058"/>
    <n v="27"/>
    <n v="8"/>
    <x v="2"/>
    <n v="4.3813681581023101"/>
    <s v="Supplier 4"/>
    <s v="Mumbai"/>
    <s v="Route A"/>
    <n v="51"/>
    <n v="396"/>
    <n v="24"/>
    <n v="87.213057815135599"/>
    <s v="Fail"/>
    <n v="2.8530906166490499"/>
    <s v="Rail"/>
  </r>
  <r>
    <x v="0"/>
    <x v="61"/>
    <n v="52.028749903294901"/>
    <n v="23"/>
    <n v="117"/>
    <n v="87.73273439140084"/>
    <n v="6087.3637386855034"/>
    <n v="23"/>
    <n v="7"/>
    <x v="2"/>
    <n v="9.0303404225219399"/>
    <s v="Supplier 4"/>
    <s v="Kolkata"/>
    <s v="Route A"/>
    <n v="35"/>
    <n v="140"/>
    <n v="12"/>
    <n v="78.702393968878894"/>
    <s v="Fail"/>
    <n v="4.3674705382050503"/>
    <s v="Air"/>
  </r>
  <r>
    <x v="2"/>
    <x v="62"/>
    <n v="72.796353955587307"/>
    <n v="89"/>
    <n v="270"/>
    <n v="28.34034411394537"/>
    <n v="19655.015568008574"/>
    <n v="2"/>
    <n v="7"/>
    <x v="2"/>
    <n v="7.2917013887767697"/>
    <s v="Supplier 2"/>
    <s v="Mumbai"/>
    <s v="Route C"/>
    <n v="16"/>
    <n v="359"/>
    <n v="14"/>
    <n v="21.048642725168602"/>
    <s v="Pass"/>
    <n v="1.87400140404437"/>
    <s v="Sea"/>
  </r>
  <r>
    <x v="1"/>
    <x v="63"/>
    <n v="13.0173767852878"/>
    <n v="55"/>
    <n v="246"/>
    <n v="22.532937503617728"/>
    <n v="3202.2746891807988"/>
    <n v="19"/>
    <n v="4"/>
    <x v="1"/>
    <n v="2.45793352798733"/>
    <s v="Supplier 3"/>
    <s v="Bangalore"/>
    <s v="Route A"/>
    <n v="29"/>
    <n v="301"/>
    <n v="10"/>
    <n v="20.075003975630398"/>
    <s v="Pending"/>
    <n v="3.6328432903821302"/>
    <s v="Sea"/>
  </r>
  <r>
    <x v="1"/>
    <x v="64"/>
    <n v="89.634095608135297"/>
    <n v="11"/>
    <n v="134"/>
    <n v="13.278395894071931"/>
    <n v="12010.968811490129"/>
    <n v="27"/>
    <n v="6"/>
    <x v="2"/>
    <n v="4.5853534681946497"/>
    <s v="Supplier 1"/>
    <s v="Delhi"/>
    <s v="Route C"/>
    <n v="33"/>
    <n v="145"/>
    <n v="6"/>
    <n v="8.6930424258772803"/>
    <s v="Fail"/>
    <n v="0.15948631471751401"/>
    <s v="Air"/>
  </r>
  <r>
    <x v="1"/>
    <x v="65"/>
    <n v="33.697717206643098"/>
    <n v="72"/>
    <n v="457"/>
    <n v="8.1777640909352591"/>
    <n v="15399.856763435895"/>
    <n v="24"/>
    <n v="8"/>
    <x v="2"/>
    <n v="6.5805413478845898"/>
    <s v="Supplier 5"/>
    <s v="Kolkata"/>
    <s v="Route C"/>
    <n v="45"/>
    <n v="529"/>
    <n v="21"/>
    <n v="1.59722274305067"/>
    <s v="Fail"/>
    <n v="4.9110959548423301"/>
    <s v="Rail"/>
  </r>
  <r>
    <x v="1"/>
    <x v="66"/>
    <n v="26.034869773962001"/>
    <n v="52"/>
    <n v="704"/>
    <n v="44.300579467081256"/>
    <n v="18328.548320869249"/>
    <n v="17"/>
    <n v="8"/>
    <x v="1"/>
    <n v="2.2161427287713602"/>
    <s v="Supplier 5"/>
    <s v="Kolkata"/>
    <s v="Route A"/>
    <n v="45"/>
    <n v="756"/>
    <n v="28"/>
    <n v="42.084436738309897"/>
    <s v="Fail"/>
    <n v="3.44806328834026"/>
    <s v="Road"/>
  </r>
  <r>
    <x v="1"/>
    <x v="67"/>
    <n v="87.755432354001002"/>
    <n v="16"/>
    <n v="513"/>
    <n v="16.205687691688858"/>
    <n v="45018.536797602515"/>
    <n v="9"/>
    <n v="9"/>
    <x v="2"/>
    <n v="9.1478115447106294"/>
    <s v="Supplier 1"/>
    <s v="Mumbai"/>
    <s v="Route C"/>
    <n v="20"/>
    <n v="529"/>
    <n v="11"/>
    <n v="7.0578761469782298"/>
    <s v="Pass"/>
    <n v="0.131955444311814"/>
    <s v="Sea"/>
  </r>
  <r>
    <x v="0"/>
    <x v="68"/>
    <n v="37.931812382790298"/>
    <n v="29"/>
    <n v="163"/>
    <n v="98.307833428347195"/>
    <n v="6182.8854183948188"/>
    <n v="8"/>
    <n v="8"/>
    <x v="0"/>
    <n v="1.19425186488499"/>
    <s v="Supplier 2"/>
    <s v="Bangalore"/>
    <s v="Route A"/>
    <n v="26"/>
    <n v="192"/>
    <n v="18"/>
    <n v="97.113581563462205"/>
    <s v="Fail"/>
    <n v="1.9834678721741801"/>
    <s v="Rail"/>
  </r>
  <r>
    <x v="1"/>
    <x v="69"/>
    <n v="54.865528517069698"/>
    <n v="62"/>
    <n v="511"/>
    <n v="87.333052602868435"/>
    <n v="28036.285072222618"/>
    <n v="1"/>
    <n v="3"/>
    <x v="0"/>
    <n v="9.7052867901203399"/>
    <s v="Supplier 4"/>
    <s v="Kolkata"/>
    <s v="Route A"/>
    <n v="8"/>
    <n v="573"/>
    <n v="7"/>
    <n v="77.627765812748095"/>
    <s v="Pending"/>
    <n v="1.3623879886490999"/>
    <s v="Air"/>
  </r>
  <r>
    <x v="0"/>
    <x v="70"/>
    <n v="47.914541824058702"/>
    <n v="90"/>
    <n v="32"/>
    <n v="17.756499578361918"/>
    <n v="1533.2653383698785"/>
    <n v="12"/>
    <n v="4"/>
    <x v="0"/>
    <n v="6.3157177546007199"/>
    <s v="Supplier 1"/>
    <s v="Bangalore"/>
    <s v="Route C"/>
    <n v="28"/>
    <n v="122"/>
    <n v="16"/>
    <n v="11.440781823761199"/>
    <s v="Pass"/>
    <n v="1.8305755986122301"/>
    <s v="Road"/>
  </r>
  <r>
    <x v="2"/>
    <x v="71"/>
    <n v="6.3815331627479601"/>
    <n v="14"/>
    <n v="637"/>
    <n v="39.889867794912007"/>
    <n v="4065.0366246704507"/>
    <n v="2"/>
    <n v="6"/>
    <x v="1"/>
    <n v="9.2281903170525101"/>
    <s v="Supplier 2"/>
    <s v="Bangalore"/>
    <s v="Route A"/>
    <n v="12"/>
    <n v="651"/>
    <n v="10"/>
    <n v="30.661677477859499"/>
    <s v="Pending"/>
    <n v="2.07875060787496"/>
    <s v="Road"/>
  </r>
  <r>
    <x v="2"/>
    <x v="72"/>
    <n v="90.204427520528"/>
    <n v="88"/>
    <n v="478"/>
    <n v="62.360107054933735"/>
    <n v="43117.716354812386"/>
    <n v="29"/>
    <n v="9"/>
    <x v="1"/>
    <n v="6.5996141596895397"/>
    <s v="Supplier 1"/>
    <s v="Bangalore"/>
    <s v="Route B"/>
    <n v="40"/>
    <n v="566"/>
    <n v="11"/>
    <n v="55.760492895244198"/>
    <s v="Pending"/>
    <n v="3.2133296074383"/>
    <s v="Rail"/>
  </r>
  <r>
    <x v="2"/>
    <x v="73"/>
    <n v="83.851017681304597"/>
    <n v="41"/>
    <n v="375"/>
    <n v="48.383175634533167"/>
    <n v="31444.131630489224"/>
    <n v="25"/>
    <n v="5"/>
    <x v="0"/>
    <n v="1.5129368369160701"/>
    <s v="Supplier 4"/>
    <s v="Chennai"/>
    <s v="Route A"/>
    <n v="29"/>
    <n v="416"/>
    <n v="4"/>
    <n v="46.870238797617098"/>
    <s v="Fail"/>
    <n v="4.6205460645137002"/>
    <s v="Road"/>
  </r>
  <r>
    <x v="0"/>
    <x v="74"/>
    <n v="3.1700114135661499"/>
    <n v="64"/>
    <n v="904"/>
    <n v="85.818506806485246"/>
    <n v="2865.6903178637995"/>
    <n v="6"/>
    <n v="5"/>
    <x v="1"/>
    <n v="5.2376546500374399"/>
    <s v="Supplier 4"/>
    <s v="Delhi"/>
    <s v="Route A"/>
    <n v="15"/>
    <n v="968"/>
    <n v="9"/>
    <n v="80.580852156447804"/>
    <s v="Fail"/>
    <n v="0.39661272410993498"/>
    <s v="Rail"/>
  </r>
  <r>
    <x v="1"/>
    <x v="75"/>
    <n v="92.996884233970604"/>
    <n v="29"/>
    <n v="106"/>
    <n v="50.538680401051955"/>
    <n v="9857.6697288008836"/>
    <n v="20"/>
    <n v="10"/>
    <x v="2"/>
    <n v="2.47389776104546"/>
    <s v="Supplier 1"/>
    <s v="Chennai"/>
    <s v="Route C"/>
    <n v="31"/>
    <n v="135"/>
    <n v="11"/>
    <n v="48.064782640006499"/>
    <s v="Pass"/>
    <n v="2.0300690886687498"/>
    <s v="Air"/>
  </r>
  <r>
    <x v="0"/>
    <x v="76"/>
    <n v="69.108799547430294"/>
    <n v="23"/>
    <n v="241"/>
    <n v="71.378136132437106"/>
    <n v="16655.220690930702"/>
    <n v="1"/>
    <n v="10"/>
    <x v="1"/>
    <n v="7.0545383368369201"/>
    <s v="Supplier 2"/>
    <s v="Bangalore"/>
    <s v="Route A"/>
    <n v="25"/>
    <n v="264"/>
    <n v="24"/>
    <n v="64.323597795600193"/>
    <s v="Pending"/>
    <n v="2.1800374515822099"/>
    <s v="Rail"/>
  </r>
  <r>
    <x v="0"/>
    <x v="77"/>
    <n v="57.449742958971399"/>
    <n v="14"/>
    <n v="359"/>
    <n v="49.733391374609695"/>
    <n v="20624.457722270734"/>
    <n v="28"/>
    <n v="4"/>
    <x v="0"/>
    <n v="6.7809466256178901"/>
    <s v="Supplier 1"/>
    <s v="Kolkata"/>
    <s v="Route B"/>
    <n v="33"/>
    <n v="373"/>
    <n v="5"/>
    <n v="42.952444748991802"/>
    <s v="Pass"/>
    <n v="3.0551418183075398"/>
    <s v="Road"/>
  </r>
  <r>
    <x v="0"/>
    <x v="78"/>
    <n v="6.30688317611191"/>
    <n v="50"/>
    <n v="946"/>
    <n v="79.593564491265298"/>
    <n v="5966.3114846018671"/>
    <n v="4"/>
    <n v="5"/>
    <x v="0"/>
    <n v="8.4670497708619905"/>
    <s v="Supplier 5"/>
    <s v="Mumbai"/>
    <s v="Route C"/>
    <n v="25"/>
    <n v="996"/>
    <n v="21"/>
    <n v="71.126514720403307"/>
    <s v="Pending"/>
    <n v="4.0968813324704501"/>
    <s v="Sea"/>
  </r>
  <r>
    <x v="0"/>
    <x v="79"/>
    <n v="57.057031221103202"/>
    <n v="56"/>
    <n v="198"/>
    <n v="64.367228288331248"/>
    <n v="11297.292181778434"/>
    <n v="25"/>
    <n v="1"/>
    <x v="0"/>
    <n v="6.49632536429504"/>
    <s v="Supplier 3"/>
    <s v="Bangalore"/>
    <s v="Route C"/>
    <n v="37"/>
    <n v="254"/>
    <n v="12"/>
    <n v="57.870902924036201"/>
    <s v="Pending"/>
    <n v="0.16587162748060799"/>
    <s v="Air"/>
  </r>
  <r>
    <x v="1"/>
    <x v="80"/>
    <n v="91.128318350444303"/>
    <n v="75"/>
    <n v="872"/>
    <n v="79.794412703238976"/>
    <n v="79463.893601587435"/>
    <n v="14"/>
    <n v="2"/>
    <x v="2"/>
    <n v="2.8331846794189701"/>
    <s v="Supplier 3"/>
    <s v="Chennai"/>
    <s v="Route B"/>
    <n v="19"/>
    <n v="947"/>
    <n v="5"/>
    <n v="76.961228023819999"/>
    <s v="Fail"/>
    <n v="2.8496621985053299"/>
    <s v="Sea"/>
  </r>
  <r>
    <x v="0"/>
    <x v="81"/>
    <n v="72.819206930318202"/>
    <n v="9"/>
    <n v="774"/>
    <n v="23.85587044341564"/>
    <n v="56362.066164066287"/>
    <n v="6"/>
    <n v="5"/>
    <x v="0"/>
    <n v="4.0662775015120403"/>
    <s v="Supplier 3"/>
    <s v="Delhi"/>
    <s v="Route B"/>
    <n v="7"/>
    <n v="783"/>
    <n v="1"/>
    <n v="19.789592941903599"/>
    <s v="Pending"/>
    <n v="2.54754712154871"/>
    <s v="Rail"/>
  </r>
  <r>
    <x v="1"/>
    <x v="82"/>
    <n v="17.034930739467899"/>
    <n v="13"/>
    <n v="336"/>
    <n v="9.1734603084851702"/>
    <n v="5723.7367284612146"/>
    <n v="19"/>
    <n v="1"/>
    <x v="1"/>
    <n v="4.7081818735419301"/>
    <s v="Supplier 2"/>
    <s v="Mumbai"/>
    <s v="Route C"/>
    <n v="45"/>
    <n v="349"/>
    <n v="26"/>
    <n v="4.4652784349432402"/>
    <s v="Pending"/>
    <n v="4.1378770486223502"/>
    <s v="Road"/>
  </r>
  <r>
    <x v="0"/>
    <x v="83"/>
    <n v="68.911246211606297"/>
    <n v="82"/>
    <n v="663"/>
    <n v="102.68043337852994"/>
    <n v="45688.156238294978"/>
    <n v="24"/>
    <n v="8"/>
    <x v="0"/>
    <n v="4.94983957799694"/>
    <s v="Supplier 1"/>
    <s v="Bangalore"/>
    <s v="Route A"/>
    <n v="29"/>
    <n v="745"/>
    <n v="5"/>
    <n v="97.730593800533001"/>
    <s v="Fail"/>
    <n v="0.77300613406724705"/>
    <s v="Road"/>
  </r>
  <r>
    <x v="0"/>
    <x v="84"/>
    <n v="89.104367292102197"/>
    <n v="99"/>
    <n v="618"/>
    <n v="42.190252138131633"/>
    <n v="55066.49898651916"/>
    <n v="26"/>
    <n v="10"/>
    <x v="1"/>
    <n v="8.3816156249226292"/>
    <s v="Supplier 5"/>
    <s v="Chennai"/>
    <s v="Route B"/>
    <n v="48"/>
    <n v="717"/>
    <n v="22"/>
    <n v="33.808636513209002"/>
    <s v="Pass"/>
    <n v="4.8434565771180402"/>
    <s v="Air"/>
  </r>
  <r>
    <x v="2"/>
    <x v="85"/>
    <n v="76.962994415193805"/>
    <n v="83"/>
    <n v="25"/>
    <n v="78.178514223544028"/>
    <n v="1924.0748603798452"/>
    <n v="18"/>
    <n v="2"/>
    <x v="2"/>
    <n v="8.2491687048717193"/>
    <s v="Supplier 5"/>
    <s v="Chennai"/>
    <s v="Route B"/>
    <n v="20"/>
    <n v="108"/>
    <n v="2"/>
    <n v="69.929345518672307"/>
    <s v="Fail"/>
    <n v="1.3744289997457499"/>
    <s v="Road"/>
  </r>
  <r>
    <x v="1"/>
    <x v="86"/>
    <n v="19.9981769404042"/>
    <n v="18"/>
    <n v="223"/>
    <n v="76.063275305348142"/>
    <n v="4459.5934577101361"/>
    <n v="14"/>
    <n v="6"/>
    <x v="0"/>
    <n v="1.4543053101535499"/>
    <s v="Supplier 1"/>
    <s v="Mumbai"/>
    <s v="Route A"/>
    <n v="32"/>
    <n v="241"/>
    <n v="18"/>
    <n v="74.608969995194599"/>
    <s v="Pass"/>
    <n v="2.0515129307662399"/>
    <s v="Rail"/>
  </r>
  <r>
    <x v="0"/>
    <x v="87"/>
    <n v="80.414036650355698"/>
    <n v="24"/>
    <n v="79"/>
    <n v="35.27280062169163"/>
    <n v="6352.7088953781004"/>
    <n v="7"/>
    <n v="10"/>
    <x v="1"/>
    <n v="6.5758037975485299"/>
    <s v="Supplier 3"/>
    <s v="Chennai"/>
    <s v="Route B"/>
    <n v="24"/>
    <n v="103"/>
    <n v="17"/>
    <n v="28.696996824143099"/>
    <s v="Fail"/>
    <n v="3.6937377878392699"/>
    <s v="Sea"/>
  </r>
  <r>
    <x v="2"/>
    <x v="88"/>
    <n v="75.270406975724995"/>
    <n v="58"/>
    <n v="737"/>
    <n v="71.986172189972166"/>
    <n v="55474.289941109324"/>
    <n v="18"/>
    <n v="7"/>
    <x v="1"/>
    <n v="3.8012531329310701"/>
    <s v="Supplier 2"/>
    <s v="Mumbai"/>
    <s v="Route A"/>
    <n v="29"/>
    <n v="795"/>
    <n v="11"/>
    <n v="68.1849190570411"/>
    <s v="Pending"/>
    <n v="0.722204401882931"/>
    <s v="Sea"/>
  </r>
  <r>
    <x v="2"/>
    <x v="89"/>
    <n v="97.760085581938597"/>
    <n v="10"/>
    <n v="134"/>
    <n v="56.53368962692165"/>
    <n v="13099.851467979772"/>
    <n v="1"/>
    <n v="8"/>
    <x v="0"/>
    <n v="9.9298162452772498"/>
    <s v="Supplier 1"/>
    <s v="Kolkata"/>
    <s v="Route B"/>
    <n v="12"/>
    <n v="144"/>
    <n v="11"/>
    <n v="46.603873381644398"/>
    <s v="Pending"/>
    <n v="1.9076657339590699"/>
    <s v="Rail"/>
  </r>
  <r>
    <x v="1"/>
    <x v="90"/>
    <n v="13.881913501359101"/>
    <n v="56"/>
    <n v="320"/>
    <n v="93.350394043910597"/>
    <n v="4442.2123204349118"/>
    <n v="18"/>
    <n v="7"/>
    <x v="0"/>
    <n v="7.6744307081126903"/>
    <s v="Supplier 3"/>
    <s v="Bangalore"/>
    <s v="Route B"/>
    <n v="26"/>
    <n v="376"/>
    <n v="8"/>
    <n v="85.675963335797903"/>
    <s v="Pass"/>
    <n v="1.2193822244013801"/>
    <s v="Rail"/>
  </r>
  <r>
    <x v="2"/>
    <x v="91"/>
    <n v="62.111965463961702"/>
    <n v="90"/>
    <n v="916"/>
    <n v="47.24439658674104"/>
    <n v="56894.560364988916"/>
    <n v="22"/>
    <n v="7"/>
    <x v="0"/>
    <n v="7.4715140844011403"/>
    <s v="Supplier 4"/>
    <s v="Delhi"/>
    <s v="Route B"/>
    <n v="50"/>
    <n v="1006"/>
    <n v="28"/>
    <n v="39.772882502339897"/>
    <s v="Pending"/>
    <n v="0.62600185820939402"/>
    <s v="Rail"/>
  </r>
  <r>
    <x v="2"/>
    <x v="92"/>
    <n v="47.714233075820196"/>
    <n v="44"/>
    <n v="276"/>
    <n v="67.082190421737906"/>
    <n v="13169.128328926374"/>
    <n v="25"/>
    <n v="8"/>
    <x v="0"/>
    <n v="4.4695000261236002"/>
    <s v="Supplier 2"/>
    <s v="Mumbai"/>
    <s v="Route B"/>
    <n v="54"/>
    <n v="320"/>
    <n v="29"/>
    <n v="62.612690395614301"/>
    <s v="Pass"/>
    <n v="0.33343182522473902"/>
    <s v="Rail"/>
  </r>
  <r>
    <x v="0"/>
    <x v="93"/>
    <n v="69.290831002905406"/>
    <n v="88"/>
    <n v="114"/>
    <n v="42.640084402348187"/>
    <n v="7899.1547343312159"/>
    <n v="17"/>
    <n v="1"/>
    <x v="2"/>
    <n v="7.00643205900439"/>
    <s v="Supplier 4"/>
    <s v="Chennai"/>
    <s v="Route A"/>
    <n v="37"/>
    <n v="202"/>
    <n v="20"/>
    <n v="35.633652343343797"/>
    <s v="Fail"/>
    <n v="4.1657817954241398"/>
    <s v="Air"/>
  </r>
  <r>
    <x v="2"/>
    <x v="94"/>
    <n v="3.0376887246314102"/>
    <n v="97"/>
    <n v="987"/>
    <n v="67.330324556894681"/>
    <n v="2998.1987712112018"/>
    <n v="26"/>
    <n v="9"/>
    <x v="0"/>
    <n v="6.9429459420325799"/>
    <s v="Supplier 2"/>
    <s v="Delhi"/>
    <s v="Route B"/>
    <n v="40"/>
    <n v="1084"/>
    <n v="14"/>
    <n v="60.387378614862101"/>
    <s v="Pass"/>
    <n v="1.4636074984727701"/>
    <s v="Rail"/>
  </r>
  <r>
    <x v="0"/>
    <x v="95"/>
    <n v="77.903927219447695"/>
    <n v="65"/>
    <n v="672"/>
    <n v="67.521024638192642"/>
    <n v="52351.439091468848"/>
    <n v="14"/>
    <n v="9"/>
    <x v="0"/>
    <n v="8.6303388696027508"/>
    <s v="Supplier 4"/>
    <s v="Mumbai"/>
    <s v="Route A"/>
    <n v="40"/>
    <n v="737"/>
    <n v="26"/>
    <n v="58.890685768589897"/>
    <s v="Pending"/>
    <n v="1.21088212958506"/>
    <s v="Air"/>
  </r>
  <r>
    <x v="2"/>
    <x v="96"/>
    <n v="24.423131420373299"/>
    <n v="29"/>
    <n v="324"/>
    <n v="23.156634375387998"/>
    <n v="7913.0945802009492"/>
    <n v="2"/>
    <n v="3"/>
    <x v="2"/>
    <n v="5.3528780439967996"/>
    <s v="Supplier 3"/>
    <s v="Mumbai"/>
    <s v="Route A"/>
    <n v="30"/>
    <n v="353"/>
    <n v="28"/>
    <n v="17.803756331391199"/>
    <s v="Pending"/>
    <n v="3.8720476814821301"/>
    <s v="Road"/>
  </r>
  <r>
    <x v="0"/>
    <x v="97"/>
    <n v="3.5261112591434101"/>
    <n v="56"/>
    <n v="62"/>
    <n v="73.670001537577065"/>
    <n v="218.61889806689143"/>
    <n v="19"/>
    <n v="9"/>
    <x v="1"/>
    <n v="7.9048456112096703"/>
    <s v="Supplier 4"/>
    <s v="Mumbai"/>
    <s v="Route A"/>
    <n v="32"/>
    <n v="118"/>
    <n v="13"/>
    <n v="65.765155926367399"/>
    <s v="Fail"/>
    <n v="3.3762378347179798"/>
    <s v="Road"/>
  </r>
  <r>
    <x v="1"/>
    <x v="98"/>
    <n v="19.754604866878601"/>
    <n v="43"/>
    <n v="913"/>
    <n v="7.0144919595098498"/>
    <n v="18035.954243460164"/>
    <n v="1"/>
    <n v="7"/>
    <x v="0"/>
    <n v="1.4098010951380699"/>
    <s v="Supplier 5"/>
    <s v="Chennai"/>
    <s v="Route A"/>
    <n v="10"/>
    <n v="956"/>
    <n v="9"/>
    <n v="5.6046908643717801"/>
    <s v="Pending"/>
    <n v="2.9081221693512598"/>
    <s v="Rail"/>
  </r>
  <r>
    <x v="0"/>
    <x v="99"/>
    <n v="68.517832699276596"/>
    <n v="17"/>
    <n v="627"/>
    <n v="39.383922276746617"/>
    <n v="42960.681102446426"/>
    <n v="8"/>
    <n v="6"/>
    <x v="0"/>
    <n v="1.3110237561206199"/>
    <s v="Supplier 2"/>
    <s v="Chennai"/>
    <s v="Route B"/>
    <n v="10"/>
    <n v="644"/>
    <n v="2"/>
    <n v="38.072898520625998"/>
    <s v="Fail"/>
    <n v="0.34602729070550298"/>
    <s v="Rail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69.808005542115694"/>
    <n v="55"/>
    <n v="802"/>
    <n v="49.236451379939098"/>
    <n v="55986.02044477679"/>
    <n v="7"/>
    <n v="4"/>
    <x v="0"/>
    <x v="0"/>
    <x v="0"/>
    <s v="Mumbai"/>
    <s v="Route B"/>
    <n v="36"/>
    <n v="857"/>
    <n v="29"/>
    <n v="46.279879240508301"/>
    <x v="0"/>
    <n v="39661.856509115612"/>
    <s v="Pending"/>
    <s v="Road"/>
  </r>
  <r>
    <x v="1"/>
    <x v="1"/>
    <n v="14.8435232750843"/>
    <n v="95"/>
    <n v="736"/>
    <n v="43.333343725161313"/>
    <n v="10924.833130462044"/>
    <n v="30"/>
    <n v="2"/>
    <x v="1"/>
    <x v="1"/>
    <x v="0"/>
    <s v="Mumbai"/>
    <s v="Route B"/>
    <n v="60"/>
    <n v="831"/>
    <n v="30"/>
    <n v="33.616768953730002"/>
    <x v="1"/>
    <n v="27935.535000549633"/>
    <s v="Pending"/>
    <s v="Road"/>
  </r>
  <r>
    <x v="0"/>
    <x v="2"/>
    <n v="11.319683293090501"/>
    <n v="34"/>
    <n v="8"/>
    <n v="38.742498610016348"/>
    <n v="90.557466344724006"/>
    <n v="10"/>
    <n v="2"/>
    <x v="0"/>
    <x v="2"/>
    <x v="1"/>
    <s v="Mumbai"/>
    <s v="Route C"/>
    <n v="37"/>
    <n v="42"/>
    <n v="27"/>
    <n v="30.6880193482842"/>
    <x v="2"/>
    <n v="1288.8968126279365"/>
    <s v="Pending"/>
    <s v="Air"/>
  </r>
  <r>
    <x v="1"/>
    <x v="3"/>
    <n v="61.1633430164377"/>
    <n v="68"/>
    <n v="83"/>
    <n v="37.354309960668417"/>
    <n v="5076.5574703643288"/>
    <n v="13"/>
    <n v="6"/>
    <x v="2"/>
    <x v="3"/>
    <x v="2"/>
    <s v="Kolkata"/>
    <s v="Route A"/>
    <n v="31"/>
    <n v="151"/>
    <n v="18"/>
    <n v="35.624741397125"/>
    <x v="3"/>
    <n v="5379.3359509658749"/>
    <s v="Fail"/>
    <s v="Rail"/>
  </r>
  <r>
    <x v="1"/>
    <x v="4"/>
    <n v="4.8054960363458896"/>
    <n v="26"/>
    <n v="871"/>
    <n v="95.955708514583463"/>
    <n v="4185.58704765727"/>
    <n v="3"/>
    <n v="8"/>
    <x v="1"/>
    <x v="4"/>
    <x v="1"/>
    <s v="Delhi"/>
    <s v="Route A"/>
    <n v="6"/>
    <n v="897"/>
    <n v="3"/>
    <n v="92.065160598712794"/>
    <x v="4"/>
    <n v="82582.449057045378"/>
    <s v="Fail"/>
    <s v="Air"/>
  </r>
  <r>
    <x v="0"/>
    <x v="5"/>
    <n v="1.6999760138659299"/>
    <n v="87"/>
    <n v="147"/>
    <n v="61.210574421814087"/>
    <n v="249.8964740382917"/>
    <n v="27"/>
    <n v="3"/>
    <x v="0"/>
    <x v="5"/>
    <x v="3"/>
    <s v="Bangalore"/>
    <s v="Route A"/>
    <n v="44"/>
    <n v="234"/>
    <n v="17"/>
    <n v="56.766475557431797"/>
    <x v="5"/>
    <n v="13283.35528043904"/>
    <s v="Fail"/>
    <s v="Road"/>
  </r>
  <r>
    <x v="1"/>
    <x v="6"/>
    <n v="4.0783328631079403"/>
    <n v="48"/>
    <n v="65"/>
    <n v="4.9658318725390602"/>
    <n v="265.09163610201614"/>
    <n v="15"/>
    <n v="8"/>
    <x v="2"/>
    <x v="6"/>
    <x v="0"/>
    <s v="Kolkata"/>
    <s v="Route A"/>
    <n v="39"/>
    <n v="113"/>
    <n v="24"/>
    <n v="1.0850685695870601"/>
    <x v="6"/>
    <n v="122.61274836333779"/>
    <s v="Pending"/>
    <s v="Sea"/>
  </r>
  <r>
    <x v="2"/>
    <x v="7"/>
    <n v="42.958384382459997"/>
    <n v="59"/>
    <n v="426"/>
    <n v="101.81444738801687"/>
    <n v="18300.27174692796"/>
    <n v="17"/>
    <n v="1"/>
    <x v="0"/>
    <x v="7"/>
    <x v="3"/>
    <s v="Bangalore"/>
    <s v="Route C"/>
    <n v="18"/>
    <n v="485"/>
    <n v="1"/>
    <n v="99.466108603599096"/>
    <x v="7"/>
    <n v="48241.06267274556"/>
    <s v="Fail"/>
    <s v="Road"/>
  </r>
  <r>
    <x v="2"/>
    <x v="8"/>
    <n v="68.717596748527299"/>
    <n v="78"/>
    <n v="150"/>
    <n v="14.827760996648619"/>
    <n v="10307.639512279095"/>
    <n v="10"/>
    <n v="7"/>
    <x v="2"/>
    <x v="8"/>
    <x v="3"/>
    <s v="Mumbai"/>
    <s v="Route B"/>
    <n v="18"/>
    <n v="228"/>
    <n v="8"/>
    <n v="11.423027139565599"/>
    <x v="8"/>
    <n v="2604.4501878209567"/>
    <s v="Pending"/>
    <s v="Sea"/>
  </r>
  <r>
    <x v="1"/>
    <x v="9"/>
    <n v="64.0157329412785"/>
    <n v="35"/>
    <n v="980"/>
    <n v="55.124246925999714"/>
    <n v="62735.418282452927"/>
    <n v="27"/>
    <n v="1"/>
    <x v="1"/>
    <x v="9"/>
    <x v="4"/>
    <s v="Chennai"/>
    <s v="Route B"/>
    <n v="50"/>
    <n v="1015"/>
    <n v="23"/>
    <n v="47.957601634951502"/>
    <x v="9"/>
    <n v="48676.965659475776"/>
    <s v="Pending"/>
    <s v="Rail"/>
  </r>
  <r>
    <x v="1"/>
    <x v="10"/>
    <n v="15.707795681912099"/>
    <n v="11"/>
    <n v="996"/>
    <n v="105.20056399658951"/>
    <n v="15644.964499184451"/>
    <n v="13"/>
    <n v="2"/>
    <x v="2"/>
    <x v="10"/>
    <x v="2"/>
    <s v="Kolkata"/>
    <s v="Route B"/>
    <n v="18"/>
    <n v="1007"/>
    <n v="5"/>
    <n v="96.527352785310896"/>
    <x v="10"/>
    <n v="97203.044254808075"/>
    <s v="Pass"/>
    <s v="Road"/>
  </r>
  <r>
    <x v="1"/>
    <x v="11"/>
    <n v="90.635459982288594"/>
    <n v="95"/>
    <n v="960"/>
    <n v="32.116306210980262"/>
    <n v="87010.041582997044"/>
    <n v="23"/>
    <n v="1"/>
    <x v="1"/>
    <x v="11"/>
    <x v="4"/>
    <s v="Kolkata"/>
    <s v="Route A"/>
    <n v="34"/>
    <n v="1055"/>
    <n v="11"/>
    <n v="27.5923630866636"/>
    <x v="11"/>
    <n v="29109.943056430096"/>
    <s v="Pending"/>
    <s v="Air"/>
  </r>
  <r>
    <x v="0"/>
    <x v="12"/>
    <n v="71.213389075359999"/>
    <n v="41"/>
    <n v="336"/>
    <n v="33.646560223608525"/>
    <n v="23927.69872932096"/>
    <n v="30"/>
    <n v="4"/>
    <x v="1"/>
    <x v="12"/>
    <x v="3"/>
    <s v="Kolkata"/>
    <s v="Route B"/>
    <n v="33"/>
    <n v="377"/>
    <n v="3"/>
    <n v="32.321286213424003"/>
    <x v="12"/>
    <n v="12185.12490246085"/>
    <s v="Fail"/>
    <s v="Road"/>
  </r>
  <r>
    <x v="1"/>
    <x v="13"/>
    <n v="16.160393317379899"/>
    <n v="5"/>
    <n v="249"/>
    <n v="107.36633317128152"/>
    <n v="4023.9379360275948"/>
    <n v="8"/>
    <n v="9"/>
    <x v="1"/>
    <x v="13"/>
    <x v="2"/>
    <s v="Bangalore"/>
    <s v="Route B"/>
    <n v="18"/>
    <n v="254"/>
    <n v="10"/>
    <n v="97.829050110173199"/>
    <x v="13"/>
    <n v="24848.578727983993"/>
    <s v="Pending"/>
    <s v="Road"/>
  </r>
  <r>
    <x v="1"/>
    <x v="14"/>
    <n v="99.171328638624104"/>
    <n v="26"/>
    <n v="562"/>
    <n v="7.8312068193123094"/>
    <n v="55734.286694906747"/>
    <n v="29"/>
    <n v="5"/>
    <x v="0"/>
    <x v="14"/>
    <x v="1"/>
    <s v="Kolkata"/>
    <s v="Route B"/>
    <n v="43"/>
    <n v="588"/>
    <n v="14"/>
    <n v="5.7914366298629796"/>
    <x v="14"/>
    <n v="3405.3647383594321"/>
    <s v="Pending"/>
    <s v="Air"/>
  </r>
  <r>
    <x v="1"/>
    <x v="15"/>
    <n v="36.989244928626903"/>
    <n v="94"/>
    <n v="469"/>
    <n v="99.543321474749504"/>
    <n v="17347.955871526017"/>
    <n v="8"/>
    <n v="7"/>
    <x v="0"/>
    <x v="15"/>
    <x v="1"/>
    <s v="Bangalore"/>
    <s v="Route B"/>
    <n v="15"/>
    <n v="563"/>
    <n v="7"/>
    <n v="97.121281751474299"/>
    <x v="15"/>
    <n v="54679.281626080032"/>
    <s v="Pass"/>
    <s v="Sea"/>
  </r>
  <r>
    <x v="1"/>
    <x v="16"/>
    <n v="7.5471721097912701"/>
    <n v="74"/>
    <n v="280"/>
    <n v="81.297667083555496"/>
    <n v="2113.2081907415554"/>
    <n v="5"/>
    <n v="1"/>
    <x v="0"/>
    <x v="16"/>
    <x v="1"/>
    <s v="Bangalore"/>
    <s v="Route A"/>
    <n v="26"/>
    <n v="354"/>
    <n v="21"/>
    <n v="77.106342497849994"/>
    <x v="16"/>
    <n v="27295.645244238898"/>
    <s v="Pass"/>
    <s v="Air"/>
  </r>
  <r>
    <x v="2"/>
    <x v="17"/>
    <n v="81.462534369237005"/>
    <n v="82"/>
    <n v="126"/>
    <n v="51.265099326587638"/>
    <n v="10264.279330523863"/>
    <n v="17"/>
    <n v="9"/>
    <x v="2"/>
    <x v="17"/>
    <x v="1"/>
    <s v="Chennai"/>
    <s v="Route C"/>
    <n v="33"/>
    <n v="208"/>
    <n v="16"/>
    <n v="47.679680368355299"/>
    <x v="17"/>
    <n v="9917.3735166179031"/>
    <s v="Fail"/>
    <s v="Air"/>
  </r>
  <r>
    <x v="0"/>
    <x v="18"/>
    <n v="36.4436277704609"/>
    <n v="23"/>
    <n v="620"/>
    <n v="31.447205568954598"/>
    <n v="22595.049217685759"/>
    <n v="10"/>
    <n v="8"/>
    <x v="2"/>
    <x v="18"/>
    <x v="4"/>
    <s v="Kolkata"/>
    <s v="Route A"/>
    <n v="27"/>
    <n v="643"/>
    <n v="17"/>
    <n v="27.107980854843898"/>
    <x v="18"/>
    <n v="17430.431689664627"/>
    <s v="Pending"/>
    <s v="Sea"/>
  </r>
  <r>
    <x v="1"/>
    <x v="19"/>
    <n v="51.123870087964697"/>
    <n v="100"/>
    <n v="187"/>
    <n v="87.11595647083206"/>
    <n v="9560.1637064493989"/>
    <n v="11"/>
    <n v="3"/>
    <x v="1"/>
    <x v="19"/>
    <x v="3"/>
    <s v="Chennai"/>
    <s v="Route C"/>
    <n v="27"/>
    <n v="287"/>
    <n v="16"/>
    <n v="82.373320587990193"/>
    <x v="19"/>
    <n v="23641.143008753184"/>
    <s v="Fail"/>
    <s v="Road"/>
  </r>
  <r>
    <x v="1"/>
    <x v="20"/>
    <n v="96.341072439963298"/>
    <n v="22"/>
    <n v="320"/>
    <n v="74.564594259415443"/>
    <n v="30829.143180788255"/>
    <n v="12"/>
    <n v="6"/>
    <x v="1"/>
    <x v="20"/>
    <x v="1"/>
    <s v="Chennai"/>
    <s v="Route B"/>
    <n v="18"/>
    <n v="342"/>
    <n v="6"/>
    <n v="65.686259608488598"/>
    <x v="20"/>
    <n v="22464.700786103102"/>
    <s v="Pass"/>
    <s v="Air"/>
  </r>
  <r>
    <x v="2"/>
    <x v="21"/>
    <n v="84.893868984950799"/>
    <n v="60"/>
    <n v="601"/>
    <n v="67.773612723379188"/>
    <n v="51021.215259955432"/>
    <n v="25"/>
    <n v="6"/>
    <x v="0"/>
    <x v="21"/>
    <x v="2"/>
    <s v="Chennai"/>
    <s v="Route C"/>
    <n v="29"/>
    <n v="661"/>
    <n v="4"/>
    <n v="61.735728954160898"/>
    <x v="21"/>
    <n v="40807.316838700353"/>
    <s v="Pending"/>
    <s v="Air"/>
  </r>
  <r>
    <x v="0"/>
    <x v="22"/>
    <n v="27.679780886501899"/>
    <n v="55"/>
    <n v="884"/>
    <n v="59.68848853390034"/>
    <n v="24468.926303667678"/>
    <n v="1"/>
    <n v="10"/>
    <x v="1"/>
    <x v="22"/>
    <x v="3"/>
    <s v="Kolkata"/>
    <s v="Route C"/>
    <n v="29"/>
    <n v="939"/>
    <n v="28"/>
    <n v="50.120839612977299"/>
    <x v="22"/>
    <n v="47063.468396585682"/>
    <s v="Fail"/>
    <s v="Rail"/>
  </r>
  <r>
    <x v="2"/>
    <x v="23"/>
    <n v="4.3243411858641601"/>
    <n v="30"/>
    <n v="391"/>
    <n v="101.53481484384935"/>
    <n v="1690.8174036728865"/>
    <n v="5"/>
    <n v="7"/>
    <x v="1"/>
    <x v="23"/>
    <x v="2"/>
    <s v="Kolkata"/>
    <s v="Route A"/>
    <n v="34"/>
    <n v="421"/>
    <n v="29"/>
    <n v="98.6099572427038"/>
    <x v="23"/>
    <n v="41514.791999178298"/>
    <s v="Pending"/>
    <s v="Rail"/>
  </r>
  <r>
    <x v="0"/>
    <x v="24"/>
    <n v="4.1563083593111001"/>
    <n v="32"/>
    <n v="209"/>
    <n v="50.123651392209162"/>
    <n v="868.66844709601992"/>
    <n v="26"/>
    <n v="8"/>
    <x v="2"/>
    <x v="24"/>
    <x v="4"/>
    <s v="Bangalore"/>
    <s v="Route A"/>
    <n v="29"/>
    <n v="241"/>
    <n v="3"/>
    <n v="40.382359702924802"/>
    <x v="24"/>
    <n v="9732.1486884048772"/>
    <s v="Pending"/>
    <s v="Air"/>
  </r>
  <r>
    <x v="0"/>
    <x v="25"/>
    <n v="39.629343985092603"/>
    <n v="73"/>
    <n v="142"/>
    <n v="80.511456799697015"/>
    <n v="5627.3668458831498"/>
    <n v="11"/>
    <n v="3"/>
    <x v="2"/>
    <x v="25"/>
    <x v="3"/>
    <s v="Kolkata"/>
    <s v="Route B"/>
    <n v="34"/>
    <n v="215"/>
    <n v="23"/>
    <n v="78.280383118415301"/>
    <x v="25"/>
    <n v="16830.282370459288"/>
    <s v="Pending"/>
    <s v="Road"/>
  </r>
  <r>
    <x v="0"/>
    <x v="26"/>
    <n v="97.446946617892806"/>
    <n v="9"/>
    <n v="353"/>
    <n v="22.479778378260249"/>
    <n v="34398.77215611616"/>
    <n v="16"/>
    <n v="4"/>
    <x v="0"/>
    <x v="26"/>
    <x v="4"/>
    <s v="Bangalore"/>
    <s v="Route A"/>
    <n v="20"/>
    <n v="362"/>
    <n v="4"/>
    <n v="15.972229757181699"/>
    <x v="26"/>
    <n v="5781.9471720997753"/>
    <s v="Pass"/>
    <s v="Rail"/>
  </r>
  <r>
    <x v="2"/>
    <x v="27"/>
    <n v="92.557360812401996"/>
    <n v="42"/>
    <n v="352"/>
    <n v="17.934996023040171"/>
    <n v="32580.191005965502"/>
    <n v="9"/>
    <n v="8"/>
    <x v="2"/>
    <x v="27"/>
    <x v="2"/>
    <s v="Mumbai"/>
    <s v="Route B"/>
    <n v="13"/>
    <n v="394"/>
    <n v="4"/>
    <n v="10.5282450700421"/>
    <x v="27"/>
    <n v="4148.1285575965876"/>
    <s v="Fail"/>
    <s v="Sea"/>
  </r>
  <r>
    <x v="2"/>
    <x v="28"/>
    <n v="2.3972747055971402"/>
    <n v="12"/>
    <n v="394"/>
    <n v="69.327522318760728"/>
    <n v="944.52623400527318"/>
    <n v="15"/>
    <n v="4"/>
    <x v="0"/>
    <x v="28"/>
    <x v="1"/>
    <s v="Mumbai"/>
    <s v="Route A"/>
    <n v="22"/>
    <n v="406"/>
    <n v="7"/>
    <n v="59.429381810691503"/>
    <x v="28"/>
    <n v="24128.329015140749"/>
    <s v="Fail"/>
    <s v="Air"/>
  </r>
  <r>
    <x v="2"/>
    <x v="29"/>
    <n v="63.447559185207297"/>
    <n v="3"/>
    <n v="253"/>
    <n v="47.393848731462725"/>
    <n v="16052.232473857446"/>
    <n v="5"/>
    <n v="7"/>
    <x v="0"/>
    <x v="29"/>
    <x v="1"/>
    <s v="Kolkata"/>
    <s v="Route B"/>
    <n v="12"/>
    <n v="256"/>
    <n v="7"/>
    <n v="39.292875586065698"/>
    <x v="29"/>
    <n v="10058.976150032819"/>
    <s v="Pass"/>
    <s v="Road"/>
  </r>
  <r>
    <x v="0"/>
    <x v="30"/>
    <n v="8.0228592105263896"/>
    <n v="10"/>
    <n v="327"/>
    <n v="60.589421715427306"/>
    <n v="2623.4749618421292"/>
    <n v="26"/>
    <n v="7"/>
    <x v="0"/>
    <x v="30"/>
    <x v="3"/>
    <s v="Kolkata"/>
    <s v="Route C"/>
    <n v="56"/>
    <n v="337"/>
    <n v="30"/>
    <n v="51.634893400109299"/>
    <x v="30"/>
    <n v="17400.959075836832"/>
    <s v="Pending"/>
    <s v="Road"/>
  </r>
  <r>
    <x v="1"/>
    <x v="31"/>
    <n v="50.847393051718697"/>
    <n v="28"/>
    <n v="168"/>
    <n v="62.930806626579404"/>
    <n v="8542.3620326887412"/>
    <n v="17"/>
    <n v="4"/>
    <x v="0"/>
    <x v="31"/>
    <x v="0"/>
    <s v="Chennai"/>
    <s v="Route C"/>
    <n v="25"/>
    <n v="196"/>
    <n v="8"/>
    <n v="60.251145661598002"/>
    <x v="31"/>
    <n v="11809.224549673208"/>
    <s v="Pending"/>
    <s v="Rail"/>
  </r>
  <r>
    <x v="1"/>
    <x v="32"/>
    <n v="79.209936015656695"/>
    <n v="43"/>
    <n v="781"/>
    <n v="36.291572054988279"/>
    <n v="61862.960028227877"/>
    <n v="13"/>
    <n v="4"/>
    <x v="2"/>
    <x v="32"/>
    <x v="0"/>
    <s v="Kolkata"/>
    <s v="Route A"/>
    <n v="20"/>
    <n v="824"/>
    <n v="7"/>
    <n v="29.6924671537497"/>
    <x v="32"/>
    <n v="24466.592934689754"/>
    <s v="Pass"/>
    <s v="Road"/>
  </r>
  <r>
    <x v="2"/>
    <x v="33"/>
    <n v="64.795435000155607"/>
    <n v="63"/>
    <n v="616"/>
    <n v="28.71169801633274"/>
    <n v="39913.987960095852"/>
    <n v="17"/>
    <n v="9"/>
    <x v="2"/>
    <x v="33"/>
    <x v="2"/>
    <s v="Chennai"/>
    <s v="Route A"/>
    <n v="40"/>
    <n v="679"/>
    <n v="23"/>
    <n v="23.853427512896101"/>
    <x v="33"/>
    <n v="16196.477281256452"/>
    <s v="Fail"/>
    <s v="Sea"/>
  </r>
  <r>
    <x v="1"/>
    <x v="34"/>
    <n v="37.467592329842397"/>
    <n v="96"/>
    <n v="602"/>
    <n v="11.773760385851409"/>
    <n v="22555.490582565122"/>
    <n v="26"/>
    <n v="7"/>
    <x v="1"/>
    <x v="34"/>
    <x v="1"/>
    <s v="Chennai"/>
    <s v="Route B"/>
    <n v="36"/>
    <n v="698"/>
    <n v="10"/>
    <n v="10.754272815029299"/>
    <x v="34"/>
    <n v="7506.4824248904506"/>
    <s v="Pass"/>
    <s v="Road"/>
  </r>
  <r>
    <x v="2"/>
    <x v="35"/>
    <n v="84.957786816350406"/>
    <n v="11"/>
    <n v="449"/>
    <n v="63.292977035071104"/>
    <n v="38146.046280541334"/>
    <n v="27"/>
    <n v="8"/>
    <x v="2"/>
    <x v="35"/>
    <x v="1"/>
    <s v="Delhi"/>
    <s v="Route C"/>
    <n v="29"/>
    <n v="460"/>
    <n v="2"/>
    <n v="58.004787044743701"/>
    <x v="35"/>
    <n v="26682.202040582102"/>
    <s v="Pass"/>
    <s v="Sea"/>
  </r>
  <r>
    <x v="1"/>
    <x v="36"/>
    <n v="9.81300257875405"/>
    <n v="34"/>
    <n v="963"/>
    <n v="47.639315504321182"/>
    <n v="9449.9214833401493"/>
    <n v="23"/>
    <n v="3"/>
    <x v="0"/>
    <x v="36"/>
    <x v="4"/>
    <s v="Delhi"/>
    <s v="Route C"/>
    <n v="42"/>
    <n v="997"/>
    <n v="19"/>
    <n v="45.531364237162101"/>
    <x v="36"/>
    <n v="45394.770144450616"/>
    <s v="Fail"/>
    <s v="Air"/>
  </r>
  <r>
    <x v="1"/>
    <x v="37"/>
    <n v="23.3998447526143"/>
    <n v="5"/>
    <n v="963"/>
    <n v="35.875932738665732"/>
    <n v="22534.05049676757"/>
    <n v="8"/>
    <n v="9"/>
    <x v="1"/>
    <x v="37"/>
    <x v="0"/>
    <s v="Kolkata"/>
    <s v="Route A"/>
    <n v="23"/>
    <n v="968"/>
    <n v="15"/>
    <n v="34.343277465075303"/>
    <x v="37"/>
    <n v="33244.292586192896"/>
    <s v="Pending"/>
    <s v="Sea"/>
  </r>
  <r>
    <x v="2"/>
    <x v="38"/>
    <n v="52.075930682707799"/>
    <n v="75"/>
    <n v="705"/>
    <n v="15.16662508277753"/>
    <n v="36713.531131308999"/>
    <n v="1"/>
    <n v="5"/>
    <x v="0"/>
    <x v="38"/>
    <x v="2"/>
    <s v="Mumbai"/>
    <s v="Route B"/>
    <n v="13"/>
    <n v="780"/>
    <n v="12"/>
    <n v="5.9306936455283097"/>
    <x v="38"/>
    <n v="4625.9410435120817"/>
    <s v="Pending"/>
    <s v="Air"/>
  </r>
  <r>
    <x v="1"/>
    <x v="39"/>
    <n v="19.127477265823199"/>
    <n v="26"/>
    <n v="176"/>
    <n v="14.56831120761202"/>
    <n v="3366.4359987848829"/>
    <n v="29"/>
    <n v="3"/>
    <x v="1"/>
    <x v="39"/>
    <x v="4"/>
    <s v="Kolkata"/>
    <s v="Route B"/>
    <n v="35"/>
    <n v="202"/>
    <n v="6"/>
    <n v="9.0058074287816403"/>
    <x v="39"/>
    <n v="1819.1731006138914"/>
    <s v="Fail"/>
    <s v="Air"/>
  </r>
  <r>
    <x v="1"/>
    <x v="40"/>
    <n v="80.541424170940303"/>
    <n v="97"/>
    <n v="933"/>
    <n v="95.409002243953879"/>
    <n v="75145.148751487301"/>
    <n v="20"/>
    <n v="8"/>
    <x v="2"/>
    <x v="40"/>
    <x v="1"/>
    <s v="Kolkata"/>
    <s v="Route A"/>
    <n v="21"/>
    <n v="1030"/>
    <n v="1"/>
    <n v="88.179407104217404"/>
    <x v="40"/>
    <n v="90824.789317343922"/>
    <s v="Pending"/>
    <s v="Road"/>
  </r>
  <r>
    <x v="1"/>
    <x v="41"/>
    <n v="99.113291615317095"/>
    <n v="35"/>
    <n v="556"/>
    <n v="101.10532829253914"/>
    <n v="55106.990138116307"/>
    <n v="19"/>
    <n v="8"/>
    <x v="0"/>
    <x v="41"/>
    <x v="3"/>
    <s v="Chennai"/>
    <s v="Route A"/>
    <n v="26"/>
    <n v="591"/>
    <n v="7"/>
    <n v="95.332064548772493"/>
    <x v="41"/>
    <n v="56341.250148324543"/>
    <s v="Fail"/>
    <s v="Sea"/>
  </r>
  <r>
    <x v="1"/>
    <x v="42"/>
    <n v="46.529167614516702"/>
    <n v="98"/>
    <n v="155"/>
    <n v="103.9490689664233"/>
    <n v="7212.0209802500885"/>
    <n v="27"/>
    <n v="4"/>
    <x v="2"/>
    <x v="42"/>
    <x v="2"/>
    <s v="Bangalore"/>
    <s v="Route A"/>
    <n v="34"/>
    <n v="253"/>
    <n v="7"/>
    <n v="96.422820639571796"/>
    <x v="42"/>
    <n v="24394.973621811663"/>
    <s v="Fail"/>
    <s v="Road"/>
  </r>
  <r>
    <x v="0"/>
    <x v="43"/>
    <n v="11.7432717763092"/>
    <n v="6"/>
    <n v="598"/>
    <n v="29.97138722572085"/>
    <n v="7022.4765222329015"/>
    <n v="29"/>
    <n v="9"/>
    <x v="0"/>
    <x v="43"/>
    <x v="2"/>
    <s v="Mumbai"/>
    <s v="Route A"/>
    <n v="52"/>
    <n v="604"/>
    <n v="23"/>
    <n v="26.2773659573324"/>
    <x v="43"/>
    <n v="15871.529038228769"/>
    <s v="Pending"/>
    <s v="Air"/>
  </r>
  <r>
    <x v="2"/>
    <x v="44"/>
    <n v="51.355790913110297"/>
    <n v="34"/>
    <n v="919"/>
    <n v="30.131556278264391"/>
    <n v="47195.971849148365"/>
    <n v="19"/>
    <n v="6"/>
    <x v="2"/>
    <x v="44"/>
    <x v="4"/>
    <s v="Delhi"/>
    <s v="Route A"/>
    <n v="37"/>
    <n v="953"/>
    <n v="18"/>
    <n v="22.554106620887701"/>
    <x v="44"/>
    <n v="21494.06360970598"/>
    <s v="Fail"/>
    <s v="Rail"/>
  </r>
  <r>
    <x v="0"/>
    <x v="45"/>
    <n v="33.784138033065503"/>
    <n v="1"/>
    <n v="24"/>
    <n v="71.527699448703501"/>
    <n v="810.81931279357207"/>
    <n v="7"/>
    <n v="6"/>
    <x v="0"/>
    <x v="45"/>
    <x v="4"/>
    <s v="Chennai"/>
    <s v="Route A"/>
    <n v="32"/>
    <n v="25"/>
    <n v="25"/>
    <n v="66.312544439991598"/>
    <x v="45"/>
    <n v="1657.8136109997899"/>
    <s v="Pass"/>
    <s v="Rail"/>
  </r>
  <r>
    <x v="0"/>
    <x v="46"/>
    <n v="27.082207199888899"/>
    <n v="75"/>
    <n v="859"/>
    <n v="81.393309048135691"/>
    <n v="23263.615984704564"/>
    <n v="29"/>
    <n v="8"/>
    <x v="0"/>
    <x v="46"/>
    <x v="0"/>
    <s v="Chennai"/>
    <s v="Route B"/>
    <n v="52"/>
    <n v="934"/>
    <n v="23"/>
    <n v="77.322353211051606"/>
    <x v="46"/>
    <n v="72219.077899122203"/>
    <s v="Pending"/>
    <s v="Road"/>
  </r>
  <r>
    <x v="1"/>
    <x v="47"/>
    <n v="95.712135880936003"/>
    <n v="93"/>
    <n v="910"/>
    <n v="28.691743667243571"/>
    <n v="87098.043651651766"/>
    <n v="15"/>
    <n v="9"/>
    <x v="0"/>
    <x v="47"/>
    <x v="1"/>
    <s v="Kolkata"/>
    <s v="Route A"/>
    <n v="35"/>
    <n v="1003"/>
    <n v="20"/>
    <n v="19.7129929112936"/>
    <x v="47"/>
    <n v="19772.131890027482"/>
    <s v="Pending"/>
    <s v="Rail"/>
  </r>
  <r>
    <x v="0"/>
    <x v="48"/>
    <n v="76.035544426891704"/>
    <n v="28"/>
    <n v="29"/>
    <n v="30.222196739019829"/>
    <n v="2205.0307883798596"/>
    <n v="16"/>
    <n v="3"/>
    <x v="2"/>
    <x v="48"/>
    <x v="4"/>
    <s v="Mumbai"/>
    <s v="Route B"/>
    <n v="34"/>
    <n v="57"/>
    <n v="18"/>
    <n v="23.126363582464698"/>
    <x v="48"/>
    <n v="1318.2027242004879"/>
    <s v="Fail"/>
    <s v="Rail"/>
  </r>
  <r>
    <x v="2"/>
    <x v="49"/>
    <n v="78.897913205639995"/>
    <n v="19"/>
    <n v="99"/>
    <n v="16.65343647688011"/>
    <n v="7810.8934073583596"/>
    <n v="24"/>
    <n v="6"/>
    <x v="2"/>
    <x v="49"/>
    <x v="2"/>
    <s v="Delhi"/>
    <s v="Route A"/>
    <n v="52"/>
    <n v="118"/>
    <n v="28"/>
    <n v="14.1478154439792"/>
    <x v="49"/>
    <n v="1669.4422223895456"/>
    <s v="Pass"/>
    <s v="Rail"/>
  </r>
  <r>
    <x v="2"/>
    <x v="50"/>
    <n v="14.203484264803"/>
    <n v="91"/>
    <n v="633"/>
    <n v="51.426618839610491"/>
    <n v="8990.8055396202999"/>
    <n v="23"/>
    <n v="10"/>
    <x v="1"/>
    <x v="50"/>
    <x v="4"/>
    <s v="Delhi"/>
    <s v="Route B"/>
    <n v="44"/>
    <n v="724"/>
    <n v="21"/>
    <n v="45.178757924634503"/>
    <x v="50"/>
    <n v="32709.420737435379"/>
    <s v="Fail"/>
    <s v="Rail"/>
  </r>
  <r>
    <x v="0"/>
    <x v="51"/>
    <n v="26.700760972461701"/>
    <n v="61"/>
    <n v="154"/>
    <n v="18.973328902517562"/>
    <n v="4111.9171897591023"/>
    <n v="4"/>
    <n v="1"/>
    <x v="1"/>
    <x v="51"/>
    <x v="2"/>
    <s v="Bangalore"/>
    <s v="Route A"/>
    <n v="32"/>
    <n v="215"/>
    <n v="28"/>
    <n v="14.190328344569901"/>
    <x v="51"/>
    <n v="3050.9205940825286"/>
    <s v="Pending"/>
    <s v="Road"/>
  </r>
  <r>
    <x v="1"/>
    <x v="52"/>
    <n v="98.031829656465007"/>
    <n v="1"/>
    <n v="820"/>
    <n v="17.797901328366088"/>
    <n v="80386.100318301309"/>
    <n v="11"/>
    <n v="1"/>
    <x v="0"/>
    <x v="52"/>
    <x v="1"/>
    <s v="Mumbai"/>
    <s v="Route C"/>
    <n v="38"/>
    <n v="821"/>
    <n v="27"/>
    <n v="9.1668491485971497"/>
    <x v="52"/>
    <n v="7525.9831509982596"/>
    <s v="Pending"/>
    <s v="Air"/>
  </r>
  <r>
    <x v="1"/>
    <x v="53"/>
    <n v="30.3414707112142"/>
    <n v="93"/>
    <n v="242"/>
    <n v="84.35754555777379"/>
    <n v="7342.6359121138366"/>
    <n v="25"/>
    <n v="3"/>
    <x v="0"/>
    <x v="53"/>
    <x v="1"/>
    <s v="Delhi"/>
    <s v="Route B"/>
    <n v="42"/>
    <n v="335"/>
    <n v="17"/>
    <n v="83.344058991677898"/>
    <x v="53"/>
    <n v="27920.259762212096"/>
    <s v="Pending"/>
    <s v="Air"/>
  </r>
  <r>
    <x v="0"/>
    <x v="54"/>
    <n v="31.1462431602408"/>
    <n v="11"/>
    <n v="622"/>
    <n v="34.491126847110131"/>
    <n v="19372.963245669776"/>
    <n v="22"/>
    <n v="3"/>
    <x v="0"/>
    <x v="54"/>
    <x v="1"/>
    <s v="Kolkata"/>
    <s v="Route B"/>
    <n v="51"/>
    <n v="633"/>
    <n v="29"/>
    <n v="30.186023375822501"/>
    <x v="54"/>
    <n v="19107.752796895642"/>
    <s v="Pass"/>
    <s v="Road"/>
  </r>
  <r>
    <x v="0"/>
    <x v="55"/>
    <n v="79.855058340789398"/>
    <n v="16"/>
    <n v="701"/>
    <n v="35.337910211647404"/>
    <n v="55978.395896893366"/>
    <n v="11"/>
    <n v="5"/>
    <x v="1"/>
    <x v="55"/>
    <x v="4"/>
    <s v="Delhi"/>
    <s v="Route B"/>
    <n v="16"/>
    <n v="717"/>
    <n v="5"/>
    <n v="30.323545256616502"/>
    <x v="55"/>
    <n v="21741.981948994031"/>
    <s v="Fail"/>
    <s v="Sea"/>
  </r>
  <r>
    <x v="1"/>
    <x v="56"/>
    <n v="20.9863860370433"/>
    <n v="90"/>
    <n v="93"/>
    <n v="14.610714286904429"/>
    <n v="1951.733901445027"/>
    <n v="23"/>
    <n v="5"/>
    <x v="2"/>
    <x v="56"/>
    <x v="1"/>
    <s v="Mumbai"/>
    <s v="Route B"/>
    <n v="51"/>
    <n v="183"/>
    <n v="28"/>
    <n v="12.8362845728327"/>
    <x v="56"/>
    <n v="2349.0400768283839"/>
    <s v="Pass"/>
    <s v="Air"/>
  </r>
  <r>
    <x v="0"/>
    <x v="57"/>
    <n v="49.263205350734097"/>
    <n v="65"/>
    <n v="227"/>
    <n v="76.940181522459966"/>
    <n v="11182.747614616641"/>
    <n v="18"/>
    <n v="1"/>
    <x v="0"/>
    <x v="57"/>
    <x v="4"/>
    <s v="Delhi"/>
    <s v="Route A"/>
    <n v="43"/>
    <n v="292"/>
    <n v="25"/>
    <n v="67.779622987078099"/>
    <x v="57"/>
    <n v="19791.649912226803"/>
    <s v="Pending"/>
    <s v="Rail"/>
  </r>
  <r>
    <x v="1"/>
    <x v="58"/>
    <n v="59.841561377289302"/>
    <n v="81"/>
    <n v="896"/>
    <n v="69.985853659403489"/>
    <n v="53618.038994051218"/>
    <n v="5"/>
    <n v="7"/>
    <x v="1"/>
    <x v="58"/>
    <x v="0"/>
    <s v="Delhi"/>
    <s v="Route B"/>
    <n v="12"/>
    <n v="977"/>
    <n v="7"/>
    <n v="65.047415094691402"/>
    <x v="58"/>
    <n v="63551.324547513497"/>
    <s v="Fail"/>
    <s v="Road"/>
  </r>
  <r>
    <x v="2"/>
    <x v="59"/>
    <n v="63.828398347710902"/>
    <n v="30"/>
    <n v="484"/>
    <n v="9.1944848403871706"/>
    <n v="30892.944800292076"/>
    <n v="16"/>
    <n v="7"/>
    <x v="0"/>
    <x v="59"/>
    <x v="1"/>
    <s v="Kolkata"/>
    <s v="Route A"/>
    <n v="20"/>
    <n v="514"/>
    <n v="4"/>
    <n v="1.90076224351945"/>
    <x v="59"/>
    <n v="976.99179316899733"/>
    <s v="Fail"/>
    <s v="Air"/>
  </r>
  <r>
    <x v="1"/>
    <x v="60"/>
    <n v="17.028027920188698"/>
    <n v="16"/>
    <n v="380"/>
    <n v="91.594425973237904"/>
    <n v="6470.6506096717058"/>
    <n v="27"/>
    <n v="8"/>
    <x v="2"/>
    <x v="60"/>
    <x v="3"/>
    <s v="Mumbai"/>
    <s v="Route A"/>
    <n v="51"/>
    <n v="396"/>
    <n v="24"/>
    <n v="87.213057815135599"/>
    <x v="60"/>
    <n v="34536.370894793698"/>
    <s v="Fail"/>
    <s v="Rail"/>
  </r>
  <r>
    <x v="0"/>
    <x v="61"/>
    <n v="52.028749903294901"/>
    <n v="23"/>
    <n v="117"/>
    <n v="87.73273439140084"/>
    <n v="6087.3637386855034"/>
    <n v="23"/>
    <n v="7"/>
    <x v="2"/>
    <x v="61"/>
    <x v="3"/>
    <s v="Kolkata"/>
    <s v="Route A"/>
    <n v="35"/>
    <n v="140"/>
    <n v="12"/>
    <n v="78.702393968878894"/>
    <x v="61"/>
    <n v="11018.335155643044"/>
    <s v="Fail"/>
    <s v="Air"/>
  </r>
  <r>
    <x v="2"/>
    <x v="62"/>
    <n v="72.796353955587307"/>
    <n v="89"/>
    <n v="270"/>
    <n v="28.34034411394537"/>
    <n v="19655.015568008574"/>
    <n v="2"/>
    <n v="7"/>
    <x v="2"/>
    <x v="62"/>
    <x v="4"/>
    <s v="Mumbai"/>
    <s v="Route C"/>
    <n v="16"/>
    <n v="359"/>
    <n v="14"/>
    <n v="21.048642725168602"/>
    <x v="62"/>
    <n v="7556.4627383355282"/>
    <s v="Pass"/>
    <s v="Sea"/>
  </r>
  <r>
    <x v="1"/>
    <x v="63"/>
    <n v="13.0173767852878"/>
    <n v="55"/>
    <n v="246"/>
    <n v="22.532937503617728"/>
    <n v="3202.2746891807988"/>
    <n v="19"/>
    <n v="4"/>
    <x v="1"/>
    <x v="63"/>
    <x v="0"/>
    <s v="Bangalore"/>
    <s v="Route A"/>
    <n v="29"/>
    <n v="301"/>
    <n v="10"/>
    <n v="20.075003975630398"/>
    <x v="63"/>
    <n v="6042.5761966647497"/>
    <s v="Pending"/>
    <s v="Sea"/>
  </r>
  <r>
    <x v="1"/>
    <x v="64"/>
    <n v="89.634095608135297"/>
    <n v="11"/>
    <n v="134"/>
    <n v="13.278395894071931"/>
    <n v="12010.968811490129"/>
    <n v="27"/>
    <n v="6"/>
    <x v="2"/>
    <x v="64"/>
    <x v="1"/>
    <s v="Delhi"/>
    <s v="Route C"/>
    <n v="33"/>
    <n v="145"/>
    <n v="6"/>
    <n v="8.6930424258772803"/>
    <x v="64"/>
    <n v="1260.4911517522057"/>
    <s v="Fail"/>
    <s v="Air"/>
  </r>
  <r>
    <x v="1"/>
    <x v="65"/>
    <n v="33.697717206643098"/>
    <n v="72"/>
    <n v="457"/>
    <n v="8.1777640909352591"/>
    <n v="15399.856763435895"/>
    <n v="24"/>
    <n v="8"/>
    <x v="2"/>
    <x v="65"/>
    <x v="2"/>
    <s v="Kolkata"/>
    <s v="Route C"/>
    <n v="45"/>
    <n v="529"/>
    <n v="21"/>
    <n v="1.59722274305067"/>
    <x v="65"/>
    <n v="844.93083107380448"/>
    <s v="Fail"/>
    <s v="Rail"/>
  </r>
  <r>
    <x v="1"/>
    <x v="66"/>
    <n v="26.034869773962001"/>
    <n v="52"/>
    <n v="704"/>
    <n v="44.300579467081256"/>
    <n v="18328.548320869249"/>
    <n v="17"/>
    <n v="8"/>
    <x v="1"/>
    <x v="66"/>
    <x v="2"/>
    <s v="Kolkata"/>
    <s v="Route A"/>
    <n v="45"/>
    <n v="756"/>
    <n v="28"/>
    <n v="42.084436738309897"/>
    <x v="66"/>
    <n v="31815.834174162283"/>
    <s v="Fail"/>
    <s v="Road"/>
  </r>
  <r>
    <x v="1"/>
    <x v="67"/>
    <n v="87.755432354001002"/>
    <n v="16"/>
    <n v="513"/>
    <n v="16.205687691688858"/>
    <n v="45018.536797602515"/>
    <n v="9"/>
    <n v="9"/>
    <x v="2"/>
    <x v="67"/>
    <x v="1"/>
    <s v="Mumbai"/>
    <s v="Route C"/>
    <n v="20"/>
    <n v="529"/>
    <n v="11"/>
    <n v="7.0578761469782298"/>
    <x v="67"/>
    <n v="3733.6164817514837"/>
    <s v="Pass"/>
    <s v="Sea"/>
  </r>
  <r>
    <x v="0"/>
    <x v="68"/>
    <n v="37.931812382790298"/>
    <n v="29"/>
    <n v="163"/>
    <n v="98.307833428347195"/>
    <n v="6182.8854183948188"/>
    <n v="8"/>
    <n v="8"/>
    <x v="0"/>
    <x v="68"/>
    <x v="4"/>
    <s v="Bangalore"/>
    <s v="Route A"/>
    <n v="26"/>
    <n v="192"/>
    <n v="18"/>
    <n v="97.113581563462205"/>
    <x v="68"/>
    <n v="18645.807660184742"/>
    <s v="Fail"/>
    <s v="Rail"/>
  </r>
  <r>
    <x v="1"/>
    <x v="69"/>
    <n v="54.865528517069698"/>
    <n v="62"/>
    <n v="511"/>
    <n v="87.333052602868435"/>
    <n v="28036.285072222618"/>
    <n v="1"/>
    <n v="3"/>
    <x v="0"/>
    <x v="69"/>
    <x v="3"/>
    <s v="Kolkata"/>
    <s v="Route A"/>
    <n v="8"/>
    <n v="573"/>
    <n v="7"/>
    <n v="77.627765812748095"/>
    <x v="69"/>
    <n v="44480.709810704655"/>
    <s v="Pending"/>
    <s v="Air"/>
  </r>
  <r>
    <x v="0"/>
    <x v="70"/>
    <n v="47.914541824058702"/>
    <n v="90"/>
    <n v="32"/>
    <n v="17.756499578361918"/>
    <n v="1533.2653383698785"/>
    <n v="12"/>
    <n v="4"/>
    <x v="0"/>
    <x v="70"/>
    <x v="1"/>
    <s v="Bangalore"/>
    <s v="Route C"/>
    <n v="28"/>
    <n v="122"/>
    <n v="16"/>
    <n v="11.440781823761199"/>
    <x v="70"/>
    <n v="1395.7753824988663"/>
    <s v="Pass"/>
    <s v="Road"/>
  </r>
  <r>
    <x v="2"/>
    <x v="71"/>
    <n v="6.3815331627479601"/>
    <n v="14"/>
    <n v="637"/>
    <n v="39.889867794912007"/>
    <n v="4065.0366246704507"/>
    <n v="2"/>
    <n v="6"/>
    <x v="1"/>
    <x v="71"/>
    <x v="4"/>
    <s v="Bangalore"/>
    <s v="Route A"/>
    <n v="12"/>
    <n v="651"/>
    <n v="10"/>
    <n v="30.661677477859499"/>
    <x v="71"/>
    <n v="19960.752038086535"/>
    <s v="Pending"/>
    <s v="Road"/>
  </r>
  <r>
    <x v="2"/>
    <x v="72"/>
    <n v="90.204427520528"/>
    <n v="88"/>
    <n v="478"/>
    <n v="62.360107054933735"/>
    <n v="43117.716354812386"/>
    <n v="29"/>
    <n v="9"/>
    <x v="1"/>
    <x v="72"/>
    <x v="1"/>
    <s v="Bangalore"/>
    <s v="Route B"/>
    <n v="40"/>
    <n v="566"/>
    <n v="11"/>
    <n v="55.760492895244198"/>
    <x v="72"/>
    <n v="31560.438978708215"/>
    <s v="Pending"/>
    <s v="Rail"/>
  </r>
  <r>
    <x v="2"/>
    <x v="73"/>
    <n v="83.851017681304597"/>
    <n v="41"/>
    <n v="375"/>
    <n v="48.383175634533167"/>
    <n v="31444.131630489224"/>
    <n v="25"/>
    <n v="5"/>
    <x v="0"/>
    <x v="73"/>
    <x v="3"/>
    <s v="Chennai"/>
    <s v="Route A"/>
    <n v="29"/>
    <n v="416"/>
    <n v="4"/>
    <n v="46.870238797617098"/>
    <x v="73"/>
    <n v="19498.019339808714"/>
    <s v="Fail"/>
    <s v="Road"/>
  </r>
  <r>
    <x v="0"/>
    <x v="74"/>
    <n v="3.1700114135661499"/>
    <n v="64"/>
    <n v="904"/>
    <n v="85.818506806485246"/>
    <n v="2865.6903178637995"/>
    <n v="6"/>
    <n v="5"/>
    <x v="1"/>
    <x v="74"/>
    <x v="3"/>
    <s v="Delhi"/>
    <s v="Route A"/>
    <n v="15"/>
    <n v="968"/>
    <n v="9"/>
    <n v="80.580852156447804"/>
    <x v="74"/>
    <n v="78002.264887441474"/>
    <s v="Fail"/>
    <s v="Rail"/>
  </r>
  <r>
    <x v="1"/>
    <x v="75"/>
    <n v="92.996884233970604"/>
    <n v="29"/>
    <n v="106"/>
    <n v="50.538680401051955"/>
    <n v="9857.6697288008836"/>
    <n v="20"/>
    <n v="10"/>
    <x v="2"/>
    <x v="75"/>
    <x v="1"/>
    <s v="Chennai"/>
    <s v="Route C"/>
    <n v="31"/>
    <n v="135"/>
    <n v="11"/>
    <n v="48.064782640006499"/>
    <x v="75"/>
    <n v="6488.7456564008771"/>
    <s v="Pass"/>
    <s v="Air"/>
  </r>
  <r>
    <x v="0"/>
    <x v="76"/>
    <n v="69.108799547430294"/>
    <n v="23"/>
    <n v="241"/>
    <n v="71.378136132437106"/>
    <n v="16655.220690930702"/>
    <n v="1"/>
    <n v="10"/>
    <x v="1"/>
    <x v="76"/>
    <x v="4"/>
    <s v="Bangalore"/>
    <s v="Route A"/>
    <n v="25"/>
    <n v="264"/>
    <n v="24"/>
    <n v="64.323597795600193"/>
    <x v="76"/>
    <n v="16981.42981803845"/>
    <s v="Pending"/>
    <s v="Rail"/>
  </r>
  <r>
    <x v="0"/>
    <x v="77"/>
    <n v="57.449742958971399"/>
    <n v="14"/>
    <n v="359"/>
    <n v="49.733391374609695"/>
    <n v="20624.457722270734"/>
    <n v="28"/>
    <n v="4"/>
    <x v="0"/>
    <x v="77"/>
    <x v="1"/>
    <s v="Kolkata"/>
    <s v="Route B"/>
    <n v="33"/>
    <n v="373"/>
    <n v="5"/>
    <n v="42.952444748991802"/>
    <x v="77"/>
    <n v="16021.261891373942"/>
    <s v="Pass"/>
    <s v="Road"/>
  </r>
  <r>
    <x v="0"/>
    <x v="78"/>
    <n v="6.30688317611191"/>
    <n v="50"/>
    <n v="946"/>
    <n v="79.593564491265298"/>
    <n v="5966.3114846018671"/>
    <n v="4"/>
    <n v="5"/>
    <x v="0"/>
    <x v="78"/>
    <x v="2"/>
    <s v="Mumbai"/>
    <s v="Route C"/>
    <n v="25"/>
    <n v="996"/>
    <n v="21"/>
    <n v="71.126514720403307"/>
    <x v="78"/>
    <n v="70842.008661521701"/>
    <s v="Pending"/>
    <s v="Sea"/>
  </r>
  <r>
    <x v="0"/>
    <x v="79"/>
    <n v="57.057031221103202"/>
    <n v="56"/>
    <n v="198"/>
    <n v="64.367228288331248"/>
    <n v="11297.292181778434"/>
    <n v="25"/>
    <n v="1"/>
    <x v="0"/>
    <x v="79"/>
    <x v="0"/>
    <s v="Bangalore"/>
    <s v="Route C"/>
    <n v="37"/>
    <n v="254"/>
    <n v="12"/>
    <n v="57.870902924036201"/>
    <x v="79"/>
    <n v="14699.209342705195"/>
    <s v="Pending"/>
    <s v="Air"/>
  </r>
  <r>
    <x v="1"/>
    <x v="80"/>
    <n v="91.128318350444303"/>
    <n v="75"/>
    <n v="872"/>
    <n v="79.794412703238976"/>
    <n v="79463.893601587435"/>
    <n v="14"/>
    <n v="2"/>
    <x v="2"/>
    <x v="80"/>
    <x v="0"/>
    <s v="Chennai"/>
    <s v="Route B"/>
    <n v="19"/>
    <n v="947"/>
    <n v="5"/>
    <n v="76.961228023819999"/>
    <x v="80"/>
    <n v="72882.282938557531"/>
    <s v="Fail"/>
    <s v="Sea"/>
  </r>
  <r>
    <x v="0"/>
    <x v="81"/>
    <n v="72.819206930318202"/>
    <n v="9"/>
    <n v="774"/>
    <n v="23.85587044341564"/>
    <n v="56362.066164066287"/>
    <n v="6"/>
    <n v="5"/>
    <x v="0"/>
    <x v="81"/>
    <x v="0"/>
    <s v="Delhi"/>
    <s v="Route B"/>
    <n v="7"/>
    <n v="783"/>
    <n v="1"/>
    <n v="19.789592941903599"/>
    <x v="81"/>
    <n v="15495.251273510519"/>
    <s v="Pending"/>
    <s v="Rail"/>
  </r>
  <r>
    <x v="1"/>
    <x v="82"/>
    <n v="17.034930739467899"/>
    <n v="13"/>
    <n v="336"/>
    <n v="9.1734603084851702"/>
    <n v="5723.7367284612146"/>
    <n v="19"/>
    <n v="1"/>
    <x v="1"/>
    <x v="82"/>
    <x v="4"/>
    <s v="Mumbai"/>
    <s v="Route C"/>
    <n v="45"/>
    <n v="349"/>
    <n v="26"/>
    <n v="4.4652784349432402"/>
    <x v="82"/>
    <n v="1558.3821737951907"/>
    <s v="Pending"/>
    <s v="Road"/>
  </r>
  <r>
    <x v="0"/>
    <x v="83"/>
    <n v="68.911246211606297"/>
    <n v="82"/>
    <n v="663"/>
    <n v="102.68043337852994"/>
    <n v="45688.156238294978"/>
    <n v="24"/>
    <n v="8"/>
    <x v="0"/>
    <x v="83"/>
    <x v="1"/>
    <s v="Bangalore"/>
    <s v="Route A"/>
    <n v="29"/>
    <n v="745"/>
    <n v="5"/>
    <n v="97.730593800533001"/>
    <x v="83"/>
    <n v="72809.292381397085"/>
    <s v="Fail"/>
    <s v="Road"/>
  </r>
  <r>
    <x v="0"/>
    <x v="84"/>
    <n v="89.104367292102197"/>
    <n v="99"/>
    <n v="618"/>
    <n v="42.190252138131633"/>
    <n v="55066.49898651916"/>
    <n v="26"/>
    <n v="10"/>
    <x v="1"/>
    <x v="84"/>
    <x v="2"/>
    <s v="Chennai"/>
    <s v="Route B"/>
    <n v="48"/>
    <n v="717"/>
    <n v="22"/>
    <n v="33.808636513209002"/>
    <x v="84"/>
    <n v="24240.792379970855"/>
    <s v="Pass"/>
    <s v="Air"/>
  </r>
  <r>
    <x v="2"/>
    <x v="85"/>
    <n v="76.962994415193805"/>
    <n v="83"/>
    <n v="25"/>
    <n v="78.178514223544028"/>
    <n v="1924.0748603798452"/>
    <n v="18"/>
    <n v="2"/>
    <x v="2"/>
    <x v="85"/>
    <x v="2"/>
    <s v="Chennai"/>
    <s v="Route B"/>
    <n v="20"/>
    <n v="108"/>
    <n v="2"/>
    <n v="69.929345518672307"/>
    <x v="85"/>
    <n v="7552.3693160166094"/>
    <s v="Fail"/>
    <s v="Road"/>
  </r>
  <r>
    <x v="1"/>
    <x v="86"/>
    <n v="19.9981769404042"/>
    <n v="18"/>
    <n v="223"/>
    <n v="76.063275305348142"/>
    <n v="4459.5934577101361"/>
    <n v="14"/>
    <n v="6"/>
    <x v="0"/>
    <x v="86"/>
    <x v="1"/>
    <s v="Mumbai"/>
    <s v="Route A"/>
    <n v="32"/>
    <n v="241"/>
    <n v="18"/>
    <n v="74.608969995194599"/>
    <x v="86"/>
    <n v="17980.761768841898"/>
    <s v="Pass"/>
    <s v="Rail"/>
  </r>
  <r>
    <x v="0"/>
    <x v="87"/>
    <n v="80.414036650355698"/>
    <n v="24"/>
    <n v="79"/>
    <n v="35.27280062169163"/>
    <n v="6352.7088953781004"/>
    <n v="7"/>
    <n v="10"/>
    <x v="1"/>
    <x v="87"/>
    <x v="0"/>
    <s v="Chennai"/>
    <s v="Route B"/>
    <n v="24"/>
    <n v="103"/>
    <n v="17"/>
    <n v="28.696996824143099"/>
    <x v="87"/>
    <n v="2955.7906728867392"/>
    <s v="Fail"/>
    <s v="Sea"/>
  </r>
  <r>
    <x v="2"/>
    <x v="88"/>
    <n v="75.270406975724995"/>
    <n v="58"/>
    <n v="737"/>
    <n v="71.986172189972166"/>
    <n v="55474.289941109324"/>
    <n v="18"/>
    <n v="7"/>
    <x v="1"/>
    <x v="88"/>
    <x v="4"/>
    <s v="Mumbai"/>
    <s v="Route A"/>
    <n v="29"/>
    <n v="795"/>
    <n v="11"/>
    <n v="68.1849190570411"/>
    <x v="88"/>
    <n v="54207.010650347671"/>
    <s v="Pending"/>
    <s v="Sea"/>
  </r>
  <r>
    <x v="2"/>
    <x v="89"/>
    <n v="97.760085581938597"/>
    <n v="10"/>
    <n v="134"/>
    <n v="56.53368962692165"/>
    <n v="13099.851467979772"/>
    <n v="1"/>
    <n v="8"/>
    <x v="0"/>
    <x v="89"/>
    <x v="1"/>
    <s v="Kolkata"/>
    <s v="Route B"/>
    <n v="12"/>
    <n v="144"/>
    <n v="11"/>
    <n v="46.603873381644398"/>
    <x v="89"/>
    <n v="6710.9577669567934"/>
    <s v="Pending"/>
    <s v="Rail"/>
  </r>
  <r>
    <x v="1"/>
    <x v="90"/>
    <n v="13.881913501359101"/>
    <n v="56"/>
    <n v="320"/>
    <n v="93.350394043910597"/>
    <n v="4442.2123204349118"/>
    <n v="18"/>
    <n v="7"/>
    <x v="0"/>
    <x v="90"/>
    <x v="0"/>
    <s v="Bangalore"/>
    <s v="Route B"/>
    <n v="26"/>
    <n v="376"/>
    <n v="8"/>
    <n v="85.675963335797903"/>
    <x v="90"/>
    <n v="32214.16221426001"/>
    <s v="Pass"/>
    <s v="Rail"/>
  </r>
  <r>
    <x v="2"/>
    <x v="91"/>
    <n v="62.111965463961702"/>
    <n v="90"/>
    <n v="916"/>
    <n v="47.24439658674104"/>
    <n v="56894.560364988916"/>
    <n v="22"/>
    <n v="7"/>
    <x v="0"/>
    <x v="91"/>
    <x v="3"/>
    <s v="Delhi"/>
    <s v="Route B"/>
    <n v="50"/>
    <n v="1006"/>
    <n v="28"/>
    <n v="39.772882502339897"/>
    <x v="91"/>
    <n v="40011.51979735394"/>
    <s v="Pending"/>
    <s v="Rail"/>
  </r>
  <r>
    <x v="2"/>
    <x v="92"/>
    <n v="47.714233075820196"/>
    <n v="44"/>
    <n v="276"/>
    <n v="67.082190421737906"/>
    <n v="13169.128328926374"/>
    <n v="25"/>
    <n v="8"/>
    <x v="0"/>
    <x v="92"/>
    <x v="4"/>
    <s v="Mumbai"/>
    <s v="Route B"/>
    <n v="54"/>
    <n v="320"/>
    <n v="29"/>
    <n v="62.612690395614301"/>
    <x v="92"/>
    <n v="20036.060926596576"/>
    <s v="Pass"/>
    <s v="Rail"/>
  </r>
  <r>
    <x v="0"/>
    <x v="93"/>
    <n v="69.290831002905406"/>
    <n v="88"/>
    <n v="114"/>
    <n v="42.640084402348187"/>
    <n v="7899.1547343312159"/>
    <n v="17"/>
    <n v="1"/>
    <x v="2"/>
    <x v="93"/>
    <x v="3"/>
    <s v="Chennai"/>
    <s v="Route A"/>
    <n v="37"/>
    <n v="202"/>
    <n v="20"/>
    <n v="35.633652343343797"/>
    <x v="93"/>
    <n v="7197.997773355447"/>
    <s v="Fail"/>
    <s v="Air"/>
  </r>
  <r>
    <x v="2"/>
    <x v="94"/>
    <n v="3.0376887246314102"/>
    <n v="97"/>
    <n v="987"/>
    <n v="67.330324556894681"/>
    <n v="2998.1987712112018"/>
    <n v="26"/>
    <n v="9"/>
    <x v="0"/>
    <x v="94"/>
    <x v="4"/>
    <s v="Delhi"/>
    <s v="Route B"/>
    <n v="40"/>
    <n v="1084"/>
    <n v="14"/>
    <n v="60.387378614862101"/>
    <x v="94"/>
    <n v="65459.918418510519"/>
    <s v="Pass"/>
    <s v="Rail"/>
  </r>
  <r>
    <x v="0"/>
    <x v="95"/>
    <n v="77.903927219447695"/>
    <n v="65"/>
    <n v="672"/>
    <n v="67.521024638192642"/>
    <n v="52351.439091468848"/>
    <n v="14"/>
    <n v="9"/>
    <x v="0"/>
    <x v="95"/>
    <x v="3"/>
    <s v="Mumbai"/>
    <s v="Route A"/>
    <n v="40"/>
    <n v="737"/>
    <n v="26"/>
    <n v="58.890685768589897"/>
    <x v="95"/>
    <n v="43402.435411450751"/>
    <s v="Pending"/>
    <s v="Air"/>
  </r>
  <r>
    <x v="2"/>
    <x v="96"/>
    <n v="24.423131420373299"/>
    <n v="29"/>
    <n v="324"/>
    <n v="23.156634375387998"/>
    <n v="7913.0945802009492"/>
    <n v="2"/>
    <n v="3"/>
    <x v="2"/>
    <x v="96"/>
    <x v="0"/>
    <s v="Mumbai"/>
    <s v="Route A"/>
    <n v="30"/>
    <n v="353"/>
    <n v="28"/>
    <n v="17.803756331391199"/>
    <x v="96"/>
    <n v="6284.7259849810935"/>
    <s v="Pending"/>
    <s v="Road"/>
  </r>
  <r>
    <x v="0"/>
    <x v="97"/>
    <n v="3.5261112591434101"/>
    <n v="56"/>
    <n v="62"/>
    <n v="73.670001537577065"/>
    <n v="218.61889806689143"/>
    <n v="19"/>
    <n v="9"/>
    <x v="1"/>
    <x v="97"/>
    <x v="3"/>
    <s v="Mumbai"/>
    <s v="Route A"/>
    <n v="32"/>
    <n v="118"/>
    <n v="13"/>
    <n v="65.765155926367399"/>
    <x v="97"/>
    <n v="7760.2883993113528"/>
    <s v="Fail"/>
    <s v="Road"/>
  </r>
  <r>
    <x v="1"/>
    <x v="98"/>
    <n v="19.754604866878601"/>
    <n v="43"/>
    <n v="913"/>
    <n v="7.0144919595098498"/>
    <n v="18035.954243460164"/>
    <n v="1"/>
    <n v="7"/>
    <x v="0"/>
    <x v="98"/>
    <x v="2"/>
    <s v="Chennai"/>
    <s v="Route A"/>
    <n v="10"/>
    <n v="956"/>
    <n v="9"/>
    <n v="5.6046908643717801"/>
    <x v="98"/>
    <n v="5358.0844663394219"/>
    <s v="Pending"/>
    <s v="Rail"/>
  </r>
  <r>
    <x v="0"/>
    <x v="99"/>
    <n v="68.517832699276596"/>
    <n v="17"/>
    <n v="627"/>
    <n v="39.383922276746617"/>
    <n v="42960.681102446426"/>
    <n v="8"/>
    <n v="6"/>
    <x v="0"/>
    <x v="99"/>
    <x v="4"/>
    <s v="Chennai"/>
    <s v="Route B"/>
    <n v="10"/>
    <n v="644"/>
    <n v="2"/>
    <n v="38.072898520625998"/>
    <x v="99"/>
    <n v="24518.946647283141"/>
    <s v="Fail"/>
    <s v="Rai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7A6EEA-9460-AA45-901B-8F234097A45C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Product SKU">
  <location ref="A4:C105" firstHeaderRow="0" firstDataRow="1" firstDataCol="1" rowPageCount="1" colPageCount="1"/>
  <pivotFields count="21">
    <pivotField axis="axisPage" showAll="0">
      <items count="4">
        <item x="2"/>
        <item x="0"/>
        <item x="1"/>
        <item t="default"/>
      </items>
    </pivotField>
    <pivotField axis="axisRow" showAll="0" sortType="descending">
      <items count="101">
        <item x="0"/>
        <item x="1"/>
        <item x="10"/>
        <item x="1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"/>
        <item x="30"/>
        <item x="31"/>
        <item x="32"/>
        <item x="33"/>
        <item x="34"/>
        <item x="35"/>
        <item x="36"/>
        <item x="37"/>
        <item x="38"/>
        <item x="39"/>
        <item x="4"/>
        <item x="40"/>
        <item x="41"/>
        <item x="42"/>
        <item x="43"/>
        <item x="44"/>
        <item x="45"/>
        <item x="46"/>
        <item x="47"/>
        <item x="48"/>
        <item x="49"/>
        <item x="5"/>
        <item x="50"/>
        <item x="51"/>
        <item x="52"/>
        <item x="53"/>
        <item x="54"/>
        <item x="55"/>
        <item x="56"/>
        <item x="57"/>
        <item x="58"/>
        <item x="59"/>
        <item x="6"/>
        <item x="60"/>
        <item x="61"/>
        <item x="62"/>
        <item x="63"/>
        <item x="64"/>
        <item x="65"/>
        <item x="66"/>
        <item x="67"/>
        <item x="68"/>
        <item x="69"/>
        <item x="7"/>
        <item x="70"/>
        <item x="71"/>
        <item x="72"/>
        <item x="73"/>
        <item x="74"/>
        <item x="75"/>
        <item x="76"/>
        <item x="77"/>
        <item x="78"/>
        <item x="79"/>
        <item x="8"/>
        <item x="80"/>
        <item x="81"/>
        <item x="82"/>
        <item x="83"/>
        <item x="84"/>
        <item x="85"/>
        <item x="86"/>
        <item x="87"/>
        <item x="88"/>
        <item x="89"/>
        <item x="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numFmtId="164" showAll="0"/>
    <pivotField showAll="0"/>
    <pivotField dataField="1" showAll="0"/>
    <pivotField numFmtId="164" showAll="0"/>
    <pivotField numFmtId="164"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</pivotFields>
  <rowFields count="1">
    <field x="1"/>
  </rowFields>
  <rowItems count="101">
    <i>
      <x v="2"/>
    </i>
    <i>
      <x v="94"/>
    </i>
    <i>
      <x v="89"/>
    </i>
    <i>
      <x v="31"/>
    </i>
    <i>
      <x v="30"/>
    </i>
    <i>
      <x v="3"/>
    </i>
    <i>
      <x v="76"/>
    </i>
    <i>
      <x v="35"/>
    </i>
    <i>
      <x v="39"/>
    </i>
    <i>
      <x v="91"/>
    </i>
    <i>
      <x v="98"/>
    </i>
    <i>
      <x v="42"/>
    </i>
    <i>
      <x v="72"/>
    </i>
    <i>
      <x v="54"/>
    </i>
    <i>
      <x v="15"/>
    </i>
    <i>
      <x v="79"/>
    </i>
    <i>
      <x v="34"/>
    </i>
    <i>
      <x v="41"/>
    </i>
    <i>
      <x v="48"/>
    </i>
    <i>
      <x/>
    </i>
    <i>
      <x v="26"/>
    </i>
    <i>
      <x v="80"/>
    </i>
    <i>
      <x v="87"/>
    </i>
    <i>
      <x v="1"/>
    </i>
    <i>
      <x v="32"/>
    </i>
    <i>
      <x v="63"/>
    </i>
    <i>
      <x v="51"/>
    </i>
    <i>
      <x v="95"/>
    </i>
    <i>
      <x v="82"/>
    </i>
    <i>
      <x v="69"/>
    </i>
    <i>
      <x v="46"/>
    </i>
    <i>
      <x v="99"/>
    </i>
    <i>
      <x v="50"/>
    </i>
    <i>
      <x v="10"/>
    </i>
    <i>
      <x v="83"/>
    </i>
    <i>
      <x v="27"/>
    </i>
    <i>
      <x v="28"/>
    </i>
    <i>
      <x v="14"/>
    </i>
    <i>
      <x v="38"/>
    </i>
    <i>
      <x v="6"/>
    </i>
    <i>
      <x v="36"/>
    </i>
    <i>
      <x v="64"/>
    </i>
    <i>
      <x v="66"/>
    </i>
    <i>
      <x v="55"/>
    </i>
    <i>
      <x v="70"/>
    </i>
    <i>
      <x v="7"/>
    </i>
    <i>
      <x v="62"/>
    </i>
    <i>
      <x v="29"/>
    </i>
    <i>
      <x v="67"/>
    </i>
    <i>
      <x v="21"/>
    </i>
    <i>
      <x v="16"/>
    </i>
    <i>
      <x v="57"/>
    </i>
    <i>
      <x v="71"/>
    </i>
    <i>
      <x v="75"/>
    </i>
    <i>
      <x v="19"/>
    </i>
    <i>
      <x v="20"/>
    </i>
    <i>
      <x v="4"/>
    </i>
    <i>
      <x v="81"/>
    </i>
    <i>
      <x v="24"/>
    </i>
    <i>
      <x v="96"/>
    </i>
    <i>
      <x v="90"/>
    </i>
    <i>
      <x v="13"/>
    </i>
    <i>
      <x v="8"/>
    </i>
    <i>
      <x v="92"/>
    </i>
    <i>
      <x v="59"/>
    </i>
    <i>
      <x v="22"/>
    </i>
    <i>
      <x v="5"/>
    </i>
    <i>
      <x v="60"/>
    </i>
    <i>
      <x v="49"/>
    </i>
    <i>
      <x v="74"/>
    </i>
    <i>
      <x v="53"/>
    </i>
    <i>
      <x v="85"/>
    </i>
    <i>
      <x v="17"/>
    </i>
    <i>
      <x v="77"/>
    </i>
    <i>
      <x v="11"/>
    </i>
    <i>
      <x v="33"/>
    </i>
    <i>
      <x v="25"/>
    </i>
    <i>
      <x v="65"/>
    </i>
    <i>
      <x v="37"/>
    </i>
    <i>
      <x v="47"/>
    </i>
    <i>
      <x v="78"/>
    </i>
    <i>
      <x v="45"/>
    </i>
    <i>
      <x v="18"/>
    </i>
    <i>
      <x v="88"/>
    </i>
    <i>
      <x v="61"/>
    </i>
    <i>
      <x v="9"/>
    </i>
    <i>
      <x v="58"/>
    </i>
    <i>
      <x v="93"/>
    </i>
    <i>
      <x v="73"/>
    </i>
    <i>
      <x v="44"/>
    </i>
    <i>
      <x v="52"/>
    </i>
    <i>
      <x v="23"/>
    </i>
    <i>
      <x v="86"/>
    </i>
    <i>
      <x v="56"/>
    </i>
    <i>
      <x v="97"/>
    </i>
    <i>
      <x v="68"/>
    </i>
    <i>
      <x v="43"/>
    </i>
    <i>
      <x v="84"/>
    </i>
    <i>
      <x v="40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Sold Price" fld="2" baseField="0" baseItem="0" numFmtId="44"/>
    <dataField name="Sum of Quantity Sold" fld="4" baseField="0" baseItem="0"/>
  </dataFields>
  <formats count="1">
    <format dxfId="1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3662B-41A7-3143-8274-2E1D0D621F2D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Product Type">
  <location ref="A3:D7" firstHeaderRow="0" firstDataRow="1" firstDataCol="1"/>
  <pivotFields count="21">
    <pivotField axis="axisRow" showAll="0">
      <items count="4">
        <item x="2"/>
        <item x="0"/>
        <item x="1"/>
        <item t="default"/>
      </items>
    </pivotField>
    <pivotField showAll="0"/>
    <pivotField numFmtId="164" showAll="0"/>
    <pivotField dataField="1" showAll="0"/>
    <pivotField dataField="1" showAll="0"/>
    <pivotField numFmtId="164" showAll="0"/>
    <pivotField numFmtId="164"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dataField="1" showAll="0"/>
    <pivotField showAll="0"/>
    <pivotField numFmtId="164"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oduction volumes" fld="15" baseField="0" baseItem="0"/>
    <dataField name="Sum of Quantity Sold" fld="4" baseField="0" baseItem="0"/>
    <dataField name="Sum of Stock levels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F0EF5B-566B-4945-A91E-B69E205E25B7}" name="PivotTable7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Carrier">
  <location ref="A4:C8" firstHeaderRow="0" firstDataRow="1" firstDataCol="1"/>
  <pivotFields count="22">
    <pivotField showAll="0"/>
    <pivotField showAll="0"/>
    <pivotField numFmtId="164" showAll="0"/>
    <pivotField showAll="0"/>
    <pivotField showAll="0"/>
    <pivotField numFmtId="164" showAll="0"/>
    <pivotField dataField="1" numFmtId="164"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numFmtId="164" showAll="0"/>
    <pivotField dataField="1" numFmtId="164" showAll="0">
      <items count="101">
        <item x="45"/>
        <item x="68"/>
        <item x="3"/>
        <item x="49"/>
        <item x="56"/>
        <item x="75"/>
        <item x="2"/>
        <item x="53"/>
        <item x="86"/>
        <item x="48"/>
        <item x="6"/>
        <item x="25"/>
        <item x="12"/>
        <item x="31"/>
        <item x="73"/>
        <item x="64"/>
        <item x="87"/>
        <item x="34"/>
        <item x="63"/>
        <item x="17"/>
        <item x="70"/>
        <item x="8"/>
        <item x="99"/>
        <item x="85"/>
        <item x="97"/>
        <item x="51"/>
        <item x="5"/>
        <item x="39"/>
        <item x="7"/>
        <item x="14"/>
        <item x="23"/>
        <item x="61"/>
        <item x="98"/>
        <item x="19"/>
        <item x="15"/>
        <item x="93"/>
        <item x="89"/>
        <item x="92"/>
        <item x="37"/>
        <item x="16"/>
        <item x="82"/>
        <item x="79"/>
        <item x="66"/>
        <item x="60"/>
        <item x="76"/>
        <item x="96"/>
        <item x="42"/>
        <item x="29"/>
        <item x="36"/>
        <item x="43"/>
        <item x="24"/>
        <item x="26"/>
        <item x="13"/>
        <item x="35"/>
        <item x="77"/>
        <item x="0"/>
        <item x="62"/>
        <item x="57"/>
        <item x="80"/>
        <item x="54"/>
        <item x="18"/>
        <item x="90"/>
        <item x="27"/>
        <item x="30"/>
        <item x="88"/>
        <item x="20"/>
        <item x="81"/>
        <item x="33"/>
        <item x="41"/>
        <item x="65"/>
        <item x="4"/>
        <item x="55"/>
        <item x="83"/>
        <item x="72"/>
        <item x="59"/>
        <item x="46"/>
        <item x="21"/>
        <item x="28"/>
        <item x="50"/>
        <item x="11"/>
        <item x="58"/>
        <item x="67"/>
        <item x="74"/>
        <item x="32"/>
        <item x="69"/>
        <item x="71"/>
        <item x="84"/>
        <item x="95"/>
        <item x="52"/>
        <item x="38"/>
        <item x="44"/>
        <item x="9"/>
        <item x="40"/>
        <item x="91"/>
        <item x="94"/>
        <item x="1"/>
        <item x="78"/>
        <item x="10"/>
        <item x="22"/>
        <item x="47"/>
        <item t="default"/>
      </items>
    </pivotField>
    <pivotField numFmtId="164"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 generated" fld="6" baseField="0" baseItem="0" numFmtId="44"/>
    <dataField name="Sum of Tot. Shipping Costs" fld="18" baseField="0" baseItem="0" numFmtId="44"/>
  </dataFields>
  <formats count="2">
    <format dxfId="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6DE347-7F9C-A744-A25E-4E96DF1ADB4B}" name="PivotTable7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Carrier">
  <location ref="A4:C8" firstHeaderRow="0" firstDataRow="1" firstDataCol="1" rowPageCount="1" colPageCount="1"/>
  <pivotFields count="22">
    <pivotField axis="axisPage" showAll="0">
      <items count="4">
        <item x="2"/>
        <item x="0"/>
        <item x="1"/>
        <item t="default"/>
      </items>
    </pivotField>
    <pivotField showAll="0">
      <items count="101">
        <item x="0"/>
        <item x="1"/>
        <item x="10"/>
        <item x="1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"/>
        <item x="30"/>
        <item x="31"/>
        <item x="32"/>
        <item x="33"/>
        <item x="34"/>
        <item x="35"/>
        <item x="36"/>
        <item x="37"/>
        <item x="38"/>
        <item x="39"/>
        <item x="4"/>
        <item x="40"/>
        <item x="41"/>
        <item x="42"/>
        <item x="43"/>
        <item x="44"/>
        <item x="45"/>
        <item x="46"/>
        <item x="47"/>
        <item x="48"/>
        <item x="49"/>
        <item x="5"/>
        <item x="50"/>
        <item x="51"/>
        <item x="52"/>
        <item x="53"/>
        <item x="54"/>
        <item x="55"/>
        <item x="56"/>
        <item x="57"/>
        <item x="58"/>
        <item x="59"/>
        <item x="6"/>
        <item x="60"/>
        <item x="61"/>
        <item x="62"/>
        <item x="63"/>
        <item x="64"/>
        <item x="65"/>
        <item x="66"/>
        <item x="67"/>
        <item x="68"/>
        <item x="69"/>
        <item x="7"/>
        <item x="70"/>
        <item x="71"/>
        <item x="72"/>
        <item x="73"/>
        <item x="74"/>
        <item x="75"/>
        <item x="76"/>
        <item x="77"/>
        <item x="78"/>
        <item x="79"/>
        <item x="8"/>
        <item x="80"/>
        <item x="81"/>
        <item x="82"/>
        <item x="83"/>
        <item x="84"/>
        <item x="85"/>
        <item x="86"/>
        <item x="87"/>
        <item x="88"/>
        <item x="89"/>
        <item x="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umFmtId="164" showAll="0"/>
    <pivotField showAll="0"/>
    <pivotField showAll="0"/>
    <pivotField numFmtId="164" showAll="0"/>
    <pivotField numFmtId="164" showAll="0"/>
    <pivotField showAll="0"/>
    <pivotField showAll="0"/>
    <pivotField axis="axisRow" showAll="0" defaultSubtotal="0">
      <items count="3">
        <item x="1"/>
        <item x="0"/>
        <item x="2"/>
      </items>
    </pivotField>
    <pivotField numFmtId="164" showAll="0">
      <items count="101">
        <item x="53"/>
        <item x="34"/>
        <item x="68"/>
        <item x="99"/>
        <item x="12"/>
        <item x="98"/>
        <item x="86"/>
        <item x="73"/>
        <item x="37"/>
        <item x="3"/>
        <item x="56"/>
        <item x="14"/>
        <item x="36"/>
        <item x="66"/>
        <item x="25"/>
        <item x="7"/>
        <item x="15"/>
        <item x="63"/>
        <item x="75"/>
        <item x="49"/>
        <item x="31"/>
        <item x="80"/>
        <item x="23"/>
        <item x="0"/>
        <item x="8"/>
        <item x="17"/>
        <item x="43"/>
        <item x="88"/>
        <item x="6"/>
        <item x="4"/>
        <item x="81"/>
        <item x="46"/>
        <item x="16"/>
        <item x="54"/>
        <item x="18"/>
        <item x="60"/>
        <item x="5"/>
        <item x="92"/>
        <item x="11"/>
        <item x="64"/>
        <item x="82"/>
        <item x="19"/>
        <item x="51"/>
        <item x="33"/>
        <item x="58"/>
        <item x="83"/>
        <item x="55"/>
        <item x="45"/>
        <item x="74"/>
        <item x="35"/>
        <item x="96"/>
        <item x="39"/>
        <item x="41"/>
        <item x="21"/>
        <item x="50"/>
        <item x="70"/>
        <item x="79"/>
        <item x="26"/>
        <item x="87"/>
        <item x="65"/>
        <item x="32"/>
        <item x="72"/>
        <item x="77"/>
        <item x="94"/>
        <item x="93"/>
        <item x="76"/>
        <item x="48"/>
        <item x="9"/>
        <item x="40"/>
        <item x="62"/>
        <item x="59"/>
        <item x="27"/>
        <item x="91"/>
        <item x="42"/>
        <item x="44"/>
        <item x="90"/>
        <item x="97"/>
        <item x="2"/>
        <item x="29"/>
        <item x="85"/>
        <item x="84"/>
        <item x="78"/>
        <item x="95"/>
        <item x="52"/>
        <item x="10"/>
        <item x="20"/>
        <item x="30"/>
        <item x="47"/>
        <item x="61"/>
        <item x="67"/>
        <item x="57"/>
        <item x="71"/>
        <item x="38"/>
        <item x="13"/>
        <item x="22"/>
        <item x="69"/>
        <item x="1"/>
        <item x="24"/>
        <item x="28"/>
        <item x="89"/>
        <item t="default"/>
      </items>
    </pivotField>
    <pivotField showAll="0">
      <items count="6">
        <item x="1"/>
        <item x="4"/>
        <item x="0"/>
        <item x="3"/>
        <item x="2"/>
        <item t="default"/>
      </items>
    </pivotField>
    <pivotField showAll="0"/>
    <pivotField showAll="0"/>
    <pivotField showAll="0"/>
    <pivotField showAll="0"/>
    <pivotField dataField="1" showAll="0"/>
    <pivotField dataField="1" numFmtId="164" showAll="0"/>
    <pivotField numFmtId="164" showAll="0">
      <items count="101">
        <item x="45"/>
        <item x="68"/>
        <item x="3"/>
        <item x="49"/>
        <item x="56"/>
        <item x="75"/>
        <item x="2"/>
        <item x="53"/>
        <item x="86"/>
        <item x="48"/>
        <item x="6"/>
        <item x="25"/>
        <item x="12"/>
        <item x="31"/>
        <item x="73"/>
        <item x="64"/>
        <item x="87"/>
        <item x="34"/>
        <item x="63"/>
        <item x="17"/>
        <item x="70"/>
        <item x="8"/>
        <item x="99"/>
        <item x="85"/>
        <item x="97"/>
        <item x="51"/>
        <item x="5"/>
        <item x="39"/>
        <item x="7"/>
        <item x="14"/>
        <item x="23"/>
        <item x="61"/>
        <item x="98"/>
        <item x="19"/>
        <item x="15"/>
        <item x="93"/>
        <item x="89"/>
        <item x="92"/>
        <item x="37"/>
        <item x="16"/>
        <item x="82"/>
        <item x="79"/>
        <item x="66"/>
        <item x="60"/>
        <item x="76"/>
        <item x="96"/>
        <item x="42"/>
        <item x="29"/>
        <item x="36"/>
        <item x="43"/>
        <item x="24"/>
        <item x="26"/>
        <item x="13"/>
        <item x="35"/>
        <item x="77"/>
        <item x="0"/>
        <item x="62"/>
        <item x="57"/>
        <item x="80"/>
        <item x="54"/>
        <item x="18"/>
        <item x="90"/>
        <item x="27"/>
        <item x="30"/>
        <item x="88"/>
        <item x="20"/>
        <item x="81"/>
        <item x="33"/>
        <item x="41"/>
        <item x="65"/>
        <item x="4"/>
        <item x="55"/>
        <item x="83"/>
        <item x="72"/>
        <item x="59"/>
        <item x="46"/>
        <item x="21"/>
        <item x="28"/>
        <item x="50"/>
        <item x="11"/>
        <item x="58"/>
        <item x="67"/>
        <item x="74"/>
        <item x="32"/>
        <item x="69"/>
        <item x="71"/>
        <item x="84"/>
        <item x="95"/>
        <item x="52"/>
        <item x="38"/>
        <item x="44"/>
        <item x="9"/>
        <item x="40"/>
        <item x="91"/>
        <item x="94"/>
        <item x="1"/>
        <item x="78"/>
        <item x="10"/>
        <item x="22"/>
        <item x="47"/>
        <item t="default"/>
      </items>
    </pivotField>
    <pivotField numFmtId="164"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Manufacturing lead time" fld="16" subtotal="average" baseField="0" baseItem="0"/>
    <dataField name="Average of Manufacturing costs/Unit" fld="17" subtotal="average" baseField="0" baseItem="0"/>
  </dataFields>
  <chartFormats count="2">
    <chartFormat chart="4" format="1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2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1"/>
  <sheetViews>
    <sheetView tabSelected="1" zoomScaleNormal="50" workbookViewId="0">
      <selection activeCell="G1" activeCellId="2" sqref="S1 S1:S1048576 G1:G1048576"/>
    </sheetView>
  </sheetViews>
  <sheetFormatPr baseColWidth="10" defaultRowHeight="16"/>
  <cols>
    <col min="1" max="1" width="12.6640625" customWidth="1"/>
    <col min="5" max="5" width="21.6640625" bestFit="1" customWidth="1"/>
    <col min="7" max="7" width="17.1640625" bestFit="1" customWidth="1"/>
    <col min="9" max="9" width="13.33203125" bestFit="1" customWidth="1"/>
    <col min="10" max="10" width="14.83203125" bestFit="1" customWidth="1"/>
    <col min="11" max="11" width="17.6640625" bestFit="1" customWidth="1"/>
    <col min="12" max="12" width="13" bestFit="1" customWidth="1"/>
    <col min="15" max="15" width="12.5" bestFit="1" customWidth="1"/>
    <col min="16" max="16" width="17.33203125" bestFit="1" customWidth="1"/>
    <col min="17" max="17" width="21.83203125" bestFit="1" customWidth="1"/>
    <col min="18" max="18" width="23" bestFit="1" customWidth="1"/>
    <col min="19" max="21" width="23" customWidth="1"/>
    <col min="22" max="22" width="19" customWidth="1"/>
    <col min="23" max="23" width="27.83203125" customWidth="1"/>
    <col min="24" max="24" width="9.33203125" customWidth="1"/>
  </cols>
  <sheetData>
    <row r="1" spans="1:23">
      <c r="A1" t="s">
        <v>0</v>
      </c>
      <c r="B1" t="s">
        <v>1</v>
      </c>
      <c r="C1" s="12" t="s">
        <v>145</v>
      </c>
      <c r="D1" s="14" t="s">
        <v>3</v>
      </c>
      <c r="E1" s="14" t="s">
        <v>147</v>
      </c>
      <c r="F1" s="12" t="s">
        <v>143</v>
      </c>
      <c r="G1" s="17" t="s">
        <v>2</v>
      </c>
      <c r="H1" s="2" t="s">
        <v>4</v>
      </c>
      <c r="I1" t="s">
        <v>5</v>
      </c>
      <c r="J1" t="s">
        <v>6</v>
      </c>
      <c r="K1" s="18" t="s">
        <v>159</v>
      </c>
      <c r="L1" t="s">
        <v>7</v>
      </c>
      <c r="M1" t="s">
        <v>8</v>
      </c>
      <c r="N1" t="s">
        <v>14</v>
      </c>
      <c r="O1" s="13" t="s">
        <v>144</v>
      </c>
      <c r="P1" s="14" t="s">
        <v>9</v>
      </c>
      <c r="Q1" s="3" t="s">
        <v>10</v>
      </c>
      <c r="R1" s="18" t="s">
        <v>158</v>
      </c>
      <c r="S1" s="19" t="s">
        <v>160</v>
      </c>
      <c r="T1" s="19" t="s">
        <v>161</v>
      </c>
      <c r="U1" t="s">
        <v>11</v>
      </c>
      <c r="V1" t="s">
        <v>13</v>
      </c>
      <c r="W1" t="s">
        <v>12</v>
      </c>
    </row>
    <row r="2" spans="1:23">
      <c r="A2" t="s">
        <v>15</v>
      </c>
      <c r="B2" t="s">
        <v>16</v>
      </c>
      <c r="C2" s="1">
        <v>69.808005542115694</v>
      </c>
      <c r="D2">
        <v>55</v>
      </c>
      <c r="E2">
        <v>802</v>
      </c>
      <c r="F2" s="1">
        <f t="shared" ref="F2:F33" si="0">$R2+$K2</f>
        <v>49.236451379939098</v>
      </c>
      <c r="G2" s="1">
        <f>$C2*$E2</f>
        <v>55986.02044477679</v>
      </c>
      <c r="H2" s="5">
        <v>7</v>
      </c>
      <c r="I2">
        <v>4</v>
      </c>
      <c r="J2" t="s">
        <v>17</v>
      </c>
      <c r="K2" s="1">
        <v>2.9565721394308002</v>
      </c>
      <c r="L2" t="s">
        <v>18</v>
      </c>
      <c r="M2" t="s">
        <v>19</v>
      </c>
      <c r="N2" t="s">
        <v>22</v>
      </c>
      <c r="O2" s="4">
        <f t="shared" ref="O2:O33" si="1">$H2+$Q2</f>
        <v>36</v>
      </c>
      <c r="P2">
        <f>$D2+$E2</f>
        <v>857</v>
      </c>
      <c r="Q2" s="6">
        <v>29</v>
      </c>
      <c r="R2" s="1">
        <v>46.279879240508301</v>
      </c>
      <c r="S2" s="1">
        <f>$K2*$P2</f>
        <v>2533.7823234921957</v>
      </c>
      <c r="T2" s="1">
        <f t="shared" ref="T2:T33" si="2">$R2*$P2</f>
        <v>39661.856509115612</v>
      </c>
      <c r="U2" t="s">
        <v>20</v>
      </c>
      <c r="V2" t="s">
        <v>21</v>
      </c>
      <c r="W2">
        <v>0.226410360849925</v>
      </c>
    </row>
    <row r="3" spans="1:23">
      <c r="A3" t="s">
        <v>23</v>
      </c>
      <c r="B3" t="s">
        <v>24</v>
      </c>
      <c r="C3" s="1">
        <v>14.8435232750843</v>
      </c>
      <c r="D3">
        <v>95</v>
      </c>
      <c r="E3">
        <v>736</v>
      </c>
      <c r="F3" s="1">
        <f t="shared" si="0"/>
        <v>43.333343725161313</v>
      </c>
      <c r="G3" s="1">
        <f t="shared" ref="G3:G66" si="3">$C3*$E3</f>
        <v>10924.833130462044</v>
      </c>
      <c r="H3" s="5">
        <v>30</v>
      </c>
      <c r="I3">
        <v>2</v>
      </c>
      <c r="J3" t="s">
        <v>25</v>
      </c>
      <c r="K3" s="1">
        <v>9.7165747714313095</v>
      </c>
      <c r="L3" t="s">
        <v>18</v>
      </c>
      <c r="M3" t="s">
        <v>19</v>
      </c>
      <c r="N3" t="s">
        <v>22</v>
      </c>
      <c r="O3" s="4">
        <f t="shared" si="1"/>
        <v>60</v>
      </c>
      <c r="P3">
        <f t="shared" ref="P3:P66" si="4">$D3+$E3</f>
        <v>831</v>
      </c>
      <c r="Q3" s="6">
        <v>30</v>
      </c>
      <c r="R3" s="1">
        <v>33.616768953730002</v>
      </c>
      <c r="S3" s="1">
        <f>$K3*$P3</f>
        <v>8074.4736350594185</v>
      </c>
      <c r="T3" s="1">
        <f t="shared" si="2"/>
        <v>27935.535000549633</v>
      </c>
      <c r="U3" t="s">
        <v>20</v>
      </c>
      <c r="V3" t="s">
        <v>21</v>
      </c>
      <c r="W3">
        <v>4.8540680263886999</v>
      </c>
    </row>
    <row r="4" spans="1:23">
      <c r="A4" t="s">
        <v>15</v>
      </c>
      <c r="B4" t="s">
        <v>26</v>
      </c>
      <c r="C4" s="1">
        <v>11.319683293090501</v>
      </c>
      <c r="D4">
        <v>34</v>
      </c>
      <c r="E4">
        <v>8</v>
      </c>
      <c r="F4" s="1">
        <f t="shared" si="0"/>
        <v>38.742498610016348</v>
      </c>
      <c r="G4" s="1">
        <f t="shared" si="3"/>
        <v>90.557466344724006</v>
      </c>
      <c r="H4" s="5">
        <v>10</v>
      </c>
      <c r="I4">
        <v>2</v>
      </c>
      <c r="J4" t="s">
        <v>17</v>
      </c>
      <c r="K4" s="1">
        <v>8.0544792617321495</v>
      </c>
      <c r="L4" t="s">
        <v>27</v>
      </c>
      <c r="M4" t="s">
        <v>19</v>
      </c>
      <c r="N4" t="s">
        <v>29</v>
      </c>
      <c r="O4" s="4">
        <f t="shared" si="1"/>
        <v>37</v>
      </c>
      <c r="P4">
        <f t="shared" si="4"/>
        <v>42</v>
      </c>
      <c r="Q4" s="6">
        <v>27</v>
      </c>
      <c r="R4" s="1">
        <v>30.6880193482842</v>
      </c>
      <c r="S4" s="1">
        <f t="shared" ref="S4:S67" si="5">$K4*$P4</f>
        <v>338.28812899275027</v>
      </c>
      <c r="T4" s="1">
        <f t="shared" si="2"/>
        <v>1288.8968126279365</v>
      </c>
      <c r="U4" t="s">
        <v>20</v>
      </c>
      <c r="V4" t="s">
        <v>28</v>
      </c>
      <c r="W4">
        <v>4.5805926191992201</v>
      </c>
    </row>
    <row r="5" spans="1:23">
      <c r="A5" t="s">
        <v>23</v>
      </c>
      <c r="B5" t="s">
        <v>30</v>
      </c>
      <c r="C5" s="1">
        <v>61.1633430164377</v>
      </c>
      <c r="D5">
        <v>68</v>
      </c>
      <c r="E5">
        <v>83</v>
      </c>
      <c r="F5" s="1">
        <f t="shared" si="0"/>
        <v>37.354309960668417</v>
      </c>
      <c r="G5" s="1">
        <f t="shared" si="3"/>
        <v>5076.5574703643288</v>
      </c>
      <c r="H5" s="5">
        <v>13</v>
      </c>
      <c r="I5">
        <v>6</v>
      </c>
      <c r="J5" t="s">
        <v>31</v>
      </c>
      <c r="K5" s="1">
        <v>1.7295685635434199</v>
      </c>
      <c r="L5" t="s">
        <v>32</v>
      </c>
      <c r="M5" t="s">
        <v>33</v>
      </c>
      <c r="N5" t="s">
        <v>36</v>
      </c>
      <c r="O5" s="4">
        <f t="shared" si="1"/>
        <v>31</v>
      </c>
      <c r="P5">
        <f t="shared" si="4"/>
        <v>151</v>
      </c>
      <c r="Q5" s="6">
        <v>18</v>
      </c>
      <c r="R5" s="1">
        <v>35.624741397125</v>
      </c>
      <c r="S5" s="1">
        <f t="shared" si="5"/>
        <v>261.1648530950564</v>
      </c>
      <c r="T5" s="1">
        <f t="shared" si="2"/>
        <v>5379.3359509658749</v>
      </c>
      <c r="U5" t="s">
        <v>34</v>
      </c>
      <c r="V5" t="s">
        <v>35</v>
      </c>
      <c r="W5">
        <v>4.7466486206477496</v>
      </c>
    </row>
    <row r="6" spans="1:23">
      <c r="A6" t="s">
        <v>23</v>
      </c>
      <c r="B6" t="s">
        <v>37</v>
      </c>
      <c r="C6" s="1">
        <v>4.8054960363458896</v>
      </c>
      <c r="D6">
        <v>26</v>
      </c>
      <c r="E6">
        <v>871</v>
      </c>
      <c r="F6" s="1">
        <f t="shared" si="0"/>
        <v>95.955708514583463</v>
      </c>
      <c r="G6" s="1">
        <f t="shared" si="3"/>
        <v>4185.58704765727</v>
      </c>
      <c r="H6" s="5">
        <v>3</v>
      </c>
      <c r="I6">
        <v>8</v>
      </c>
      <c r="J6" t="s">
        <v>25</v>
      </c>
      <c r="K6" s="1">
        <v>3.8905479158706702</v>
      </c>
      <c r="L6" t="s">
        <v>27</v>
      </c>
      <c r="M6" t="s">
        <v>38</v>
      </c>
      <c r="N6" t="s">
        <v>36</v>
      </c>
      <c r="O6" s="4">
        <f t="shared" si="1"/>
        <v>6</v>
      </c>
      <c r="P6">
        <f t="shared" si="4"/>
        <v>897</v>
      </c>
      <c r="Q6" s="6">
        <v>3</v>
      </c>
      <c r="R6" s="1">
        <v>92.065160598712794</v>
      </c>
      <c r="S6" s="1">
        <f t="shared" si="5"/>
        <v>3489.8214805359912</v>
      </c>
      <c r="T6" s="1">
        <f t="shared" si="2"/>
        <v>82582.449057045378</v>
      </c>
      <c r="U6" t="s">
        <v>34</v>
      </c>
      <c r="V6" t="s">
        <v>28</v>
      </c>
      <c r="W6">
        <v>3.1455795228330001</v>
      </c>
    </row>
    <row r="7" spans="1:23">
      <c r="A7" t="s">
        <v>15</v>
      </c>
      <c r="B7" t="s">
        <v>39</v>
      </c>
      <c r="C7" s="1">
        <v>1.6999760138659299</v>
      </c>
      <c r="D7">
        <v>87</v>
      </c>
      <c r="E7">
        <v>147</v>
      </c>
      <c r="F7" s="1">
        <f t="shared" si="0"/>
        <v>61.210574421814087</v>
      </c>
      <c r="G7" s="1">
        <f t="shared" si="3"/>
        <v>249.8964740382917</v>
      </c>
      <c r="H7" s="5">
        <v>27</v>
      </c>
      <c r="I7">
        <v>3</v>
      </c>
      <c r="J7" t="s">
        <v>17</v>
      </c>
      <c r="K7" s="1">
        <v>4.4440988643822896</v>
      </c>
      <c r="L7" t="s">
        <v>40</v>
      </c>
      <c r="M7" t="s">
        <v>41</v>
      </c>
      <c r="N7" t="s">
        <v>36</v>
      </c>
      <c r="O7" s="4">
        <f t="shared" si="1"/>
        <v>44</v>
      </c>
      <c r="P7">
        <f t="shared" si="4"/>
        <v>234</v>
      </c>
      <c r="Q7" s="6">
        <v>17</v>
      </c>
      <c r="R7" s="1">
        <v>56.766475557431797</v>
      </c>
      <c r="S7" s="1">
        <f t="shared" si="5"/>
        <v>1039.9191342654558</v>
      </c>
      <c r="T7" s="1">
        <f t="shared" si="2"/>
        <v>13283.35528043904</v>
      </c>
      <c r="U7" t="s">
        <v>34</v>
      </c>
      <c r="V7" t="s">
        <v>21</v>
      </c>
      <c r="W7">
        <v>2.7791935115711599</v>
      </c>
    </row>
    <row r="8" spans="1:23">
      <c r="A8" t="s">
        <v>23</v>
      </c>
      <c r="B8" t="s">
        <v>42</v>
      </c>
      <c r="C8" s="1">
        <v>4.0783328631079403</v>
      </c>
      <c r="D8">
        <v>48</v>
      </c>
      <c r="E8">
        <v>65</v>
      </c>
      <c r="F8" s="1">
        <f t="shared" si="0"/>
        <v>4.9658318725390602</v>
      </c>
      <c r="G8" s="1">
        <f t="shared" si="3"/>
        <v>265.09163610201614</v>
      </c>
      <c r="H8" s="5">
        <v>15</v>
      </c>
      <c r="I8">
        <v>8</v>
      </c>
      <c r="J8" t="s">
        <v>31</v>
      </c>
      <c r="K8" s="1">
        <v>3.8807633029519999</v>
      </c>
      <c r="L8" t="s">
        <v>18</v>
      </c>
      <c r="M8" t="s">
        <v>33</v>
      </c>
      <c r="N8" t="s">
        <v>36</v>
      </c>
      <c r="O8" s="4">
        <f t="shared" si="1"/>
        <v>39</v>
      </c>
      <c r="P8">
        <f t="shared" si="4"/>
        <v>113</v>
      </c>
      <c r="Q8" s="6">
        <v>24</v>
      </c>
      <c r="R8" s="1">
        <v>1.0850685695870601</v>
      </c>
      <c r="S8" s="1">
        <f t="shared" si="5"/>
        <v>438.52625323357597</v>
      </c>
      <c r="T8" s="1">
        <f t="shared" si="2"/>
        <v>122.61274836333779</v>
      </c>
      <c r="U8" t="s">
        <v>20</v>
      </c>
      <c r="V8" t="s">
        <v>43</v>
      </c>
      <c r="W8">
        <v>1.0009106193041299</v>
      </c>
    </row>
    <row r="9" spans="1:23">
      <c r="A9" t="s">
        <v>44</v>
      </c>
      <c r="B9" t="s">
        <v>45</v>
      </c>
      <c r="C9" s="1">
        <v>42.958384382459997</v>
      </c>
      <c r="D9">
        <v>59</v>
      </c>
      <c r="E9">
        <v>426</v>
      </c>
      <c r="F9" s="1">
        <f t="shared" si="0"/>
        <v>101.81444738801687</v>
      </c>
      <c r="G9" s="1">
        <f t="shared" si="3"/>
        <v>18300.27174692796</v>
      </c>
      <c r="H9" s="5">
        <v>17</v>
      </c>
      <c r="I9">
        <v>1</v>
      </c>
      <c r="J9" t="s">
        <v>17</v>
      </c>
      <c r="K9" s="1">
        <v>2.3483387844177801</v>
      </c>
      <c r="L9" t="s">
        <v>40</v>
      </c>
      <c r="M9" t="s">
        <v>41</v>
      </c>
      <c r="N9" t="s">
        <v>29</v>
      </c>
      <c r="O9" s="4">
        <f t="shared" si="1"/>
        <v>18</v>
      </c>
      <c r="P9">
        <f t="shared" si="4"/>
        <v>485</v>
      </c>
      <c r="Q9" s="6">
        <v>1</v>
      </c>
      <c r="R9" s="1">
        <v>99.466108603599096</v>
      </c>
      <c r="S9" s="1">
        <f t="shared" si="5"/>
        <v>1138.9443104426234</v>
      </c>
      <c r="T9" s="1">
        <f t="shared" si="2"/>
        <v>48241.06267274556</v>
      </c>
      <c r="U9" t="s">
        <v>34</v>
      </c>
      <c r="V9" t="s">
        <v>21</v>
      </c>
      <c r="W9">
        <v>0.39817718685065001</v>
      </c>
    </row>
    <row r="10" spans="1:23">
      <c r="A10" t="s">
        <v>44</v>
      </c>
      <c r="B10" t="s">
        <v>46</v>
      </c>
      <c r="C10" s="1">
        <v>68.717596748527299</v>
      </c>
      <c r="D10">
        <v>78</v>
      </c>
      <c r="E10">
        <v>150</v>
      </c>
      <c r="F10" s="1">
        <f t="shared" si="0"/>
        <v>14.827760996648619</v>
      </c>
      <c r="G10" s="1">
        <f t="shared" si="3"/>
        <v>10307.639512279095</v>
      </c>
      <c r="H10" s="5">
        <v>10</v>
      </c>
      <c r="I10">
        <v>7</v>
      </c>
      <c r="J10" t="s">
        <v>31</v>
      </c>
      <c r="K10" s="1">
        <v>3.4047338570830199</v>
      </c>
      <c r="L10" t="s">
        <v>40</v>
      </c>
      <c r="M10" t="s">
        <v>19</v>
      </c>
      <c r="N10" t="s">
        <v>22</v>
      </c>
      <c r="O10" s="4">
        <f t="shared" si="1"/>
        <v>18</v>
      </c>
      <c r="P10">
        <f t="shared" si="4"/>
        <v>228</v>
      </c>
      <c r="Q10" s="6">
        <v>8</v>
      </c>
      <c r="R10" s="1">
        <v>11.423027139565599</v>
      </c>
      <c r="S10" s="1">
        <f t="shared" si="5"/>
        <v>776.27931941492852</v>
      </c>
      <c r="T10" s="1">
        <f t="shared" si="2"/>
        <v>2604.4501878209567</v>
      </c>
      <c r="U10" t="s">
        <v>20</v>
      </c>
      <c r="V10" t="s">
        <v>43</v>
      </c>
      <c r="W10">
        <v>2.7098626911099601</v>
      </c>
    </row>
    <row r="11" spans="1:23">
      <c r="A11" t="s">
        <v>23</v>
      </c>
      <c r="B11" t="s">
        <v>47</v>
      </c>
      <c r="C11" s="1">
        <v>64.0157329412785</v>
      </c>
      <c r="D11">
        <v>35</v>
      </c>
      <c r="E11">
        <v>980</v>
      </c>
      <c r="F11" s="1">
        <f t="shared" si="0"/>
        <v>55.124246925999714</v>
      </c>
      <c r="G11" s="1">
        <f t="shared" si="3"/>
        <v>62735.418282452927</v>
      </c>
      <c r="H11" s="5">
        <v>27</v>
      </c>
      <c r="I11">
        <v>1</v>
      </c>
      <c r="J11" t="s">
        <v>25</v>
      </c>
      <c r="K11" s="1">
        <v>7.1666452910482104</v>
      </c>
      <c r="L11" t="s">
        <v>48</v>
      </c>
      <c r="M11" t="s">
        <v>49</v>
      </c>
      <c r="N11" t="s">
        <v>22</v>
      </c>
      <c r="O11" s="4">
        <f t="shared" si="1"/>
        <v>50</v>
      </c>
      <c r="P11">
        <f t="shared" si="4"/>
        <v>1015</v>
      </c>
      <c r="Q11" s="6">
        <v>23</v>
      </c>
      <c r="R11" s="1">
        <v>47.957601634951502</v>
      </c>
      <c r="S11" s="1">
        <f t="shared" si="5"/>
        <v>7274.1449704139332</v>
      </c>
      <c r="T11" s="1">
        <f t="shared" si="2"/>
        <v>48676.965659475776</v>
      </c>
      <c r="U11" t="s">
        <v>20</v>
      </c>
      <c r="V11" t="s">
        <v>35</v>
      </c>
      <c r="W11">
        <v>3.8446144787675798</v>
      </c>
    </row>
    <row r="12" spans="1:23">
      <c r="A12" t="s">
        <v>23</v>
      </c>
      <c r="B12" t="s">
        <v>50</v>
      </c>
      <c r="C12" s="1">
        <v>15.707795681912099</v>
      </c>
      <c r="D12">
        <v>11</v>
      </c>
      <c r="E12">
        <v>996</v>
      </c>
      <c r="F12" s="1">
        <f t="shared" si="0"/>
        <v>105.20056399658951</v>
      </c>
      <c r="G12" s="1">
        <f t="shared" si="3"/>
        <v>15644.964499184451</v>
      </c>
      <c r="H12" s="5">
        <v>13</v>
      </c>
      <c r="I12">
        <v>2</v>
      </c>
      <c r="J12" t="s">
        <v>31</v>
      </c>
      <c r="K12" s="1">
        <v>8.6732112112786108</v>
      </c>
      <c r="L12" t="s">
        <v>32</v>
      </c>
      <c r="M12" t="s">
        <v>33</v>
      </c>
      <c r="N12" t="s">
        <v>22</v>
      </c>
      <c r="O12" s="4">
        <f t="shared" si="1"/>
        <v>18</v>
      </c>
      <c r="P12">
        <f t="shared" si="4"/>
        <v>1007</v>
      </c>
      <c r="Q12" s="6">
        <v>5</v>
      </c>
      <c r="R12" s="1">
        <v>96.527352785310896</v>
      </c>
      <c r="S12" s="1">
        <f t="shared" si="5"/>
        <v>8733.9236897575611</v>
      </c>
      <c r="T12" s="1">
        <f t="shared" si="2"/>
        <v>97203.044254808075</v>
      </c>
      <c r="U12" t="s">
        <v>51</v>
      </c>
      <c r="V12" t="s">
        <v>21</v>
      </c>
      <c r="W12">
        <v>1.72731392835594</v>
      </c>
    </row>
    <row r="13" spans="1:23">
      <c r="A13" t="s">
        <v>23</v>
      </c>
      <c r="B13" t="s">
        <v>52</v>
      </c>
      <c r="C13" s="1">
        <v>90.635459982288594</v>
      </c>
      <c r="D13">
        <v>95</v>
      </c>
      <c r="E13">
        <v>960</v>
      </c>
      <c r="F13" s="1">
        <f t="shared" si="0"/>
        <v>32.116306210980262</v>
      </c>
      <c r="G13" s="1">
        <f t="shared" si="3"/>
        <v>87010.041582997044</v>
      </c>
      <c r="H13" s="5">
        <v>23</v>
      </c>
      <c r="I13">
        <v>1</v>
      </c>
      <c r="J13" t="s">
        <v>25</v>
      </c>
      <c r="K13" s="1">
        <v>4.5239431243166601</v>
      </c>
      <c r="L13" t="s">
        <v>48</v>
      </c>
      <c r="M13" t="s">
        <v>33</v>
      </c>
      <c r="N13" t="s">
        <v>36</v>
      </c>
      <c r="O13" s="4">
        <f t="shared" si="1"/>
        <v>34</v>
      </c>
      <c r="P13">
        <f t="shared" si="4"/>
        <v>1055</v>
      </c>
      <c r="Q13" s="6">
        <v>11</v>
      </c>
      <c r="R13" s="1">
        <v>27.5923630866636</v>
      </c>
      <c r="S13" s="1">
        <f t="shared" si="5"/>
        <v>4772.7599961540764</v>
      </c>
      <c r="T13" s="1">
        <f t="shared" si="2"/>
        <v>29109.943056430096</v>
      </c>
      <c r="U13" t="s">
        <v>20</v>
      </c>
      <c r="V13" t="s">
        <v>28</v>
      </c>
      <c r="W13">
        <v>2.1169821372994301E-2</v>
      </c>
    </row>
    <row r="14" spans="1:23">
      <c r="A14" t="s">
        <v>15</v>
      </c>
      <c r="B14" t="s">
        <v>53</v>
      </c>
      <c r="C14" s="1">
        <v>71.213389075359999</v>
      </c>
      <c r="D14">
        <v>41</v>
      </c>
      <c r="E14">
        <v>336</v>
      </c>
      <c r="F14" s="1">
        <f t="shared" si="0"/>
        <v>33.646560223608525</v>
      </c>
      <c r="G14" s="1">
        <f t="shared" si="3"/>
        <v>23927.69872932096</v>
      </c>
      <c r="H14" s="5">
        <v>30</v>
      </c>
      <c r="I14">
        <v>4</v>
      </c>
      <c r="J14" t="s">
        <v>25</v>
      </c>
      <c r="K14" s="1">
        <v>1.32527401018452</v>
      </c>
      <c r="L14" t="s">
        <v>40</v>
      </c>
      <c r="M14" t="s">
        <v>33</v>
      </c>
      <c r="N14" t="s">
        <v>22</v>
      </c>
      <c r="O14" s="4">
        <f t="shared" si="1"/>
        <v>33</v>
      </c>
      <c r="P14">
        <f t="shared" si="4"/>
        <v>377</v>
      </c>
      <c r="Q14" s="6">
        <v>3</v>
      </c>
      <c r="R14" s="1">
        <v>32.321286213424003</v>
      </c>
      <c r="S14" s="1">
        <f t="shared" si="5"/>
        <v>499.62830183956402</v>
      </c>
      <c r="T14" s="1">
        <f t="shared" si="2"/>
        <v>12185.12490246085</v>
      </c>
      <c r="U14" t="s">
        <v>34</v>
      </c>
      <c r="V14" t="s">
        <v>21</v>
      </c>
      <c r="W14">
        <v>2.1612537475559099</v>
      </c>
    </row>
    <row r="15" spans="1:23">
      <c r="A15" t="s">
        <v>23</v>
      </c>
      <c r="B15" t="s">
        <v>54</v>
      </c>
      <c r="C15" s="1">
        <v>16.160393317379899</v>
      </c>
      <c r="D15">
        <v>5</v>
      </c>
      <c r="E15">
        <v>249</v>
      </c>
      <c r="F15" s="1">
        <f t="shared" si="0"/>
        <v>107.36633317128152</v>
      </c>
      <c r="G15" s="1">
        <f t="shared" si="3"/>
        <v>4023.9379360275948</v>
      </c>
      <c r="H15" s="5">
        <v>8</v>
      </c>
      <c r="I15">
        <v>9</v>
      </c>
      <c r="J15" t="s">
        <v>25</v>
      </c>
      <c r="K15" s="1">
        <v>9.5372830611083295</v>
      </c>
      <c r="L15" t="s">
        <v>32</v>
      </c>
      <c r="M15" t="s">
        <v>41</v>
      </c>
      <c r="N15" t="s">
        <v>22</v>
      </c>
      <c r="O15" s="4">
        <f t="shared" si="1"/>
        <v>18</v>
      </c>
      <c r="P15">
        <f t="shared" si="4"/>
        <v>254</v>
      </c>
      <c r="Q15" s="6">
        <v>10</v>
      </c>
      <c r="R15" s="1">
        <v>97.829050110173199</v>
      </c>
      <c r="S15" s="1">
        <f t="shared" si="5"/>
        <v>2422.4698975215156</v>
      </c>
      <c r="T15" s="1">
        <f t="shared" si="2"/>
        <v>24848.578727983993</v>
      </c>
      <c r="U15" t="s">
        <v>20</v>
      </c>
      <c r="V15" t="s">
        <v>21</v>
      </c>
      <c r="W15">
        <v>1.63107423007153</v>
      </c>
    </row>
    <row r="16" spans="1:23">
      <c r="A16" t="s">
        <v>23</v>
      </c>
      <c r="B16" t="s">
        <v>55</v>
      </c>
      <c r="C16" s="1">
        <v>99.171328638624104</v>
      </c>
      <c r="D16">
        <v>26</v>
      </c>
      <c r="E16">
        <v>562</v>
      </c>
      <c r="F16" s="1">
        <f t="shared" si="0"/>
        <v>7.8312068193123094</v>
      </c>
      <c r="G16" s="1">
        <f t="shared" si="3"/>
        <v>55734.286694906747</v>
      </c>
      <c r="H16" s="5">
        <v>29</v>
      </c>
      <c r="I16">
        <v>5</v>
      </c>
      <c r="J16" t="s">
        <v>17</v>
      </c>
      <c r="K16" s="1">
        <v>2.0397701894493299</v>
      </c>
      <c r="L16" t="s">
        <v>27</v>
      </c>
      <c r="M16" t="s">
        <v>33</v>
      </c>
      <c r="N16" t="s">
        <v>22</v>
      </c>
      <c r="O16" s="4">
        <f t="shared" si="1"/>
        <v>43</v>
      </c>
      <c r="P16">
        <f t="shared" si="4"/>
        <v>588</v>
      </c>
      <c r="Q16" s="6">
        <v>14</v>
      </c>
      <c r="R16" s="1">
        <v>5.7914366298629796</v>
      </c>
      <c r="S16" s="1">
        <f t="shared" si="5"/>
        <v>1199.3848713962059</v>
      </c>
      <c r="T16" s="1">
        <f t="shared" si="2"/>
        <v>3405.3647383594321</v>
      </c>
      <c r="U16" t="s">
        <v>20</v>
      </c>
      <c r="V16" t="s">
        <v>28</v>
      </c>
      <c r="W16">
        <v>0.100682851565093</v>
      </c>
    </row>
    <row r="17" spans="1:23">
      <c r="A17" t="s">
        <v>23</v>
      </c>
      <c r="B17" t="s">
        <v>56</v>
      </c>
      <c r="C17" s="1">
        <v>36.989244928626903</v>
      </c>
      <c r="D17">
        <v>94</v>
      </c>
      <c r="E17">
        <v>469</v>
      </c>
      <c r="F17" s="1">
        <f t="shared" si="0"/>
        <v>99.543321474749504</v>
      </c>
      <c r="G17" s="1">
        <f t="shared" si="3"/>
        <v>17347.955871526017</v>
      </c>
      <c r="H17" s="5">
        <v>8</v>
      </c>
      <c r="I17">
        <v>7</v>
      </c>
      <c r="J17" t="s">
        <v>17</v>
      </c>
      <c r="K17" s="1">
        <v>2.4220397232752</v>
      </c>
      <c r="L17" t="s">
        <v>27</v>
      </c>
      <c r="M17" t="s">
        <v>41</v>
      </c>
      <c r="N17" t="s">
        <v>22</v>
      </c>
      <c r="O17" s="4">
        <f t="shared" si="1"/>
        <v>15</v>
      </c>
      <c r="P17">
        <f t="shared" si="4"/>
        <v>563</v>
      </c>
      <c r="Q17" s="6">
        <v>7</v>
      </c>
      <c r="R17" s="1">
        <v>97.121281751474299</v>
      </c>
      <c r="S17" s="1">
        <f t="shared" si="5"/>
        <v>1363.6083642039375</v>
      </c>
      <c r="T17" s="1">
        <f t="shared" si="2"/>
        <v>54679.281626080032</v>
      </c>
      <c r="U17" t="s">
        <v>51</v>
      </c>
      <c r="V17" t="s">
        <v>43</v>
      </c>
      <c r="W17">
        <v>2.2644057611985402</v>
      </c>
    </row>
    <row r="18" spans="1:23">
      <c r="A18" t="s">
        <v>23</v>
      </c>
      <c r="B18" t="s">
        <v>57</v>
      </c>
      <c r="C18" s="1">
        <v>7.5471721097912701</v>
      </c>
      <c r="D18">
        <v>74</v>
      </c>
      <c r="E18">
        <v>280</v>
      </c>
      <c r="F18" s="1">
        <f t="shared" si="0"/>
        <v>81.297667083555496</v>
      </c>
      <c r="G18" s="1">
        <f t="shared" si="3"/>
        <v>2113.2081907415554</v>
      </c>
      <c r="H18" s="5">
        <v>5</v>
      </c>
      <c r="I18">
        <v>1</v>
      </c>
      <c r="J18" t="s">
        <v>17</v>
      </c>
      <c r="K18" s="1">
        <v>4.1913245857054999</v>
      </c>
      <c r="L18" t="s">
        <v>27</v>
      </c>
      <c r="M18" t="s">
        <v>41</v>
      </c>
      <c r="N18" t="s">
        <v>36</v>
      </c>
      <c r="O18" s="4">
        <f t="shared" si="1"/>
        <v>26</v>
      </c>
      <c r="P18">
        <f t="shared" si="4"/>
        <v>354</v>
      </c>
      <c r="Q18" s="6">
        <v>21</v>
      </c>
      <c r="R18" s="1">
        <v>77.106342497849994</v>
      </c>
      <c r="S18" s="1">
        <f t="shared" si="5"/>
        <v>1483.7289033397469</v>
      </c>
      <c r="T18" s="1">
        <f t="shared" si="2"/>
        <v>27295.645244238898</v>
      </c>
      <c r="U18" t="s">
        <v>51</v>
      </c>
      <c r="V18" t="s">
        <v>28</v>
      </c>
      <c r="W18">
        <v>1.01256308925804</v>
      </c>
    </row>
    <row r="19" spans="1:23">
      <c r="A19" t="s">
        <v>44</v>
      </c>
      <c r="B19" t="s">
        <v>58</v>
      </c>
      <c r="C19" s="1">
        <v>81.462534369237005</v>
      </c>
      <c r="D19">
        <v>82</v>
      </c>
      <c r="E19">
        <v>126</v>
      </c>
      <c r="F19" s="1">
        <f t="shared" si="0"/>
        <v>51.265099326587638</v>
      </c>
      <c r="G19" s="1">
        <f t="shared" si="3"/>
        <v>10264.279330523863</v>
      </c>
      <c r="H19" s="5">
        <v>17</v>
      </c>
      <c r="I19">
        <v>9</v>
      </c>
      <c r="J19" t="s">
        <v>31</v>
      </c>
      <c r="K19" s="1">
        <v>3.5854189582323399</v>
      </c>
      <c r="L19" t="s">
        <v>27</v>
      </c>
      <c r="M19" t="s">
        <v>49</v>
      </c>
      <c r="N19" t="s">
        <v>29</v>
      </c>
      <c r="O19" s="4">
        <f t="shared" si="1"/>
        <v>33</v>
      </c>
      <c r="P19">
        <f t="shared" si="4"/>
        <v>208</v>
      </c>
      <c r="Q19" s="6">
        <v>16</v>
      </c>
      <c r="R19" s="1">
        <v>47.679680368355299</v>
      </c>
      <c r="S19" s="1">
        <f t="shared" si="5"/>
        <v>745.76714331232665</v>
      </c>
      <c r="T19" s="1">
        <f t="shared" si="2"/>
        <v>9917.3735166179031</v>
      </c>
      <c r="U19" t="s">
        <v>34</v>
      </c>
      <c r="V19" t="s">
        <v>28</v>
      </c>
      <c r="W19">
        <v>0.102020754918176</v>
      </c>
    </row>
    <row r="20" spans="1:23">
      <c r="A20" t="s">
        <v>15</v>
      </c>
      <c r="B20" t="s">
        <v>59</v>
      </c>
      <c r="C20" s="1">
        <v>36.4436277704609</v>
      </c>
      <c r="D20">
        <v>23</v>
      </c>
      <c r="E20">
        <v>620</v>
      </c>
      <c r="F20" s="1">
        <f t="shared" si="0"/>
        <v>31.447205568954598</v>
      </c>
      <c r="G20" s="1">
        <f t="shared" si="3"/>
        <v>22595.049217685759</v>
      </c>
      <c r="H20" s="5">
        <v>10</v>
      </c>
      <c r="I20">
        <v>8</v>
      </c>
      <c r="J20" t="s">
        <v>31</v>
      </c>
      <c r="K20" s="1">
        <v>4.3392247141107001</v>
      </c>
      <c r="L20" t="s">
        <v>48</v>
      </c>
      <c r="M20" t="s">
        <v>33</v>
      </c>
      <c r="N20" t="s">
        <v>36</v>
      </c>
      <c r="O20" s="4">
        <f t="shared" si="1"/>
        <v>27</v>
      </c>
      <c r="P20">
        <f t="shared" si="4"/>
        <v>643</v>
      </c>
      <c r="Q20" s="6">
        <v>17</v>
      </c>
      <c r="R20" s="1">
        <v>27.107980854843898</v>
      </c>
      <c r="S20" s="1">
        <f t="shared" si="5"/>
        <v>2790.1214911731799</v>
      </c>
      <c r="T20" s="1">
        <f t="shared" si="2"/>
        <v>17430.431689664627</v>
      </c>
      <c r="U20" t="s">
        <v>20</v>
      </c>
      <c r="V20" t="s">
        <v>43</v>
      </c>
      <c r="W20">
        <v>2.2319391107292601</v>
      </c>
    </row>
    <row r="21" spans="1:23">
      <c r="A21" t="s">
        <v>23</v>
      </c>
      <c r="B21" t="s">
        <v>60</v>
      </c>
      <c r="C21" s="1">
        <v>51.123870087964697</v>
      </c>
      <c r="D21">
        <v>100</v>
      </c>
      <c r="E21">
        <v>187</v>
      </c>
      <c r="F21" s="1">
        <f t="shared" si="0"/>
        <v>87.11595647083206</v>
      </c>
      <c r="G21" s="1">
        <f t="shared" si="3"/>
        <v>9560.1637064493989</v>
      </c>
      <c r="H21" s="5">
        <v>11</v>
      </c>
      <c r="I21">
        <v>3</v>
      </c>
      <c r="J21" t="s">
        <v>25</v>
      </c>
      <c r="K21" s="1">
        <v>4.7426358828418698</v>
      </c>
      <c r="L21" t="s">
        <v>40</v>
      </c>
      <c r="M21" t="s">
        <v>49</v>
      </c>
      <c r="N21" t="s">
        <v>29</v>
      </c>
      <c r="O21" s="4">
        <f t="shared" si="1"/>
        <v>27</v>
      </c>
      <c r="P21">
        <f t="shared" si="4"/>
        <v>287</v>
      </c>
      <c r="Q21" s="6">
        <v>16</v>
      </c>
      <c r="R21" s="1">
        <v>82.373320587990193</v>
      </c>
      <c r="S21" s="1">
        <f t="shared" si="5"/>
        <v>1361.1364983756166</v>
      </c>
      <c r="T21" s="1">
        <f t="shared" si="2"/>
        <v>23641.143008753184</v>
      </c>
      <c r="U21" t="s">
        <v>34</v>
      </c>
      <c r="V21" t="s">
        <v>21</v>
      </c>
      <c r="W21">
        <v>3.64645086541702</v>
      </c>
    </row>
    <row r="22" spans="1:23">
      <c r="A22" t="s">
        <v>23</v>
      </c>
      <c r="B22" t="s">
        <v>61</v>
      </c>
      <c r="C22" s="1">
        <v>96.341072439963298</v>
      </c>
      <c r="D22">
        <v>22</v>
      </c>
      <c r="E22">
        <v>320</v>
      </c>
      <c r="F22" s="1">
        <f t="shared" si="0"/>
        <v>74.564594259415443</v>
      </c>
      <c r="G22" s="1">
        <f t="shared" si="3"/>
        <v>30829.143180788255</v>
      </c>
      <c r="H22" s="5">
        <v>12</v>
      </c>
      <c r="I22">
        <v>6</v>
      </c>
      <c r="J22" t="s">
        <v>25</v>
      </c>
      <c r="K22" s="1">
        <v>8.8783346509268402</v>
      </c>
      <c r="L22" t="s">
        <v>27</v>
      </c>
      <c r="M22" t="s">
        <v>49</v>
      </c>
      <c r="N22" t="s">
        <v>22</v>
      </c>
      <c r="O22" s="4">
        <f t="shared" si="1"/>
        <v>18</v>
      </c>
      <c r="P22">
        <f t="shared" si="4"/>
        <v>342</v>
      </c>
      <c r="Q22" s="6">
        <v>6</v>
      </c>
      <c r="R22" s="1">
        <v>65.686259608488598</v>
      </c>
      <c r="S22" s="1">
        <f t="shared" si="5"/>
        <v>3036.3904506169793</v>
      </c>
      <c r="T22" s="1">
        <f t="shared" si="2"/>
        <v>22464.700786103102</v>
      </c>
      <c r="U22" t="s">
        <v>51</v>
      </c>
      <c r="V22" t="s">
        <v>28</v>
      </c>
      <c r="W22">
        <v>4.2314165735345304</v>
      </c>
    </row>
    <row r="23" spans="1:23">
      <c r="A23" t="s">
        <v>44</v>
      </c>
      <c r="B23" t="s">
        <v>62</v>
      </c>
      <c r="C23" s="1">
        <v>84.893868984950799</v>
      </c>
      <c r="D23">
        <v>60</v>
      </c>
      <c r="E23">
        <v>601</v>
      </c>
      <c r="F23" s="1">
        <f t="shared" si="0"/>
        <v>67.773612723379188</v>
      </c>
      <c r="G23" s="1">
        <f t="shared" si="3"/>
        <v>51021.215259955432</v>
      </c>
      <c r="H23" s="5">
        <v>25</v>
      </c>
      <c r="I23">
        <v>6</v>
      </c>
      <c r="J23" t="s">
        <v>17</v>
      </c>
      <c r="K23" s="1">
        <v>6.0378837692182898</v>
      </c>
      <c r="L23" t="s">
        <v>32</v>
      </c>
      <c r="M23" t="s">
        <v>49</v>
      </c>
      <c r="N23" t="s">
        <v>29</v>
      </c>
      <c r="O23" s="4">
        <f t="shared" si="1"/>
        <v>29</v>
      </c>
      <c r="P23">
        <f t="shared" si="4"/>
        <v>661</v>
      </c>
      <c r="Q23" s="6">
        <v>4</v>
      </c>
      <c r="R23" s="1">
        <v>61.735728954160898</v>
      </c>
      <c r="S23" s="1">
        <f t="shared" si="5"/>
        <v>3991.0411714532897</v>
      </c>
      <c r="T23" s="1">
        <f t="shared" si="2"/>
        <v>40807.316838700353</v>
      </c>
      <c r="U23" t="s">
        <v>20</v>
      </c>
      <c r="V23" t="s">
        <v>28</v>
      </c>
      <c r="W23">
        <v>1.8607567631014899E-2</v>
      </c>
    </row>
    <row r="24" spans="1:23">
      <c r="A24" t="s">
        <v>15</v>
      </c>
      <c r="B24" t="s">
        <v>63</v>
      </c>
      <c r="C24" s="1">
        <v>27.679780886501899</v>
      </c>
      <c r="D24">
        <v>55</v>
      </c>
      <c r="E24">
        <v>884</v>
      </c>
      <c r="F24" s="1">
        <f t="shared" si="0"/>
        <v>59.68848853390034</v>
      </c>
      <c r="G24" s="1">
        <f t="shared" si="3"/>
        <v>24468.926303667678</v>
      </c>
      <c r="H24" s="5">
        <v>1</v>
      </c>
      <c r="I24">
        <v>10</v>
      </c>
      <c r="J24" t="s">
        <v>25</v>
      </c>
      <c r="K24" s="1">
        <v>9.5676489209230393</v>
      </c>
      <c r="L24" t="s">
        <v>40</v>
      </c>
      <c r="M24" t="s">
        <v>33</v>
      </c>
      <c r="N24" t="s">
        <v>29</v>
      </c>
      <c r="O24" s="4">
        <f t="shared" si="1"/>
        <v>29</v>
      </c>
      <c r="P24">
        <f t="shared" si="4"/>
        <v>939</v>
      </c>
      <c r="Q24" s="6">
        <v>28</v>
      </c>
      <c r="R24" s="1">
        <v>50.120839612977299</v>
      </c>
      <c r="S24" s="1">
        <f t="shared" si="5"/>
        <v>8984.0223367467333</v>
      </c>
      <c r="T24" s="1">
        <f t="shared" si="2"/>
        <v>47063.468396585682</v>
      </c>
      <c r="U24" t="s">
        <v>34</v>
      </c>
      <c r="V24" t="s">
        <v>35</v>
      </c>
      <c r="W24">
        <v>2.5912754732111098</v>
      </c>
    </row>
    <row r="25" spans="1:23">
      <c r="A25" t="s">
        <v>44</v>
      </c>
      <c r="B25" t="s">
        <v>64</v>
      </c>
      <c r="C25" s="1">
        <v>4.3243411858641601</v>
      </c>
      <c r="D25">
        <v>30</v>
      </c>
      <c r="E25">
        <v>391</v>
      </c>
      <c r="F25" s="1">
        <f t="shared" si="0"/>
        <v>101.53481484384935</v>
      </c>
      <c r="G25" s="1">
        <f t="shared" si="3"/>
        <v>1690.8174036728865</v>
      </c>
      <c r="H25" s="5">
        <v>5</v>
      </c>
      <c r="I25">
        <v>7</v>
      </c>
      <c r="J25" t="s">
        <v>25</v>
      </c>
      <c r="K25" s="1">
        <v>2.92485760114555</v>
      </c>
      <c r="L25" t="s">
        <v>32</v>
      </c>
      <c r="M25" t="s">
        <v>33</v>
      </c>
      <c r="N25" t="s">
        <v>36</v>
      </c>
      <c r="O25" s="4">
        <f t="shared" si="1"/>
        <v>34</v>
      </c>
      <c r="P25">
        <f t="shared" si="4"/>
        <v>421</v>
      </c>
      <c r="Q25" s="6">
        <v>29</v>
      </c>
      <c r="R25" s="1">
        <v>98.6099572427038</v>
      </c>
      <c r="S25" s="1">
        <f t="shared" si="5"/>
        <v>1231.3650500822766</v>
      </c>
      <c r="T25" s="1">
        <f t="shared" si="2"/>
        <v>41514.791999178298</v>
      </c>
      <c r="U25" t="s">
        <v>20</v>
      </c>
      <c r="V25" t="s">
        <v>35</v>
      </c>
      <c r="W25">
        <v>1.3422915627227301</v>
      </c>
    </row>
    <row r="26" spans="1:23">
      <c r="A26" t="s">
        <v>15</v>
      </c>
      <c r="B26" t="s">
        <v>65</v>
      </c>
      <c r="C26" s="1">
        <v>4.1563083593111001</v>
      </c>
      <c r="D26">
        <v>32</v>
      </c>
      <c r="E26">
        <v>209</v>
      </c>
      <c r="F26" s="1">
        <f t="shared" si="0"/>
        <v>50.123651392209162</v>
      </c>
      <c r="G26" s="1">
        <f t="shared" si="3"/>
        <v>868.66844709601992</v>
      </c>
      <c r="H26" s="5">
        <v>26</v>
      </c>
      <c r="I26">
        <v>8</v>
      </c>
      <c r="J26" t="s">
        <v>31</v>
      </c>
      <c r="K26" s="1">
        <v>9.7412916892843597</v>
      </c>
      <c r="L26" t="s">
        <v>48</v>
      </c>
      <c r="M26" t="s">
        <v>41</v>
      </c>
      <c r="N26" t="s">
        <v>36</v>
      </c>
      <c r="O26" s="4">
        <f t="shared" si="1"/>
        <v>29</v>
      </c>
      <c r="P26">
        <f t="shared" si="4"/>
        <v>241</v>
      </c>
      <c r="Q26" s="6">
        <v>3</v>
      </c>
      <c r="R26" s="1">
        <v>40.382359702924802</v>
      </c>
      <c r="S26" s="1">
        <f t="shared" si="5"/>
        <v>2347.6512971175307</v>
      </c>
      <c r="T26" s="1">
        <f t="shared" si="2"/>
        <v>9732.1486884048772</v>
      </c>
      <c r="U26" t="s">
        <v>20</v>
      </c>
      <c r="V26" t="s">
        <v>28</v>
      </c>
      <c r="W26">
        <v>3.69131029262872</v>
      </c>
    </row>
    <row r="27" spans="1:23">
      <c r="A27" t="s">
        <v>15</v>
      </c>
      <c r="B27" t="s">
        <v>66</v>
      </c>
      <c r="C27" s="1">
        <v>39.629343985092603</v>
      </c>
      <c r="D27">
        <v>73</v>
      </c>
      <c r="E27">
        <v>142</v>
      </c>
      <c r="F27" s="1">
        <f t="shared" si="0"/>
        <v>80.511456799697015</v>
      </c>
      <c r="G27" s="1">
        <f t="shared" si="3"/>
        <v>5627.3668458831498</v>
      </c>
      <c r="H27" s="5">
        <v>11</v>
      </c>
      <c r="I27">
        <v>3</v>
      </c>
      <c r="J27" t="s">
        <v>31</v>
      </c>
      <c r="K27" s="1">
        <v>2.2310736812817198</v>
      </c>
      <c r="L27" t="s">
        <v>40</v>
      </c>
      <c r="M27" t="s">
        <v>33</v>
      </c>
      <c r="N27" t="s">
        <v>22</v>
      </c>
      <c r="O27" s="4">
        <f t="shared" si="1"/>
        <v>34</v>
      </c>
      <c r="P27">
        <f t="shared" si="4"/>
        <v>215</v>
      </c>
      <c r="Q27" s="6">
        <v>23</v>
      </c>
      <c r="R27" s="1">
        <v>78.280383118415301</v>
      </c>
      <c r="S27" s="1">
        <f t="shared" si="5"/>
        <v>479.68084147556976</v>
      </c>
      <c r="T27" s="1">
        <f t="shared" si="2"/>
        <v>16830.282370459288</v>
      </c>
      <c r="U27" t="s">
        <v>20</v>
      </c>
      <c r="V27" t="s">
        <v>21</v>
      </c>
      <c r="W27">
        <v>3.79723121711418</v>
      </c>
    </row>
    <row r="28" spans="1:23">
      <c r="A28" t="s">
        <v>15</v>
      </c>
      <c r="B28" t="s">
        <v>67</v>
      </c>
      <c r="C28" s="1">
        <v>97.446946617892806</v>
      </c>
      <c r="D28">
        <v>9</v>
      </c>
      <c r="E28">
        <v>353</v>
      </c>
      <c r="F28" s="1">
        <f t="shared" si="0"/>
        <v>22.479778378260249</v>
      </c>
      <c r="G28" s="1">
        <f t="shared" si="3"/>
        <v>34398.77215611616</v>
      </c>
      <c r="H28" s="5">
        <v>16</v>
      </c>
      <c r="I28">
        <v>4</v>
      </c>
      <c r="J28" t="s">
        <v>17</v>
      </c>
      <c r="K28" s="1">
        <v>6.5075486210785503</v>
      </c>
      <c r="L28" t="s">
        <v>48</v>
      </c>
      <c r="M28" t="s">
        <v>41</v>
      </c>
      <c r="N28" t="s">
        <v>36</v>
      </c>
      <c r="O28" s="4">
        <f t="shared" si="1"/>
        <v>20</v>
      </c>
      <c r="P28">
        <f t="shared" si="4"/>
        <v>362</v>
      </c>
      <c r="Q28" s="6">
        <v>4</v>
      </c>
      <c r="R28" s="1">
        <v>15.972229757181699</v>
      </c>
      <c r="S28" s="1">
        <f t="shared" si="5"/>
        <v>2355.7326008304353</v>
      </c>
      <c r="T28" s="1">
        <f t="shared" si="2"/>
        <v>5781.9471720997753</v>
      </c>
      <c r="U28" t="s">
        <v>51</v>
      </c>
      <c r="V28" t="s">
        <v>35</v>
      </c>
      <c r="W28">
        <v>2.1193197367249201</v>
      </c>
    </row>
    <row r="29" spans="1:23">
      <c r="A29" t="s">
        <v>44</v>
      </c>
      <c r="B29" t="s">
        <v>68</v>
      </c>
      <c r="C29" s="1">
        <v>92.557360812401996</v>
      </c>
      <c r="D29">
        <v>42</v>
      </c>
      <c r="E29">
        <v>352</v>
      </c>
      <c r="F29" s="1">
        <f t="shared" si="0"/>
        <v>17.934996023040171</v>
      </c>
      <c r="G29" s="1">
        <f t="shared" si="3"/>
        <v>32580.191005965502</v>
      </c>
      <c r="H29" s="5">
        <v>9</v>
      </c>
      <c r="I29">
        <v>8</v>
      </c>
      <c r="J29" t="s">
        <v>31</v>
      </c>
      <c r="K29" s="1">
        <v>7.4067509529980704</v>
      </c>
      <c r="L29" t="s">
        <v>32</v>
      </c>
      <c r="M29" t="s">
        <v>19</v>
      </c>
      <c r="N29" t="s">
        <v>22</v>
      </c>
      <c r="O29" s="4">
        <f t="shared" si="1"/>
        <v>13</v>
      </c>
      <c r="P29">
        <f t="shared" si="4"/>
        <v>394</v>
      </c>
      <c r="Q29" s="6">
        <v>4</v>
      </c>
      <c r="R29" s="1">
        <v>10.5282450700421</v>
      </c>
      <c r="S29" s="1">
        <f t="shared" si="5"/>
        <v>2918.2598754812398</v>
      </c>
      <c r="T29" s="1">
        <f t="shared" si="2"/>
        <v>4148.1285575965876</v>
      </c>
      <c r="U29" t="s">
        <v>34</v>
      </c>
      <c r="V29" t="s">
        <v>43</v>
      </c>
      <c r="W29">
        <v>2.8646678378833701</v>
      </c>
    </row>
    <row r="30" spans="1:23">
      <c r="A30" t="s">
        <v>44</v>
      </c>
      <c r="B30" t="s">
        <v>69</v>
      </c>
      <c r="C30" s="1">
        <v>2.3972747055971402</v>
      </c>
      <c r="D30">
        <v>12</v>
      </c>
      <c r="E30">
        <v>394</v>
      </c>
      <c r="F30" s="1">
        <f t="shared" si="0"/>
        <v>69.327522318760728</v>
      </c>
      <c r="G30" s="1">
        <f t="shared" si="3"/>
        <v>944.52623400527318</v>
      </c>
      <c r="H30" s="5">
        <v>15</v>
      </c>
      <c r="I30">
        <v>4</v>
      </c>
      <c r="J30" t="s">
        <v>17</v>
      </c>
      <c r="K30" s="1">
        <v>9.8981405080692202</v>
      </c>
      <c r="L30" t="s">
        <v>27</v>
      </c>
      <c r="M30" t="s">
        <v>19</v>
      </c>
      <c r="N30" t="s">
        <v>36</v>
      </c>
      <c r="O30" s="4">
        <f t="shared" si="1"/>
        <v>22</v>
      </c>
      <c r="P30">
        <f t="shared" si="4"/>
        <v>406</v>
      </c>
      <c r="Q30" s="6">
        <v>7</v>
      </c>
      <c r="R30" s="1">
        <v>59.429381810691503</v>
      </c>
      <c r="S30" s="1">
        <f t="shared" si="5"/>
        <v>4018.6450462761036</v>
      </c>
      <c r="T30" s="1">
        <f t="shared" si="2"/>
        <v>24128.329015140749</v>
      </c>
      <c r="U30" t="s">
        <v>34</v>
      </c>
      <c r="V30" t="s">
        <v>28</v>
      </c>
      <c r="W30">
        <v>0.81575707929567198</v>
      </c>
    </row>
    <row r="31" spans="1:23">
      <c r="A31" t="s">
        <v>44</v>
      </c>
      <c r="B31" t="s">
        <v>70</v>
      </c>
      <c r="C31" s="1">
        <v>63.447559185207297</v>
      </c>
      <c r="D31">
        <v>3</v>
      </c>
      <c r="E31">
        <v>253</v>
      </c>
      <c r="F31" s="1">
        <f t="shared" si="0"/>
        <v>47.393848731462725</v>
      </c>
      <c r="G31" s="1">
        <f t="shared" si="3"/>
        <v>16052.232473857446</v>
      </c>
      <c r="H31" s="5">
        <v>5</v>
      </c>
      <c r="I31">
        <v>7</v>
      </c>
      <c r="J31" t="s">
        <v>17</v>
      </c>
      <c r="K31" s="1">
        <v>8.1009731453970293</v>
      </c>
      <c r="L31" t="s">
        <v>27</v>
      </c>
      <c r="M31" t="s">
        <v>33</v>
      </c>
      <c r="N31" t="s">
        <v>22</v>
      </c>
      <c r="O31" s="4">
        <f t="shared" si="1"/>
        <v>12</v>
      </c>
      <c r="P31">
        <f t="shared" si="4"/>
        <v>256</v>
      </c>
      <c r="Q31" s="6">
        <v>7</v>
      </c>
      <c r="R31" s="1">
        <v>39.292875586065698</v>
      </c>
      <c r="S31" s="1">
        <f t="shared" si="5"/>
        <v>2073.8491252216395</v>
      </c>
      <c r="T31" s="1">
        <f t="shared" si="2"/>
        <v>10058.976150032819</v>
      </c>
      <c r="U31" t="s">
        <v>51</v>
      </c>
      <c r="V31" t="s">
        <v>21</v>
      </c>
      <c r="W31">
        <v>3.8780989365884802</v>
      </c>
    </row>
    <row r="32" spans="1:23">
      <c r="A32" t="s">
        <v>15</v>
      </c>
      <c r="B32" t="s">
        <v>71</v>
      </c>
      <c r="C32" s="1">
        <v>8.0228592105263896</v>
      </c>
      <c r="D32">
        <v>10</v>
      </c>
      <c r="E32">
        <v>327</v>
      </c>
      <c r="F32" s="1">
        <f t="shared" si="0"/>
        <v>60.589421715427306</v>
      </c>
      <c r="G32" s="1">
        <f t="shared" si="3"/>
        <v>2623.4749618421292</v>
      </c>
      <c r="H32" s="5">
        <v>26</v>
      </c>
      <c r="I32">
        <v>7</v>
      </c>
      <c r="J32" t="s">
        <v>17</v>
      </c>
      <c r="K32" s="1">
        <v>8.9545283153180097</v>
      </c>
      <c r="L32" t="s">
        <v>40</v>
      </c>
      <c r="M32" t="s">
        <v>33</v>
      </c>
      <c r="N32" t="s">
        <v>29</v>
      </c>
      <c r="O32" s="4">
        <f t="shared" si="1"/>
        <v>56</v>
      </c>
      <c r="P32">
        <f t="shared" si="4"/>
        <v>337</v>
      </c>
      <c r="Q32" s="6">
        <v>30</v>
      </c>
      <c r="R32" s="1">
        <v>51.634893400109299</v>
      </c>
      <c r="S32" s="1">
        <f t="shared" si="5"/>
        <v>3017.6760422621692</v>
      </c>
      <c r="T32" s="1">
        <f t="shared" si="2"/>
        <v>17400.959075836832</v>
      </c>
      <c r="U32" t="s">
        <v>20</v>
      </c>
      <c r="V32" t="s">
        <v>21</v>
      </c>
      <c r="W32">
        <v>0.96539470535239302</v>
      </c>
    </row>
    <row r="33" spans="1:23">
      <c r="A33" t="s">
        <v>23</v>
      </c>
      <c r="B33" t="s">
        <v>72</v>
      </c>
      <c r="C33" s="1">
        <v>50.847393051718697</v>
      </c>
      <c r="D33">
        <v>28</v>
      </c>
      <c r="E33">
        <v>168</v>
      </c>
      <c r="F33" s="1">
        <f t="shared" si="0"/>
        <v>62.930806626579404</v>
      </c>
      <c r="G33" s="1">
        <f t="shared" si="3"/>
        <v>8542.3620326887412</v>
      </c>
      <c r="H33" s="5">
        <v>17</v>
      </c>
      <c r="I33">
        <v>4</v>
      </c>
      <c r="J33" t="s">
        <v>17</v>
      </c>
      <c r="K33" s="1">
        <v>2.6796609649813998</v>
      </c>
      <c r="L33" t="s">
        <v>18</v>
      </c>
      <c r="M33" t="s">
        <v>49</v>
      </c>
      <c r="N33" t="s">
        <v>29</v>
      </c>
      <c r="O33" s="4">
        <f t="shared" si="1"/>
        <v>25</v>
      </c>
      <c r="P33">
        <f t="shared" si="4"/>
        <v>196</v>
      </c>
      <c r="Q33" s="6">
        <v>8</v>
      </c>
      <c r="R33" s="1">
        <v>60.251145661598002</v>
      </c>
      <c r="S33" s="1">
        <f t="shared" si="5"/>
        <v>525.21354913635435</v>
      </c>
      <c r="T33" s="1">
        <f t="shared" si="2"/>
        <v>11809.224549673208</v>
      </c>
      <c r="U33" t="s">
        <v>20</v>
      </c>
      <c r="V33" t="s">
        <v>35</v>
      </c>
      <c r="W33">
        <v>2.9890000066550702</v>
      </c>
    </row>
    <row r="34" spans="1:23">
      <c r="A34" t="s">
        <v>23</v>
      </c>
      <c r="B34" t="s">
        <v>73</v>
      </c>
      <c r="C34" s="1">
        <v>79.209936015656695</v>
      </c>
      <c r="D34">
        <v>43</v>
      </c>
      <c r="E34">
        <v>781</v>
      </c>
      <c r="F34" s="1">
        <f t="shared" ref="F34:F65" si="6">$R34+$K34</f>
        <v>36.291572054988279</v>
      </c>
      <c r="G34" s="1">
        <f t="shared" si="3"/>
        <v>61862.960028227877</v>
      </c>
      <c r="H34" s="5">
        <v>13</v>
      </c>
      <c r="I34">
        <v>4</v>
      </c>
      <c r="J34" t="s">
        <v>31</v>
      </c>
      <c r="K34" s="1">
        <v>6.5991049012385803</v>
      </c>
      <c r="L34" t="s">
        <v>18</v>
      </c>
      <c r="M34" t="s">
        <v>33</v>
      </c>
      <c r="N34" t="s">
        <v>36</v>
      </c>
      <c r="O34" s="4">
        <f t="shared" ref="O34:O65" si="7">$H34+$Q34</f>
        <v>20</v>
      </c>
      <c r="P34">
        <f t="shared" si="4"/>
        <v>824</v>
      </c>
      <c r="Q34" s="6">
        <v>7</v>
      </c>
      <c r="R34" s="1">
        <v>29.6924671537497</v>
      </c>
      <c r="S34" s="1">
        <f t="shared" si="5"/>
        <v>5437.6624386205904</v>
      </c>
      <c r="T34" s="1">
        <f t="shared" ref="T34:T65" si="8">$R34*$P34</f>
        <v>24466.592934689754</v>
      </c>
      <c r="U34" t="s">
        <v>51</v>
      </c>
      <c r="V34" t="s">
        <v>21</v>
      </c>
      <c r="W34">
        <v>1.94603611938611</v>
      </c>
    </row>
    <row r="35" spans="1:23">
      <c r="A35" t="s">
        <v>44</v>
      </c>
      <c r="B35" t="s">
        <v>74</v>
      </c>
      <c r="C35" s="1">
        <v>64.795435000155607</v>
      </c>
      <c r="D35">
        <v>63</v>
      </c>
      <c r="E35">
        <v>616</v>
      </c>
      <c r="F35" s="1">
        <f t="shared" si="6"/>
        <v>28.71169801633274</v>
      </c>
      <c r="G35" s="1">
        <f t="shared" si="3"/>
        <v>39913.987960095852</v>
      </c>
      <c r="H35" s="5">
        <v>17</v>
      </c>
      <c r="I35">
        <v>9</v>
      </c>
      <c r="J35" t="s">
        <v>31</v>
      </c>
      <c r="K35" s="1">
        <v>4.85827050343664</v>
      </c>
      <c r="L35" t="s">
        <v>32</v>
      </c>
      <c r="M35" t="s">
        <v>49</v>
      </c>
      <c r="N35" t="s">
        <v>36</v>
      </c>
      <c r="O35" s="4">
        <f t="shared" si="7"/>
        <v>40</v>
      </c>
      <c r="P35">
        <f t="shared" si="4"/>
        <v>679</v>
      </c>
      <c r="Q35" s="6">
        <v>23</v>
      </c>
      <c r="R35" s="1">
        <v>23.853427512896101</v>
      </c>
      <c r="S35" s="1">
        <f t="shared" si="5"/>
        <v>3298.7656718334788</v>
      </c>
      <c r="T35" s="1">
        <f t="shared" si="8"/>
        <v>16196.477281256452</v>
      </c>
      <c r="U35" t="s">
        <v>34</v>
      </c>
      <c r="V35" t="s">
        <v>43</v>
      </c>
      <c r="W35">
        <v>3.54104601225092</v>
      </c>
    </row>
    <row r="36" spans="1:23">
      <c r="A36" t="s">
        <v>23</v>
      </c>
      <c r="B36" t="s">
        <v>75</v>
      </c>
      <c r="C36" s="1">
        <v>37.467592329842397</v>
      </c>
      <c r="D36">
        <v>96</v>
      </c>
      <c r="E36">
        <v>602</v>
      </c>
      <c r="F36" s="1">
        <f t="shared" si="6"/>
        <v>11.773760385851409</v>
      </c>
      <c r="G36" s="1">
        <f t="shared" si="3"/>
        <v>22555.490582565122</v>
      </c>
      <c r="H36" s="5">
        <v>26</v>
      </c>
      <c r="I36">
        <v>7</v>
      </c>
      <c r="J36" t="s">
        <v>25</v>
      </c>
      <c r="K36" s="1">
        <v>1.0194875708221101</v>
      </c>
      <c r="L36" t="s">
        <v>27</v>
      </c>
      <c r="M36" t="s">
        <v>49</v>
      </c>
      <c r="N36" t="s">
        <v>22</v>
      </c>
      <c r="O36" s="4">
        <f t="shared" si="7"/>
        <v>36</v>
      </c>
      <c r="P36">
        <f t="shared" si="4"/>
        <v>698</v>
      </c>
      <c r="Q36" s="6">
        <v>10</v>
      </c>
      <c r="R36" s="1">
        <v>10.754272815029299</v>
      </c>
      <c r="S36" s="1">
        <f t="shared" si="5"/>
        <v>711.60232443383279</v>
      </c>
      <c r="T36" s="1">
        <f t="shared" si="8"/>
        <v>7506.4824248904506</v>
      </c>
      <c r="U36" t="s">
        <v>51</v>
      </c>
      <c r="V36" t="s">
        <v>21</v>
      </c>
      <c r="W36">
        <v>0.64660455937205397</v>
      </c>
    </row>
    <row r="37" spans="1:23">
      <c r="A37" t="s">
        <v>44</v>
      </c>
      <c r="B37" t="s">
        <v>76</v>
      </c>
      <c r="C37" s="1">
        <v>84.957786816350406</v>
      </c>
      <c r="D37">
        <v>11</v>
      </c>
      <c r="E37">
        <v>449</v>
      </c>
      <c r="F37" s="1">
        <f t="shared" si="6"/>
        <v>63.292977035071104</v>
      </c>
      <c r="G37" s="1">
        <f t="shared" si="3"/>
        <v>38146.046280541334</v>
      </c>
      <c r="H37" s="5">
        <v>27</v>
      </c>
      <c r="I37">
        <v>8</v>
      </c>
      <c r="J37" t="s">
        <v>31</v>
      </c>
      <c r="K37" s="1">
        <v>5.2881899903273997</v>
      </c>
      <c r="L37" t="s">
        <v>27</v>
      </c>
      <c r="M37" t="s">
        <v>38</v>
      </c>
      <c r="N37" t="s">
        <v>29</v>
      </c>
      <c r="O37" s="4">
        <f t="shared" si="7"/>
        <v>29</v>
      </c>
      <c r="P37">
        <f t="shared" si="4"/>
        <v>460</v>
      </c>
      <c r="Q37" s="6">
        <v>2</v>
      </c>
      <c r="R37" s="1">
        <v>58.004787044743701</v>
      </c>
      <c r="S37" s="1">
        <f t="shared" si="5"/>
        <v>2432.567395550604</v>
      </c>
      <c r="T37" s="1">
        <f t="shared" si="8"/>
        <v>26682.202040582102</v>
      </c>
      <c r="U37" t="s">
        <v>51</v>
      </c>
      <c r="V37" t="s">
        <v>43</v>
      </c>
      <c r="W37">
        <v>0.54115409806058101</v>
      </c>
    </row>
    <row r="38" spans="1:23">
      <c r="A38" t="s">
        <v>23</v>
      </c>
      <c r="B38" t="s">
        <v>77</v>
      </c>
      <c r="C38" s="1">
        <v>9.81300257875405</v>
      </c>
      <c r="D38">
        <v>34</v>
      </c>
      <c r="E38">
        <v>963</v>
      </c>
      <c r="F38" s="1">
        <f t="shared" si="6"/>
        <v>47.639315504321182</v>
      </c>
      <c r="G38" s="1">
        <f t="shared" si="3"/>
        <v>9449.9214833401493</v>
      </c>
      <c r="H38" s="5">
        <v>23</v>
      </c>
      <c r="I38">
        <v>3</v>
      </c>
      <c r="J38" t="s">
        <v>17</v>
      </c>
      <c r="K38" s="1">
        <v>2.1079512671590801</v>
      </c>
      <c r="L38" t="s">
        <v>48</v>
      </c>
      <c r="M38" t="s">
        <v>38</v>
      </c>
      <c r="N38" t="s">
        <v>29</v>
      </c>
      <c r="O38" s="4">
        <f t="shared" si="7"/>
        <v>42</v>
      </c>
      <c r="P38">
        <f t="shared" si="4"/>
        <v>997</v>
      </c>
      <c r="Q38" s="6">
        <v>19</v>
      </c>
      <c r="R38" s="1">
        <v>45.531364237162101</v>
      </c>
      <c r="S38" s="1">
        <f t="shared" si="5"/>
        <v>2101.627413357603</v>
      </c>
      <c r="T38" s="1">
        <f t="shared" si="8"/>
        <v>45394.770144450616</v>
      </c>
      <c r="U38" t="s">
        <v>34</v>
      </c>
      <c r="V38" t="s">
        <v>28</v>
      </c>
      <c r="W38">
        <v>3.8055333792433501</v>
      </c>
    </row>
    <row r="39" spans="1:23">
      <c r="A39" t="s">
        <v>23</v>
      </c>
      <c r="B39" t="s">
        <v>78</v>
      </c>
      <c r="C39" s="1">
        <v>23.3998447526143</v>
      </c>
      <c r="D39">
        <v>5</v>
      </c>
      <c r="E39">
        <v>963</v>
      </c>
      <c r="F39" s="1">
        <f t="shared" si="6"/>
        <v>35.875932738665732</v>
      </c>
      <c r="G39" s="1">
        <f t="shared" si="3"/>
        <v>22534.05049676757</v>
      </c>
      <c r="H39" s="5">
        <v>8</v>
      </c>
      <c r="I39">
        <v>9</v>
      </c>
      <c r="J39" t="s">
        <v>25</v>
      </c>
      <c r="K39" s="1">
        <v>1.53265527359043</v>
      </c>
      <c r="L39" t="s">
        <v>18</v>
      </c>
      <c r="M39" t="s">
        <v>33</v>
      </c>
      <c r="N39" t="s">
        <v>36</v>
      </c>
      <c r="O39" s="4">
        <f t="shared" si="7"/>
        <v>23</v>
      </c>
      <c r="P39">
        <f t="shared" si="4"/>
        <v>968</v>
      </c>
      <c r="Q39" s="6">
        <v>15</v>
      </c>
      <c r="R39" s="1">
        <v>34.343277465075303</v>
      </c>
      <c r="S39" s="1">
        <f t="shared" si="5"/>
        <v>1483.6103048355362</v>
      </c>
      <c r="T39" s="1">
        <f t="shared" si="8"/>
        <v>33244.292586192896</v>
      </c>
      <c r="U39" t="s">
        <v>20</v>
      </c>
      <c r="V39" t="s">
        <v>43</v>
      </c>
      <c r="W39">
        <v>2.61028808484811</v>
      </c>
    </row>
    <row r="40" spans="1:23">
      <c r="A40" t="s">
        <v>44</v>
      </c>
      <c r="B40" t="s">
        <v>79</v>
      </c>
      <c r="C40" s="1">
        <v>52.075930682707799</v>
      </c>
      <c r="D40">
        <v>75</v>
      </c>
      <c r="E40">
        <v>705</v>
      </c>
      <c r="F40" s="1">
        <f t="shared" si="6"/>
        <v>15.16662508277753</v>
      </c>
      <c r="G40" s="1">
        <f t="shared" si="3"/>
        <v>36713.531131308999</v>
      </c>
      <c r="H40" s="5">
        <v>1</v>
      </c>
      <c r="I40">
        <v>5</v>
      </c>
      <c r="J40" t="s">
        <v>17</v>
      </c>
      <c r="K40" s="1">
        <v>9.2359314372492207</v>
      </c>
      <c r="L40" t="s">
        <v>32</v>
      </c>
      <c r="M40" t="s">
        <v>19</v>
      </c>
      <c r="N40" t="s">
        <v>22</v>
      </c>
      <c r="O40" s="4">
        <f t="shared" si="7"/>
        <v>13</v>
      </c>
      <c r="P40">
        <f t="shared" si="4"/>
        <v>780</v>
      </c>
      <c r="Q40" s="6">
        <v>12</v>
      </c>
      <c r="R40" s="1">
        <v>5.9306936455283097</v>
      </c>
      <c r="S40" s="1">
        <f t="shared" si="5"/>
        <v>7204.0265210543921</v>
      </c>
      <c r="T40" s="1">
        <f t="shared" si="8"/>
        <v>4625.9410435120817</v>
      </c>
      <c r="U40" t="s">
        <v>20</v>
      </c>
      <c r="V40" t="s">
        <v>28</v>
      </c>
      <c r="W40">
        <v>0.613326899164507</v>
      </c>
    </row>
    <row r="41" spans="1:23">
      <c r="A41" t="s">
        <v>23</v>
      </c>
      <c r="B41" t="s">
        <v>80</v>
      </c>
      <c r="C41" s="1">
        <v>19.127477265823199</v>
      </c>
      <c r="D41">
        <v>26</v>
      </c>
      <c r="E41">
        <v>176</v>
      </c>
      <c r="F41" s="1">
        <f t="shared" si="6"/>
        <v>14.56831120761202</v>
      </c>
      <c r="G41" s="1">
        <f t="shared" si="3"/>
        <v>3366.4359987848829</v>
      </c>
      <c r="H41" s="5">
        <v>29</v>
      </c>
      <c r="I41">
        <v>3</v>
      </c>
      <c r="J41" t="s">
        <v>25</v>
      </c>
      <c r="K41" s="1">
        <v>5.5625037788303802</v>
      </c>
      <c r="L41" t="s">
        <v>48</v>
      </c>
      <c r="M41" t="s">
        <v>33</v>
      </c>
      <c r="N41" t="s">
        <v>22</v>
      </c>
      <c r="O41" s="4">
        <f t="shared" si="7"/>
        <v>35</v>
      </c>
      <c r="P41">
        <f t="shared" si="4"/>
        <v>202</v>
      </c>
      <c r="Q41" s="6">
        <v>6</v>
      </c>
      <c r="R41" s="1">
        <v>9.0058074287816403</v>
      </c>
      <c r="S41" s="1">
        <f t="shared" si="5"/>
        <v>1123.6257633237367</v>
      </c>
      <c r="T41" s="1">
        <f t="shared" si="8"/>
        <v>1819.1731006138914</v>
      </c>
      <c r="U41" t="s">
        <v>34</v>
      </c>
      <c r="V41" t="s">
        <v>28</v>
      </c>
      <c r="W41">
        <v>1.4519722039968099</v>
      </c>
    </row>
    <row r="42" spans="1:23">
      <c r="A42" t="s">
        <v>23</v>
      </c>
      <c r="B42" t="s">
        <v>81</v>
      </c>
      <c r="C42" s="1">
        <v>80.541424170940303</v>
      </c>
      <c r="D42">
        <v>97</v>
      </c>
      <c r="E42">
        <v>933</v>
      </c>
      <c r="F42" s="1">
        <f t="shared" si="6"/>
        <v>95.409002243953879</v>
      </c>
      <c r="G42" s="1">
        <f t="shared" si="3"/>
        <v>75145.148751487301</v>
      </c>
      <c r="H42" s="5">
        <v>20</v>
      </c>
      <c r="I42">
        <v>8</v>
      </c>
      <c r="J42" t="s">
        <v>31</v>
      </c>
      <c r="K42" s="1">
        <v>7.2295951397364702</v>
      </c>
      <c r="L42" t="s">
        <v>27</v>
      </c>
      <c r="M42" t="s">
        <v>33</v>
      </c>
      <c r="N42" t="s">
        <v>36</v>
      </c>
      <c r="O42" s="4">
        <f t="shared" si="7"/>
        <v>21</v>
      </c>
      <c r="P42">
        <f t="shared" si="4"/>
        <v>1030</v>
      </c>
      <c r="Q42" s="6">
        <v>1</v>
      </c>
      <c r="R42" s="1">
        <v>88.179407104217404</v>
      </c>
      <c r="S42" s="1">
        <f t="shared" si="5"/>
        <v>7446.4829939285646</v>
      </c>
      <c r="T42" s="1">
        <f t="shared" si="8"/>
        <v>90824.789317343922</v>
      </c>
      <c r="U42" t="s">
        <v>20</v>
      </c>
      <c r="V42" t="s">
        <v>21</v>
      </c>
      <c r="W42">
        <v>4.2132694305865597</v>
      </c>
    </row>
    <row r="43" spans="1:23">
      <c r="A43" t="s">
        <v>23</v>
      </c>
      <c r="B43" t="s">
        <v>82</v>
      </c>
      <c r="C43" s="1">
        <v>99.113291615317095</v>
      </c>
      <c r="D43">
        <v>35</v>
      </c>
      <c r="E43">
        <v>556</v>
      </c>
      <c r="F43" s="1">
        <f t="shared" si="6"/>
        <v>101.10532829253914</v>
      </c>
      <c r="G43" s="1">
        <f t="shared" si="3"/>
        <v>55106.990138116307</v>
      </c>
      <c r="H43" s="5">
        <v>19</v>
      </c>
      <c r="I43">
        <v>8</v>
      </c>
      <c r="J43" t="s">
        <v>17</v>
      </c>
      <c r="K43" s="1">
        <v>5.7732637437666501</v>
      </c>
      <c r="L43" t="s">
        <v>40</v>
      </c>
      <c r="M43" t="s">
        <v>49</v>
      </c>
      <c r="N43" t="s">
        <v>36</v>
      </c>
      <c r="O43" s="4">
        <f t="shared" si="7"/>
        <v>26</v>
      </c>
      <c r="P43">
        <f t="shared" si="4"/>
        <v>591</v>
      </c>
      <c r="Q43" s="6">
        <v>7</v>
      </c>
      <c r="R43" s="1">
        <v>95.332064548772493</v>
      </c>
      <c r="S43" s="1">
        <f t="shared" si="5"/>
        <v>3411.9988725660901</v>
      </c>
      <c r="T43" s="1">
        <f t="shared" si="8"/>
        <v>56341.250148324543</v>
      </c>
      <c r="U43" t="s">
        <v>34</v>
      </c>
      <c r="V43" t="s">
        <v>43</v>
      </c>
      <c r="W43">
        <v>4.5302262398259602E-2</v>
      </c>
    </row>
    <row r="44" spans="1:23">
      <c r="A44" t="s">
        <v>23</v>
      </c>
      <c r="B44" t="s">
        <v>83</v>
      </c>
      <c r="C44" s="1">
        <v>46.529167614516702</v>
      </c>
      <c r="D44">
        <v>98</v>
      </c>
      <c r="E44">
        <v>155</v>
      </c>
      <c r="F44" s="1">
        <f t="shared" si="6"/>
        <v>103.9490689664233</v>
      </c>
      <c r="G44" s="1">
        <f t="shared" si="3"/>
        <v>7212.0209802500885</v>
      </c>
      <c r="H44" s="5">
        <v>27</v>
      </c>
      <c r="I44">
        <v>4</v>
      </c>
      <c r="J44" t="s">
        <v>31</v>
      </c>
      <c r="K44" s="1">
        <v>7.5262483268515004</v>
      </c>
      <c r="L44" t="s">
        <v>32</v>
      </c>
      <c r="M44" t="s">
        <v>41</v>
      </c>
      <c r="N44" t="s">
        <v>36</v>
      </c>
      <c r="O44" s="4">
        <f t="shared" si="7"/>
        <v>34</v>
      </c>
      <c r="P44">
        <f t="shared" si="4"/>
        <v>253</v>
      </c>
      <c r="Q44" s="6">
        <v>7</v>
      </c>
      <c r="R44" s="1">
        <v>96.422820639571796</v>
      </c>
      <c r="S44" s="1">
        <f t="shared" si="5"/>
        <v>1904.1408266934295</v>
      </c>
      <c r="T44" s="1">
        <f t="shared" si="8"/>
        <v>24394.973621811663</v>
      </c>
      <c r="U44" t="s">
        <v>34</v>
      </c>
      <c r="V44" t="s">
        <v>21</v>
      </c>
      <c r="W44">
        <v>4.9392552886209398</v>
      </c>
    </row>
    <row r="45" spans="1:23">
      <c r="A45" t="s">
        <v>15</v>
      </c>
      <c r="B45" t="s">
        <v>84</v>
      </c>
      <c r="C45" s="1">
        <v>11.7432717763092</v>
      </c>
      <c r="D45">
        <v>6</v>
      </c>
      <c r="E45">
        <v>598</v>
      </c>
      <c r="F45" s="1">
        <f t="shared" si="6"/>
        <v>29.97138722572085</v>
      </c>
      <c r="G45" s="1">
        <f t="shared" si="3"/>
        <v>7022.4765222329015</v>
      </c>
      <c r="H45" s="5">
        <v>29</v>
      </c>
      <c r="I45">
        <v>9</v>
      </c>
      <c r="J45" t="s">
        <v>17</v>
      </c>
      <c r="K45" s="1">
        <v>3.6940212683884499</v>
      </c>
      <c r="L45" t="s">
        <v>32</v>
      </c>
      <c r="M45" t="s">
        <v>19</v>
      </c>
      <c r="N45" t="s">
        <v>36</v>
      </c>
      <c r="O45" s="4">
        <f t="shared" si="7"/>
        <v>52</v>
      </c>
      <c r="P45">
        <f t="shared" si="4"/>
        <v>604</v>
      </c>
      <c r="Q45" s="6">
        <v>23</v>
      </c>
      <c r="R45" s="1">
        <v>26.2773659573324</v>
      </c>
      <c r="S45" s="1">
        <f t="shared" si="5"/>
        <v>2231.1888461066237</v>
      </c>
      <c r="T45" s="1">
        <f t="shared" si="8"/>
        <v>15871.529038228769</v>
      </c>
      <c r="U45" t="s">
        <v>20</v>
      </c>
      <c r="V45" t="s">
        <v>28</v>
      </c>
      <c r="W45">
        <v>0.37230476798509698</v>
      </c>
    </row>
    <row r="46" spans="1:23">
      <c r="A46" t="s">
        <v>44</v>
      </c>
      <c r="B46" t="s">
        <v>85</v>
      </c>
      <c r="C46" s="1">
        <v>51.355790913110297</v>
      </c>
      <c r="D46">
        <v>34</v>
      </c>
      <c r="E46">
        <v>919</v>
      </c>
      <c r="F46" s="1">
        <f t="shared" si="6"/>
        <v>30.131556278264391</v>
      </c>
      <c r="G46" s="1">
        <f t="shared" si="3"/>
        <v>47195.971849148365</v>
      </c>
      <c r="H46" s="5">
        <v>19</v>
      </c>
      <c r="I46">
        <v>6</v>
      </c>
      <c r="J46" t="s">
        <v>31</v>
      </c>
      <c r="K46" s="1">
        <v>7.5774496573766896</v>
      </c>
      <c r="L46" t="s">
        <v>48</v>
      </c>
      <c r="M46" t="s">
        <v>38</v>
      </c>
      <c r="N46" t="s">
        <v>36</v>
      </c>
      <c r="O46" s="4">
        <f t="shared" si="7"/>
        <v>37</v>
      </c>
      <c r="P46">
        <f t="shared" si="4"/>
        <v>953</v>
      </c>
      <c r="Q46" s="6">
        <v>18</v>
      </c>
      <c r="R46" s="1">
        <v>22.554106620887701</v>
      </c>
      <c r="S46" s="1">
        <f t="shared" si="5"/>
        <v>7221.3095234799848</v>
      </c>
      <c r="T46" s="1">
        <f t="shared" si="8"/>
        <v>21494.06360970598</v>
      </c>
      <c r="U46" t="s">
        <v>34</v>
      </c>
      <c r="V46" t="s">
        <v>35</v>
      </c>
      <c r="W46">
        <v>2.9626263204548802</v>
      </c>
    </row>
    <row r="47" spans="1:23">
      <c r="A47" t="s">
        <v>15</v>
      </c>
      <c r="B47" t="s">
        <v>86</v>
      </c>
      <c r="C47" s="1">
        <v>33.784138033065503</v>
      </c>
      <c r="D47">
        <v>1</v>
      </c>
      <c r="E47">
        <v>24</v>
      </c>
      <c r="F47" s="1">
        <f t="shared" si="6"/>
        <v>71.527699448703501</v>
      </c>
      <c r="G47" s="1">
        <f t="shared" si="3"/>
        <v>810.81931279357207</v>
      </c>
      <c r="H47" s="5">
        <v>7</v>
      </c>
      <c r="I47">
        <v>6</v>
      </c>
      <c r="J47" t="s">
        <v>17</v>
      </c>
      <c r="K47" s="1">
        <v>5.2151550087119096</v>
      </c>
      <c r="L47" t="s">
        <v>48</v>
      </c>
      <c r="M47" t="s">
        <v>49</v>
      </c>
      <c r="N47" t="s">
        <v>36</v>
      </c>
      <c r="O47" s="4">
        <f t="shared" si="7"/>
        <v>32</v>
      </c>
      <c r="P47">
        <f t="shared" si="4"/>
        <v>25</v>
      </c>
      <c r="Q47" s="6">
        <v>25</v>
      </c>
      <c r="R47" s="1">
        <v>66.312544439991598</v>
      </c>
      <c r="S47" s="1">
        <f t="shared" si="5"/>
        <v>130.37887521779774</v>
      </c>
      <c r="T47" s="1">
        <f t="shared" si="8"/>
        <v>1657.8136109997899</v>
      </c>
      <c r="U47" t="s">
        <v>51</v>
      </c>
      <c r="V47" t="s">
        <v>35</v>
      </c>
      <c r="W47">
        <v>3.2196046120841002</v>
      </c>
    </row>
    <row r="48" spans="1:23">
      <c r="A48" t="s">
        <v>15</v>
      </c>
      <c r="B48" t="s">
        <v>87</v>
      </c>
      <c r="C48" s="1">
        <v>27.082207199888899</v>
      </c>
      <c r="D48">
        <v>75</v>
      </c>
      <c r="E48">
        <v>859</v>
      </c>
      <c r="F48" s="1">
        <f t="shared" si="6"/>
        <v>81.393309048135691</v>
      </c>
      <c r="G48" s="1">
        <f t="shared" si="3"/>
        <v>23263.615984704564</v>
      </c>
      <c r="H48" s="5">
        <v>29</v>
      </c>
      <c r="I48">
        <v>8</v>
      </c>
      <c r="J48" t="s">
        <v>17</v>
      </c>
      <c r="K48" s="1">
        <v>4.0709558370840799</v>
      </c>
      <c r="L48" t="s">
        <v>18</v>
      </c>
      <c r="M48" t="s">
        <v>49</v>
      </c>
      <c r="N48" t="s">
        <v>22</v>
      </c>
      <c r="O48" s="4">
        <f t="shared" si="7"/>
        <v>52</v>
      </c>
      <c r="P48">
        <f t="shared" si="4"/>
        <v>934</v>
      </c>
      <c r="Q48" s="6">
        <v>23</v>
      </c>
      <c r="R48" s="1">
        <v>77.322353211051606</v>
      </c>
      <c r="S48" s="1">
        <f t="shared" si="5"/>
        <v>3802.2727518365305</v>
      </c>
      <c r="T48" s="1">
        <f t="shared" si="8"/>
        <v>72219.077899122203</v>
      </c>
      <c r="U48" t="s">
        <v>20</v>
      </c>
      <c r="V48" t="s">
        <v>21</v>
      </c>
      <c r="W48">
        <v>3.6486105925361998</v>
      </c>
    </row>
    <row r="49" spans="1:23">
      <c r="A49" t="s">
        <v>23</v>
      </c>
      <c r="B49" t="s">
        <v>88</v>
      </c>
      <c r="C49" s="1">
        <v>95.712135880936003</v>
      </c>
      <c r="D49">
        <v>93</v>
      </c>
      <c r="E49">
        <v>910</v>
      </c>
      <c r="F49" s="1">
        <f t="shared" si="6"/>
        <v>28.691743667243571</v>
      </c>
      <c r="G49" s="1">
        <f t="shared" si="3"/>
        <v>87098.043651651766</v>
      </c>
      <c r="H49" s="5">
        <v>15</v>
      </c>
      <c r="I49">
        <v>9</v>
      </c>
      <c r="J49" t="s">
        <v>17</v>
      </c>
      <c r="K49" s="1">
        <v>8.9787507559499709</v>
      </c>
      <c r="L49" t="s">
        <v>27</v>
      </c>
      <c r="M49" t="s">
        <v>33</v>
      </c>
      <c r="N49" t="s">
        <v>36</v>
      </c>
      <c r="O49" s="4">
        <f t="shared" si="7"/>
        <v>35</v>
      </c>
      <c r="P49">
        <f t="shared" si="4"/>
        <v>1003</v>
      </c>
      <c r="Q49" s="6">
        <v>20</v>
      </c>
      <c r="R49" s="1">
        <v>19.7129929112936</v>
      </c>
      <c r="S49" s="1">
        <f t="shared" si="5"/>
        <v>9005.6870082178211</v>
      </c>
      <c r="T49" s="1">
        <f t="shared" si="8"/>
        <v>19772.131890027482</v>
      </c>
      <c r="U49" t="s">
        <v>20</v>
      </c>
      <c r="V49" t="s">
        <v>35</v>
      </c>
      <c r="W49">
        <v>0.38057358671321301</v>
      </c>
    </row>
    <row r="50" spans="1:23">
      <c r="A50" t="s">
        <v>15</v>
      </c>
      <c r="B50" t="s">
        <v>89</v>
      </c>
      <c r="C50" s="1">
        <v>76.035544426891704</v>
      </c>
      <c r="D50">
        <v>28</v>
      </c>
      <c r="E50">
        <v>29</v>
      </c>
      <c r="F50" s="1">
        <f t="shared" si="6"/>
        <v>30.222196739019829</v>
      </c>
      <c r="G50" s="1">
        <f t="shared" si="3"/>
        <v>2205.0307883798596</v>
      </c>
      <c r="H50" s="5">
        <v>16</v>
      </c>
      <c r="I50">
        <v>3</v>
      </c>
      <c r="J50" t="s">
        <v>31</v>
      </c>
      <c r="K50" s="1">
        <v>7.0958331565551296</v>
      </c>
      <c r="L50" t="s">
        <v>48</v>
      </c>
      <c r="M50" t="s">
        <v>19</v>
      </c>
      <c r="N50" t="s">
        <v>22</v>
      </c>
      <c r="O50" s="4">
        <f t="shared" si="7"/>
        <v>34</v>
      </c>
      <c r="P50">
        <f t="shared" si="4"/>
        <v>57</v>
      </c>
      <c r="Q50" s="6">
        <v>18</v>
      </c>
      <c r="R50" s="1">
        <v>23.126363582464698</v>
      </c>
      <c r="S50" s="1">
        <f t="shared" si="5"/>
        <v>404.46248992364241</v>
      </c>
      <c r="T50" s="1">
        <f t="shared" si="8"/>
        <v>1318.2027242004879</v>
      </c>
      <c r="U50" t="s">
        <v>34</v>
      </c>
      <c r="V50" t="s">
        <v>35</v>
      </c>
      <c r="W50">
        <v>1.6981125407144</v>
      </c>
    </row>
    <row r="51" spans="1:23">
      <c r="A51" t="s">
        <v>44</v>
      </c>
      <c r="B51" t="s">
        <v>90</v>
      </c>
      <c r="C51" s="1">
        <v>78.897913205639995</v>
      </c>
      <c r="D51">
        <v>19</v>
      </c>
      <c r="E51">
        <v>99</v>
      </c>
      <c r="F51" s="1">
        <f t="shared" si="6"/>
        <v>16.65343647688011</v>
      </c>
      <c r="G51" s="1">
        <f t="shared" si="3"/>
        <v>7810.8934073583596</v>
      </c>
      <c r="H51" s="5">
        <v>24</v>
      </c>
      <c r="I51">
        <v>6</v>
      </c>
      <c r="J51" t="s">
        <v>31</v>
      </c>
      <c r="K51" s="1">
        <v>2.5056210329009101</v>
      </c>
      <c r="L51" t="s">
        <v>32</v>
      </c>
      <c r="M51" t="s">
        <v>38</v>
      </c>
      <c r="N51" t="s">
        <v>36</v>
      </c>
      <c r="O51" s="4">
        <f t="shared" si="7"/>
        <v>52</v>
      </c>
      <c r="P51">
        <f t="shared" si="4"/>
        <v>118</v>
      </c>
      <c r="Q51" s="6">
        <v>28</v>
      </c>
      <c r="R51" s="1">
        <v>14.1478154439792</v>
      </c>
      <c r="S51" s="1">
        <f t="shared" si="5"/>
        <v>295.66328188230739</v>
      </c>
      <c r="T51" s="1">
        <f t="shared" si="8"/>
        <v>1669.4422223895456</v>
      </c>
      <c r="U51" t="s">
        <v>51</v>
      </c>
      <c r="V51" t="s">
        <v>35</v>
      </c>
      <c r="W51">
        <v>2.8258139854001301</v>
      </c>
    </row>
    <row r="52" spans="1:23">
      <c r="A52" t="s">
        <v>44</v>
      </c>
      <c r="B52" t="s">
        <v>91</v>
      </c>
      <c r="C52" s="1">
        <v>14.203484264803</v>
      </c>
      <c r="D52">
        <v>91</v>
      </c>
      <c r="E52">
        <v>633</v>
      </c>
      <c r="F52" s="1">
        <f t="shared" si="6"/>
        <v>51.426618839610491</v>
      </c>
      <c r="G52" s="1">
        <f t="shared" si="3"/>
        <v>8990.8055396202999</v>
      </c>
      <c r="H52" s="5">
        <v>23</v>
      </c>
      <c r="I52">
        <v>10</v>
      </c>
      <c r="J52" t="s">
        <v>25</v>
      </c>
      <c r="K52" s="1">
        <v>6.2478609149759903</v>
      </c>
      <c r="L52" t="s">
        <v>48</v>
      </c>
      <c r="M52" t="s">
        <v>38</v>
      </c>
      <c r="N52" t="s">
        <v>22</v>
      </c>
      <c r="O52" s="4">
        <f t="shared" si="7"/>
        <v>44</v>
      </c>
      <c r="P52">
        <f t="shared" si="4"/>
        <v>724</v>
      </c>
      <c r="Q52" s="6">
        <v>21</v>
      </c>
      <c r="R52" s="1">
        <v>45.178757924634503</v>
      </c>
      <c r="S52" s="1">
        <f t="shared" si="5"/>
        <v>4523.4513024426169</v>
      </c>
      <c r="T52" s="1">
        <f t="shared" si="8"/>
        <v>32709.420737435379</v>
      </c>
      <c r="U52" t="s">
        <v>34</v>
      </c>
      <c r="V52" t="s">
        <v>35</v>
      </c>
      <c r="W52">
        <v>4.7548008046711798</v>
      </c>
    </row>
    <row r="53" spans="1:23">
      <c r="A53" t="s">
        <v>15</v>
      </c>
      <c r="B53" t="s">
        <v>92</v>
      </c>
      <c r="C53" s="1">
        <v>26.700760972461701</v>
      </c>
      <c r="D53">
        <v>61</v>
      </c>
      <c r="E53">
        <v>154</v>
      </c>
      <c r="F53" s="1">
        <f t="shared" si="6"/>
        <v>18.973328902517562</v>
      </c>
      <c r="G53" s="1">
        <f t="shared" si="3"/>
        <v>4111.9171897591023</v>
      </c>
      <c r="H53" s="5">
        <v>4</v>
      </c>
      <c r="I53">
        <v>1</v>
      </c>
      <c r="J53" t="s">
        <v>25</v>
      </c>
      <c r="K53" s="1">
        <v>4.78300055794766</v>
      </c>
      <c r="L53" t="s">
        <v>32</v>
      </c>
      <c r="M53" t="s">
        <v>41</v>
      </c>
      <c r="N53" t="s">
        <v>36</v>
      </c>
      <c r="O53" s="4">
        <f t="shared" si="7"/>
        <v>32</v>
      </c>
      <c r="P53">
        <f t="shared" si="4"/>
        <v>215</v>
      </c>
      <c r="Q53" s="6">
        <v>28</v>
      </c>
      <c r="R53" s="1">
        <v>14.190328344569901</v>
      </c>
      <c r="S53" s="1">
        <f t="shared" si="5"/>
        <v>1028.3451199587469</v>
      </c>
      <c r="T53" s="1">
        <f t="shared" si="8"/>
        <v>3050.9205940825286</v>
      </c>
      <c r="U53" t="s">
        <v>20</v>
      </c>
      <c r="V53" t="s">
        <v>21</v>
      </c>
      <c r="W53">
        <v>1.77295117208355</v>
      </c>
    </row>
    <row r="54" spans="1:23">
      <c r="A54" t="s">
        <v>23</v>
      </c>
      <c r="B54" t="s">
        <v>93</v>
      </c>
      <c r="C54" s="1">
        <v>98.031829656465007</v>
      </c>
      <c r="D54">
        <v>1</v>
      </c>
      <c r="E54">
        <v>820</v>
      </c>
      <c r="F54" s="1">
        <f t="shared" si="6"/>
        <v>17.797901328366088</v>
      </c>
      <c r="G54" s="1">
        <f t="shared" si="3"/>
        <v>80386.100318301309</v>
      </c>
      <c r="H54" s="5">
        <v>11</v>
      </c>
      <c r="I54">
        <v>1</v>
      </c>
      <c r="J54" t="s">
        <v>17</v>
      </c>
      <c r="K54" s="1">
        <v>8.6310521797689397</v>
      </c>
      <c r="L54" t="s">
        <v>27</v>
      </c>
      <c r="M54" t="s">
        <v>19</v>
      </c>
      <c r="N54" t="s">
        <v>29</v>
      </c>
      <c r="O54" s="4">
        <f t="shared" si="7"/>
        <v>38</v>
      </c>
      <c r="P54">
        <f t="shared" si="4"/>
        <v>821</v>
      </c>
      <c r="Q54" s="6">
        <v>27</v>
      </c>
      <c r="R54" s="1">
        <v>9.1668491485971497</v>
      </c>
      <c r="S54" s="1">
        <f t="shared" si="5"/>
        <v>7086.0938395902995</v>
      </c>
      <c r="T54" s="1">
        <f t="shared" si="8"/>
        <v>7525.9831509982596</v>
      </c>
      <c r="U54" t="s">
        <v>20</v>
      </c>
      <c r="V54" t="s">
        <v>28</v>
      </c>
      <c r="W54">
        <v>2.1224716191438202</v>
      </c>
    </row>
    <row r="55" spans="1:23">
      <c r="A55" t="s">
        <v>23</v>
      </c>
      <c r="B55" t="s">
        <v>94</v>
      </c>
      <c r="C55" s="1">
        <v>30.3414707112142</v>
      </c>
      <c r="D55">
        <v>93</v>
      </c>
      <c r="E55">
        <v>242</v>
      </c>
      <c r="F55" s="1">
        <f t="shared" si="6"/>
        <v>84.35754555777379</v>
      </c>
      <c r="G55" s="1">
        <f t="shared" si="3"/>
        <v>7342.6359121138366</v>
      </c>
      <c r="H55" s="5">
        <v>25</v>
      </c>
      <c r="I55">
        <v>3</v>
      </c>
      <c r="J55" t="s">
        <v>17</v>
      </c>
      <c r="K55" s="1">
        <v>1.0134865660958901</v>
      </c>
      <c r="L55" t="s">
        <v>27</v>
      </c>
      <c r="M55" t="s">
        <v>38</v>
      </c>
      <c r="N55" t="s">
        <v>22</v>
      </c>
      <c r="O55" s="4">
        <f t="shared" si="7"/>
        <v>42</v>
      </c>
      <c r="P55">
        <f t="shared" si="4"/>
        <v>335</v>
      </c>
      <c r="Q55" s="6">
        <v>17</v>
      </c>
      <c r="R55" s="1">
        <v>83.344058991677898</v>
      </c>
      <c r="S55" s="1">
        <f t="shared" si="5"/>
        <v>339.51799964212319</v>
      </c>
      <c r="T55" s="1">
        <f t="shared" si="8"/>
        <v>27920.259762212096</v>
      </c>
      <c r="U55" t="s">
        <v>20</v>
      </c>
      <c r="V55" t="s">
        <v>28</v>
      </c>
      <c r="W55">
        <v>1.41034757607602</v>
      </c>
    </row>
    <row r="56" spans="1:23">
      <c r="A56" t="s">
        <v>15</v>
      </c>
      <c r="B56" t="s">
        <v>95</v>
      </c>
      <c r="C56" s="1">
        <v>31.1462431602408</v>
      </c>
      <c r="D56">
        <v>11</v>
      </c>
      <c r="E56">
        <v>622</v>
      </c>
      <c r="F56" s="1">
        <f t="shared" si="6"/>
        <v>34.491126847110131</v>
      </c>
      <c r="G56" s="1">
        <f t="shared" si="3"/>
        <v>19372.963245669776</v>
      </c>
      <c r="H56" s="5">
        <v>22</v>
      </c>
      <c r="I56">
        <v>3</v>
      </c>
      <c r="J56" t="s">
        <v>17</v>
      </c>
      <c r="K56" s="1">
        <v>4.3051034712876302</v>
      </c>
      <c r="L56" t="s">
        <v>27</v>
      </c>
      <c r="M56" t="s">
        <v>33</v>
      </c>
      <c r="N56" t="s">
        <v>22</v>
      </c>
      <c r="O56" s="4">
        <f t="shared" si="7"/>
        <v>51</v>
      </c>
      <c r="P56">
        <f t="shared" si="4"/>
        <v>633</v>
      </c>
      <c r="Q56" s="6">
        <v>29</v>
      </c>
      <c r="R56" s="1">
        <v>30.186023375822501</v>
      </c>
      <c r="S56" s="1">
        <f t="shared" si="5"/>
        <v>2725.1304973250699</v>
      </c>
      <c r="T56" s="1">
        <f t="shared" si="8"/>
        <v>19107.752796895642</v>
      </c>
      <c r="U56" t="s">
        <v>51</v>
      </c>
      <c r="V56" t="s">
        <v>21</v>
      </c>
      <c r="W56">
        <v>2.4787719755397402</v>
      </c>
    </row>
    <row r="57" spans="1:23">
      <c r="A57" t="s">
        <v>15</v>
      </c>
      <c r="B57" t="s">
        <v>96</v>
      </c>
      <c r="C57" s="1">
        <v>79.855058340789398</v>
      </c>
      <c r="D57">
        <v>16</v>
      </c>
      <c r="E57">
        <v>701</v>
      </c>
      <c r="F57" s="1">
        <f t="shared" si="6"/>
        <v>35.337910211647404</v>
      </c>
      <c r="G57" s="1">
        <f t="shared" si="3"/>
        <v>55978.395896893366</v>
      </c>
      <c r="H57" s="5">
        <v>11</v>
      </c>
      <c r="I57">
        <v>5</v>
      </c>
      <c r="J57" t="s">
        <v>25</v>
      </c>
      <c r="K57" s="1">
        <v>5.0143649550309002</v>
      </c>
      <c r="L57" t="s">
        <v>48</v>
      </c>
      <c r="M57" t="s">
        <v>38</v>
      </c>
      <c r="N57" t="s">
        <v>22</v>
      </c>
      <c r="O57" s="4">
        <f t="shared" si="7"/>
        <v>16</v>
      </c>
      <c r="P57">
        <f t="shared" si="4"/>
        <v>717</v>
      </c>
      <c r="Q57" s="6">
        <v>5</v>
      </c>
      <c r="R57" s="1">
        <v>30.323545256616502</v>
      </c>
      <c r="S57" s="1">
        <f t="shared" si="5"/>
        <v>3595.2996727571553</v>
      </c>
      <c r="T57" s="1">
        <f t="shared" si="8"/>
        <v>21741.981948994031</v>
      </c>
      <c r="U57" t="s">
        <v>34</v>
      </c>
      <c r="V57" t="s">
        <v>43</v>
      </c>
      <c r="W57">
        <v>4.5489196593963799</v>
      </c>
    </row>
    <row r="58" spans="1:23">
      <c r="A58" t="s">
        <v>23</v>
      </c>
      <c r="B58" t="s">
        <v>97</v>
      </c>
      <c r="C58" s="1">
        <v>20.9863860370433</v>
      </c>
      <c r="D58">
        <v>90</v>
      </c>
      <c r="E58">
        <v>93</v>
      </c>
      <c r="F58" s="1">
        <f t="shared" si="6"/>
        <v>14.610714286904429</v>
      </c>
      <c r="G58" s="1">
        <f t="shared" si="3"/>
        <v>1951.733901445027</v>
      </c>
      <c r="H58" s="5">
        <v>23</v>
      </c>
      <c r="I58">
        <v>5</v>
      </c>
      <c r="J58" t="s">
        <v>31</v>
      </c>
      <c r="K58" s="1">
        <v>1.77442971407173</v>
      </c>
      <c r="L58" t="s">
        <v>27</v>
      </c>
      <c r="M58" t="s">
        <v>19</v>
      </c>
      <c r="N58" t="s">
        <v>22</v>
      </c>
      <c r="O58" s="4">
        <f t="shared" si="7"/>
        <v>51</v>
      </c>
      <c r="P58">
        <f t="shared" si="4"/>
        <v>183</v>
      </c>
      <c r="Q58" s="6">
        <v>28</v>
      </c>
      <c r="R58" s="1">
        <v>12.8362845728327</v>
      </c>
      <c r="S58" s="1">
        <f t="shared" si="5"/>
        <v>324.72063767512657</v>
      </c>
      <c r="T58" s="1">
        <f t="shared" si="8"/>
        <v>2349.0400768283839</v>
      </c>
      <c r="U58" t="s">
        <v>51</v>
      </c>
      <c r="V58" t="s">
        <v>28</v>
      </c>
      <c r="W58">
        <v>1.1737554953874501</v>
      </c>
    </row>
    <row r="59" spans="1:23">
      <c r="A59" t="s">
        <v>15</v>
      </c>
      <c r="B59" t="s">
        <v>98</v>
      </c>
      <c r="C59" s="1">
        <v>49.263205350734097</v>
      </c>
      <c r="D59">
        <v>65</v>
      </c>
      <c r="E59">
        <v>227</v>
      </c>
      <c r="F59" s="1">
        <f t="shared" si="6"/>
        <v>76.940181522459966</v>
      </c>
      <c r="G59" s="1">
        <f t="shared" si="3"/>
        <v>11182.747614616641</v>
      </c>
      <c r="H59" s="5">
        <v>18</v>
      </c>
      <c r="I59">
        <v>1</v>
      </c>
      <c r="J59" t="s">
        <v>17</v>
      </c>
      <c r="K59" s="1">
        <v>9.1605585353818704</v>
      </c>
      <c r="L59" t="s">
        <v>48</v>
      </c>
      <c r="M59" t="s">
        <v>38</v>
      </c>
      <c r="N59" t="s">
        <v>36</v>
      </c>
      <c r="O59" s="4">
        <f t="shared" si="7"/>
        <v>43</v>
      </c>
      <c r="P59">
        <f t="shared" si="4"/>
        <v>292</v>
      </c>
      <c r="Q59" s="6">
        <v>25</v>
      </c>
      <c r="R59" s="1">
        <v>67.779622987078099</v>
      </c>
      <c r="S59" s="1">
        <f t="shared" si="5"/>
        <v>2674.8830923315063</v>
      </c>
      <c r="T59" s="1">
        <f t="shared" si="8"/>
        <v>19791.649912226803</v>
      </c>
      <c r="U59" t="s">
        <v>20</v>
      </c>
      <c r="V59" t="s">
        <v>35</v>
      </c>
      <c r="W59">
        <v>2.5111748302126999</v>
      </c>
    </row>
    <row r="60" spans="1:23">
      <c r="A60" t="s">
        <v>23</v>
      </c>
      <c r="B60" t="s">
        <v>99</v>
      </c>
      <c r="C60" s="1">
        <v>59.841561377289302</v>
      </c>
      <c r="D60">
        <v>81</v>
      </c>
      <c r="E60">
        <v>896</v>
      </c>
      <c r="F60" s="1">
        <f t="shared" si="6"/>
        <v>69.985853659403489</v>
      </c>
      <c r="G60" s="1">
        <f t="shared" si="3"/>
        <v>53618.038994051218</v>
      </c>
      <c r="H60" s="5">
        <v>5</v>
      </c>
      <c r="I60">
        <v>7</v>
      </c>
      <c r="J60" t="s">
        <v>25</v>
      </c>
      <c r="K60" s="1">
        <v>4.9384385647120901</v>
      </c>
      <c r="L60" t="s">
        <v>18</v>
      </c>
      <c r="M60" t="s">
        <v>38</v>
      </c>
      <c r="N60" t="s">
        <v>22</v>
      </c>
      <c r="O60" s="4">
        <f t="shared" si="7"/>
        <v>12</v>
      </c>
      <c r="P60">
        <f t="shared" si="4"/>
        <v>977</v>
      </c>
      <c r="Q60" s="6">
        <v>7</v>
      </c>
      <c r="R60" s="1">
        <v>65.047415094691402</v>
      </c>
      <c r="S60" s="1">
        <f t="shared" si="5"/>
        <v>4824.8544777237121</v>
      </c>
      <c r="T60" s="1">
        <f t="shared" si="8"/>
        <v>63551.324547513497</v>
      </c>
      <c r="U60" t="s">
        <v>34</v>
      </c>
      <c r="V60" t="s">
        <v>21</v>
      </c>
      <c r="W60">
        <v>1.7303747198591899</v>
      </c>
    </row>
    <row r="61" spans="1:23">
      <c r="A61" t="s">
        <v>44</v>
      </c>
      <c r="B61" t="s">
        <v>100</v>
      </c>
      <c r="C61" s="1">
        <v>63.828398347710902</v>
      </c>
      <c r="D61">
        <v>30</v>
      </c>
      <c r="E61">
        <v>484</v>
      </c>
      <c r="F61" s="1">
        <f t="shared" si="6"/>
        <v>9.1944848403871706</v>
      </c>
      <c r="G61" s="1">
        <f t="shared" si="3"/>
        <v>30892.944800292076</v>
      </c>
      <c r="H61" s="5">
        <v>16</v>
      </c>
      <c r="I61">
        <v>7</v>
      </c>
      <c r="J61" t="s">
        <v>17</v>
      </c>
      <c r="K61" s="1">
        <v>7.2937225968677204</v>
      </c>
      <c r="L61" t="s">
        <v>27</v>
      </c>
      <c r="M61" t="s">
        <v>33</v>
      </c>
      <c r="N61" t="s">
        <v>36</v>
      </c>
      <c r="O61" s="4">
        <f t="shared" si="7"/>
        <v>20</v>
      </c>
      <c r="P61">
        <f t="shared" si="4"/>
        <v>514</v>
      </c>
      <c r="Q61" s="6">
        <v>4</v>
      </c>
      <c r="R61" s="1">
        <v>1.90076224351945</v>
      </c>
      <c r="S61" s="1">
        <f t="shared" si="5"/>
        <v>3748.9734147900081</v>
      </c>
      <c r="T61" s="1">
        <f t="shared" si="8"/>
        <v>976.99179316899733</v>
      </c>
      <c r="U61" t="s">
        <v>34</v>
      </c>
      <c r="V61" t="s">
        <v>28</v>
      </c>
      <c r="W61">
        <v>0.44719401546382298</v>
      </c>
    </row>
    <row r="62" spans="1:23">
      <c r="A62" t="s">
        <v>23</v>
      </c>
      <c r="B62" t="s">
        <v>101</v>
      </c>
      <c r="C62" s="1">
        <v>17.028027920188698</v>
      </c>
      <c r="D62">
        <v>16</v>
      </c>
      <c r="E62">
        <v>380</v>
      </c>
      <c r="F62" s="1">
        <f t="shared" si="6"/>
        <v>91.594425973237904</v>
      </c>
      <c r="G62" s="1">
        <f t="shared" si="3"/>
        <v>6470.6506096717058</v>
      </c>
      <c r="H62" s="5">
        <v>27</v>
      </c>
      <c r="I62">
        <v>8</v>
      </c>
      <c r="J62" t="s">
        <v>31</v>
      </c>
      <c r="K62" s="1">
        <v>4.3813681581023101</v>
      </c>
      <c r="L62" t="s">
        <v>40</v>
      </c>
      <c r="M62" t="s">
        <v>19</v>
      </c>
      <c r="N62" t="s">
        <v>36</v>
      </c>
      <c r="O62" s="4">
        <f t="shared" si="7"/>
        <v>51</v>
      </c>
      <c r="P62">
        <f t="shared" si="4"/>
        <v>396</v>
      </c>
      <c r="Q62" s="6">
        <v>24</v>
      </c>
      <c r="R62" s="1">
        <v>87.213057815135599</v>
      </c>
      <c r="S62" s="1">
        <f t="shared" si="5"/>
        <v>1735.0217906085147</v>
      </c>
      <c r="T62" s="1">
        <f t="shared" si="8"/>
        <v>34536.370894793698</v>
      </c>
      <c r="U62" t="s">
        <v>34</v>
      </c>
      <c r="V62" t="s">
        <v>35</v>
      </c>
      <c r="W62">
        <v>2.8530906166490499</v>
      </c>
    </row>
    <row r="63" spans="1:23">
      <c r="A63" t="s">
        <v>15</v>
      </c>
      <c r="B63" t="s">
        <v>102</v>
      </c>
      <c r="C63" s="1">
        <v>52.028749903294901</v>
      </c>
      <c r="D63">
        <v>23</v>
      </c>
      <c r="E63">
        <v>117</v>
      </c>
      <c r="F63" s="1">
        <f t="shared" si="6"/>
        <v>87.73273439140084</v>
      </c>
      <c r="G63" s="1">
        <f t="shared" si="3"/>
        <v>6087.3637386855034</v>
      </c>
      <c r="H63" s="5">
        <v>23</v>
      </c>
      <c r="I63">
        <v>7</v>
      </c>
      <c r="J63" t="s">
        <v>31</v>
      </c>
      <c r="K63" s="1">
        <v>9.0303404225219399</v>
      </c>
      <c r="L63" t="s">
        <v>40</v>
      </c>
      <c r="M63" t="s">
        <v>33</v>
      </c>
      <c r="N63" t="s">
        <v>36</v>
      </c>
      <c r="O63" s="4">
        <f t="shared" si="7"/>
        <v>35</v>
      </c>
      <c r="P63">
        <f t="shared" si="4"/>
        <v>140</v>
      </c>
      <c r="Q63" s="6">
        <v>12</v>
      </c>
      <c r="R63" s="1">
        <v>78.702393968878894</v>
      </c>
      <c r="S63" s="1">
        <f t="shared" si="5"/>
        <v>1264.2476591530715</v>
      </c>
      <c r="T63" s="1">
        <f t="shared" si="8"/>
        <v>11018.335155643044</v>
      </c>
      <c r="U63" t="s">
        <v>34</v>
      </c>
      <c r="V63" t="s">
        <v>28</v>
      </c>
      <c r="W63">
        <v>4.3674705382050503</v>
      </c>
    </row>
    <row r="64" spans="1:23">
      <c r="A64" t="s">
        <v>44</v>
      </c>
      <c r="B64" t="s">
        <v>103</v>
      </c>
      <c r="C64" s="1">
        <v>72.796353955587307</v>
      </c>
      <c r="D64">
        <v>89</v>
      </c>
      <c r="E64">
        <v>270</v>
      </c>
      <c r="F64" s="1">
        <f t="shared" si="6"/>
        <v>28.34034411394537</v>
      </c>
      <c r="G64" s="1">
        <f t="shared" si="3"/>
        <v>19655.015568008574</v>
      </c>
      <c r="H64" s="5">
        <v>2</v>
      </c>
      <c r="I64">
        <v>7</v>
      </c>
      <c r="J64" t="s">
        <v>31</v>
      </c>
      <c r="K64" s="1">
        <v>7.2917013887767697</v>
      </c>
      <c r="L64" t="s">
        <v>48</v>
      </c>
      <c r="M64" t="s">
        <v>19</v>
      </c>
      <c r="N64" t="s">
        <v>29</v>
      </c>
      <c r="O64" s="4">
        <f t="shared" si="7"/>
        <v>16</v>
      </c>
      <c r="P64">
        <f t="shared" si="4"/>
        <v>359</v>
      </c>
      <c r="Q64" s="6">
        <v>14</v>
      </c>
      <c r="R64" s="1">
        <v>21.048642725168602</v>
      </c>
      <c r="S64" s="1">
        <f t="shared" si="5"/>
        <v>2617.7207985708601</v>
      </c>
      <c r="T64" s="1">
        <f t="shared" si="8"/>
        <v>7556.4627383355282</v>
      </c>
      <c r="U64" t="s">
        <v>51</v>
      </c>
      <c r="V64" t="s">
        <v>43</v>
      </c>
      <c r="W64">
        <v>1.87400140404437</v>
      </c>
    </row>
    <row r="65" spans="1:23">
      <c r="A65" t="s">
        <v>23</v>
      </c>
      <c r="B65" t="s">
        <v>104</v>
      </c>
      <c r="C65" s="1">
        <v>13.0173767852878</v>
      </c>
      <c r="D65">
        <v>55</v>
      </c>
      <c r="E65">
        <v>246</v>
      </c>
      <c r="F65" s="1">
        <f t="shared" si="6"/>
        <v>22.532937503617728</v>
      </c>
      <c r="G65" s="1">
        <f t="shared" si="3"/>
        <v>3202.2746891807988</v>
      </c>
      <c r="H65" s="5">
        <v>19</v>
      </c>
      <c r="I65">
        <v>4</v>
      </c>
      <c r="J65" t="s">
        <v>25</v>
      </c>
      <c r="K65" s="1">
        <v>2.45793352798733</v>
      </c>
      <c r="L65" t="s">
        <v>18</v>
      </c>
      <c r="M65" t="s">
        <v>41</v>
      </c>
      <c r="N65" t="s">
        <v>36</v>
      </c>
      <c r="O65" s="4">
        <f t="shared" si="7"/>
        <v>29</v>
      </c>
      <c r="P65">
        <f t="shared" si="4"/>
        <v>301</v>
      </c>
      <c r="Q65" s="6">
        <v>10</v>
      </c>
      <c r="R65" s="1">
        <v>20.075003975630398</v>
      </c>
      <c r="S65" s="1">
        <f t="shared" si="5"/>
        <v>739.83799192418633</v>
      </c>
      <c r="T65" s="1">
        <f t="shared" si="8"/>
        <v>6042.5761966647497</v>
      </c>
      <c r="U65" t="s">
        <v>20</v>
      </c>
      <c r="V65" t="s">
        <v>43</v>
      </c>
      <c r="W65">
        <v>3.6328432903821302</v>
      </c>
    </row>
    <row r="66" spans="1:23">
      <c r="A66" t="s">
        <v>23</v>
      </c>
      <c r="B66" t="s">
        <v>105</v>
      </c>
      <c r="C66" s="1">
        <v>89.634095608135297</v>
      </c>
      <c r="D66">
        <v>11</v>
      </c>
      <c r="E66">
        <v>134</v>
      </c>
      <c r="F66" s="1">
        <f t="shared" ref="F66:F101" si="9">$R66+$K66</f>
        <v>13.278395894071931</v>
      </c>
      <c r="G66" s="1">
        <f t="shared" si="3"/>
        <v>12010.968811490129</v>
      </c>
      <c r="H66" s="5">
        <v>27</v>
      </c>
      <c r="I66">
        <v>6</v>
      </c>
      <c r="J66" t="s">
        <v>31</v>
      </c>
      <c r="K66" s="1">
        <v>4.5853534681946497</v>
      </c>
      <c r="L66" t="s">
        <v>27</v>
      </c>
      <c r="M66" t="s">
        <v>38</v>
      </c>
      <c r="N66" t="s">
        <v>29</v>
      </c>
      <c r="O66" s="4">
        <f t="shared" ref="O66:O101" si="10">$H66+$Q66</f>
        <v>33</v>
      </c>
      <c r="P66">
        <f t="shared" si="4"/>
        <v>145</v>
      </c>
      <c r="Q66" s="6">
        <v>6</v>
      </c>
      <c r="R66" s="1">
        <v>8.6930424258772803</v>
      </c>
      <c r="S66" s="1">
        <f t="shared" si="5"/>
        <v>664.87625288822426</v>
      </c>
      <c r="T66" s="1">
        <f t="shared" ref="T66:T101" si="11">$R66*$P66</f>
        <v>1260.4911517522057</v>
      </c>
      <c r="U66" t="s">
        <v>34</v>
      </c>
      <c r="V66" t="s">
        <v>28</v>
      </c>
      <c r="W66">
        <v>0.15948631471751401</v>
      </c>
    </row>
    <row r="67" spans="1:23">
      <c r="A67" t="s">
        <v>23</v>
      </c>
      <c r="B67" t="s">
        <v>106</v>
      </c>
      <c r="C67" s="1">
        <v>33.697717206643098</v>
      </c>
      <c r="D67">
        <v>72</v>
      </c>
      <c r="E67">
        <v>457</v>
      </c>
      <c r="F67" s="1">
        <f t="shared" si="9"/>
        <v>8.1777640909352591</v>
      </c>
      <c r="G67" s="1">
        <f t="shared" ref="G67:G101" si="12">$C67*$E67</f>
        <v>15399.856763435895</v>
      </c>
      <c r="H67" s="5">
        <v>24</v>
      </c>
      <c r="I67">
        <v>8</v>
      </c>
      <c r="J67" t="s">
        <v>31</v>
      </c>
      <c r="K67" s="1">
        <v>6.5805413478845898</v>
      </c>
      <c r="L67" t="s">
        <v>32</v>
      </c>
      <c r="M67" t="s">
        <v>33</v>
      </c>
      <c r="N67" t="s">
        <v>29</v>
      </c>
      <c r="O67" s="4">
        <f t="shared" si="10"/>
        <v>45</v>
      </c>
      <c r="P67">
        <f t="shared" ref="P67:P101" si="13">$D67+$E67</f>
        <v>529</v>
      </c>
      <c r="Q67" s="6">
        <v>21</v>
      </c>
      <c r="R67" s="1">
        <v>1.59722274305067</v>
      </c>
      <c r="S67" s="1">
        <f t="shared" si="5"/>
        <v>3481.1063730309479</v>
      </c>
      <c r="T67" s="1">
        <f t="shared" si="11"/>
        <v>844.93083107380448</v>
      </c>
      <c r="U67" t="s">
        <v>34</v>
      </c>
      <c r="V67" t="s">
        <v>35</v>
      </c>
      <c r="W67">
        <v>4.9110959548423301</v>
      </c>
    </row>
    <row r="68" spans="1:23">
      <c r="A68" t="s">
        <v>23</v>
      </c>
      <c r="B68" t="s">
        <v>107</v>
      </c>
      <c r="C68" s="1">
        <v>26.034869773962001</v>
      </c>
      <c r="D68">
        <v>52</v>
      </c>
      <c r="E68">
        <v>704</v>
      </c>
      <c r="F68" s="1">
        <f t="shared" si="9"/>
        <v>44.300579467081256</v>
      </c>
      <c r="G68" s="1">
        <f t="shared" si="12"/>
        <v>18328.548320869249</v>
      </c>
      <c r="H68" s="5">
        <v>17</v>
      </c>
      <c r="I68">
        <v>8</v>
      </c>
      <c r="J68" t="s">
        <v>25</v>
      </c>
      <c r="K68" s="1">
        <v>2.2161427287713602</v>
      </c>
      <c r="L68" t="s">
        <v>32</v>
      </c>
      <c r="M68" t="s">
        <v>33</v>
      </c>
      <c r="N68" t="s">
        <v>36</v>
      </c>
      <c r="O68" s="4">
        <f t="shared" si="10"/>
        <v>45</v>
      </c>
      <c r="P68">
        <f t="shared" si="13"/>
        <v>756</v>
      </c>
      <c r="Q68" s="6">
        <v>28</v>
      </c>
      <c r="R68" s="1">
        <v>42.084436738309897</v>
      </c>
      <c r="S68" s="1">
        <f t="shared" ref="S68:S101" si="14">$K68*$P68</f>
        <v>1675.4039029511482</v>
      </c>
      <c r="T68" s="1">
        <f t="shared" si="11"/>
        <v>31815.834174162283</v>
      </c>
      <c r="U68" t="s">
        <v>34</v>
      </c>
      <c r="V68" t="s">
        <v>21</v>
      </c>
      <c r="W68">
        <v>3.44806328834026</v>
      </c>
    </row>
    <row r="69" spans="1:23">
      <c r="A69" t="s">
        <v>23</v>
      </c>
      <c r="B69" t="s">
        <v>108</v>
      </c>
      <c r="C69" s="1">
        <v>87.755432354001002</v>
      </c>
      <c r="D69">
        <v>16</v>
      </c>
      <c r="E69">
        <v>513</v>
      </c>
      <c r="F69" s="1">
        <f t="shared" si="9"/>
        <v>16.205687691688858</v>
      </c>
      <c r="G69" s="1">
        <f t="shared" si="12"/>
        <v>45018.536797602515</v>
      </c>
      <c r="H69" s="5">
        <v>9</v>
      </c>
      <c r="I69">
        <v>9</v>
      </c>
      <c r="J69" t="s">
        <v>31</v>
      </c>
      <c r="K69" s="1">
        <v>9.1478115447106294</v>
      </c>
      <c r="L69" t="s">
        <v>27</v>
      </c>
      <c r="M69" t="s">
        <v>19</v>
      </c>
      <c r="N69" t="s">
        <v>29</v>
      </c>
      <c r="O69" s="4">
        <f t="shared" si="10"/>
        <v>20</v>
      </c>
      <c r="P69">
        <f t="shared" si="13"/>
        <v>529</v>
      </c>
      <c r="Q69" s="6">
        <v>11</v>
      </c>
      <c r="R69" s="1">
        <v>7.0578761469782298</v>
      </c>
      <c r="S69" s="1">
        <f t="shared" si="14"/>
        <v>4839.1923071519232</v>
      </c>
      <c r="T69" s="1">
        <f t="shared" si="11"/>
        <v>3733.6164817514837</v>
      </c>
      <c r="U69" t="s">
        <v>51</v>
      </c>
      <c r="V69" t="s">
        <v>43</v>
      </c>
      <c r="W69">
        <v>0.131955444311814</v>
      </c>
    </row>
    <row r="70" spans="1:23">
      <c r="A70" t="s">
        <v>15</v>
      </c>
      <c r="B70" t="s">
        <v>109</v>
      </c>
      <c r="C70" s="1">
        <v>37.931812382790298</v>
      </c>
      <c r="D70">
        <v>29</v>
      </c>
      <c r="E70">
        <v>163</v>
      </c>
      <c r="F70" s="1">
        <f t="shared" si="9"/>
        <v>98.307833428347195</v>
      </c>
      <c r="G70" s="1">
        <f t="shared" si="12"/>
        <v>6182.8854183948188</v>
      </c>
      <c r="H70" s="5">
        <v>8</v>
      </c>
      <c r="I70">
        <v>8</v>
      </c>
      <c r="J70" t="s">
        <v>17</v>
      </c>
      <c r="K70" s="1">
        <v>1.19425186488499</v>
      </c>
      <c r="L70" t="s">
        <v>48</v>
      </c>
      <c r="M70" t="s">
        <v>41</v>
      </c>
      <c r="N70" t="s">
        <v>36</v>
      </c>
      <c r="O70" s="4">
        <f t="shared" si="10"/>
        <v>26</v>
      </c>
      <c r="P70">
        <f t="shared" si="13"/>
        <v>192</v>
      </c>
      <c r="Q70" s="6">
        <v>18</v>
      </c>
      <c r="R70" s="1">
        <v>97.113581563462205</v>
      </c>
      <c r="S70" s="1">
        <f t="shared" si="14"/>
        <v>229.2963580579181</v>
      </c>
      <c r="T70" s="1">
        <f t="shared" si="11"/>
        <v>18645.807660184742</v>
      </c>
      <c r="U70" t="s">
        <v>34</v>
      </c>
      <c r="V70" t="s">
        <v>35</v>
      </c>
      <c r="W70">
        <v>1.9834678721741801</v>
      </c>
    </row>
    <row r="71" spans="1:23">
      <c r="A71" t="s">
        <v>23</v>
      </c>
      <c r="B71" t="s">
        <v>110</v>
      </c>
      <c r="C71" s="1">
        <v>54.865528517069698</v>
      </c>
      <c r="D71">
        <v>62</v>
      </c>
      <c r="E71">
        <v>511</v>
      </c>
      <c r="F71" s="1">
        <f t="shared" si="9"/>
        <v>87.333052602868435</v>
      </c>
      <c r="G71" s="1">
        <f t="shared" si="12"/>
        <v>28036.285072222618</v>
      </c>
      <c r="H71" s="5">
        <v>1</v>
      </c>
      <c r="I71">
        <v>3</v>
      </c>
      <c r="J71" t="s">
        <v>17</v>
      </c>
      <c r="K71" s="1">
        <v>9.7052867901203399</v>
      </c>
      <c r="L71" t="s">
        <v>40</v>
      </c>
      <c r="M71" t="s">
        <v>33</v>
      </c>
      <c r="N71" t="s">
        <v>36</v>
      </c>
      <c r="O71" s="4">
        <f t="shared" si="10"/>
        <v>8</v>
      </c>
      <c r="P71">
        <f t="shared" si="13"/>
        <v>573</v>
      </c>
      <c r="Q71" s="6">
        <v>7</v>
      </c>
      <c r="R71" s="1">
        <v>77.627765812748095</v>
      </c>
      <c r="S71" s="1">
        <f t="shared" si="14"/>
        <v>5561.1293307389551</v>
      </c>
      <c r="T71" s="1">
        <f t="shared" si="11"/>
        <v>44480.709810704655</v>
      </c>
      <c r="U71" t="s">
        <v>20</v>
      </c>
      <c r="V71" t="s">
        <v>28</v>
      </c>
      <c r="W71">
        <v>1.3623879886490999</v>
      </c>
    </row>
    <row r="72" spans="1:23">
      <c r="A72" t="s">
        <v>15</v>
      </c>
      <c r="B72" t="s">
        <v>111</v>
      </c>
      <c r="C72" s="1">
        <v>47.914541824058702</v>
      </c>
      <c r="D72">
        <v>90</v>
      </c>
      <c r="E72">
        <v>32</v>
      </c>
      <c r="F72" s="1">
        <f t="shared" si="9"/>
        <v>17.756499578361918</v>
      </c>
      <c r="G72" s="1">
        <f t="shared" si="12"/>
        <v>1533.2653383698785</v>
      </c>
      <c r="H72" s="5">
        <v>12</v>
      </c>
      <c r="I72">
        <v>4</v>
      </c>
      <c r="J72" t="s">
        <v>17</v>
      </c>
      <c r="K72" s="1">
        <v>6.3157177546007199</v>
      </c>
      <c r="L72" t="s">
        <v>27</v>
      </c>
      <c r="M72" t="s">
        <v>41</v>
      </c>
      <c r="N72" t="s">
        <v>29</v>
      </c>
      <c r="O72" s="4">
        <f t="shared" si="10"/>
        <v>28</v>
      </c>
      <c r="P72">
        <f t="shared" si="13"/>
        <v>122</v>
      </c>
      <c r="Q72" s="6">
        <v>16</v>
      </c>
      <c r="R72" s="1">
        <v>11.440781823761199</v>
      </c>
      <c r="S72" s="1">
        <f t="shared" si="14"/>
        <v>770.51756606128788</v>
      </c>
      <c r="T72" s="1">
        <f t="shared" si="11"/>
        <v>1395.7753824988663</v>
      </c>
      <c r="U72" t="s">
        <v>51</v>
      </c>
      <c r="V72" t="s">
        <v>21</v>
      </c>
      <c r="W72">
        <v>1.8305755986122301</v>
      </c>
    </row>
    <row r="73" spans="1:23">
      <c r="A73" t="s">
        <v>44</v>
      </c>
      <c r="B73" t="s">
        <v>112</v>
      </c>
      <c r="C73" s="1">
        <v>6.3815331627479601</v>
      </c>
      <c r="D73">
        <v>14</v>
      </c>
      <c r="E73">
        <v>637</v>
      </c>
      <c r="F73" s="1">
        <f t="shared" si="9"/>
        <v>39.889867794912007</v>
      </c>
      <c r="G73" s="1">
        <f t="shared" si="12"/>
        <v>4065.0366246704507</v>
      </c>
      <c r="H73" s="5">
        <v>2</v>
      </c>
      <c r="I73">
        <v>6</v>
      </c>
      <c r="J73" t="s">
        <v>25</v>
      </c>
      <c r="K73" s="1">
        <v>9.2281903170525101</v>
      </c>
      <c r="L73" t="s">
        <v>48</v>
      </c>
      <c r="M73" t="s">
        <v>41</v>
      </c>
      <c r="N73" t="s">
        <v>36</v>
      </c>
      <c r="O73" s="4">
        <f t="shared" si="10"/>
        <v>12</v>
      </c>
      <c r="P73">
        <f t="shared" si="13"/>
        <v>651</v>
      </c>
      <c r="Q73" s="6">
        <v>10</v>
      </c>
      <c r="R73" s="1">
        <v>30.661677477859499</v>
      </c>
      <c r="S73" s="1">
        <f t="shared" si="14"/>
        <v>6007.5518964011844</v>
      </c>
      <c r="T73" s="1">
        <f t="shared" si="11"/>
        <v>19960.752038086535</v>
      </c>
      <c r="U73" t="s">
        <v>20</v>
      </c>
      <c r="V73" t="s">
        <v>21</v>
      </c>
      <c r="W73">
        <v>2.07875060787496</v>
      </c>
    </row>
    <row r="74" spans="1:23">
      <c r="A74" t="s">
        <v>44</v>
      </c>
      <c r="B74" t="s">
        <v>113</v>
      </c>
      <c r="C74" s="1">
        <v>90.204427520528</v>
      </c>
      <c r="D74">
        <v>88</v>
      </c>
      <c r="E74">
        <v>478</v>
      </c>
      <c r="F74" s="1">
        <f t="shared" si="9"/>
        <v>62.360107054933735</v>
      </c>
      <c r="G74" s="1">
        <f t="shared" si="12"/>
        <v>43117.716354812386</v>
      </c>
      <c r="H74" s="5">
        <v>29</v>
      </c>
      <c r="I74">
        <v>9</v>
      </c>
      <c r="J74" t="s">
        <v>25</v>
      </c>
      <c r="K74" s="1">
        <v>6.5996141596895397</v>
      </c>
      <c r="L74" t="s">
        <v>27</v>
      </c>
      <c r="M74" t="s">
        <v>41</v>
      </c>
      <c r="N74" t="s">
        <v>22</v>
      </c>
      <c r="O74" s="4">
        <f t="shared" si="10"/>
        <v>40</v>
      </c>
      <c r="P74">
        <f t="shared" si="13"/>
        <v>566</v>
      </c>
      <c r="Q74" s="6">
        <v>11</v>
      </c>
      <c r="R74" s="1">
        <v>55.760492895244198</v>
      </c>
      <c r="S74" s="1">
        <f t="shared" si="14"/>
        <v>3735.3816143842796</v>
      </c>
      <c r="T74" s="1">
        <f t="shared" si="11"/>
        <v>31560.438978708215</v>
      </c>
      <c r="U74" t="s">
        <v>20</v>
      </c>
      <c r="V74" t="s">
        <v>35</v>
      </c>
      <c r="W74">
        <v>3.2133296074383</v>
      </c>
    </row>
    <row r="75" spans="1:23">
      <c r="A75" t="s">
        <v>44</v>
      </c>
      <c r="B75" t="s">
        <v>114</v>
      </c>
      <c r="C75" s="1">
        <v>83.851017681304597</v>
      </c>
      <c r="D75">
        <v>41</v>
      </c>
      <c r="E75">
        <v>375</v>
      </c>
      <c r="F75" s="1">
        <f t="shared" si="9"/>
        <v>48.383175634533167</v>
      </c>
      <c r="G75" s="1">
        <f t="shared" si="12"/>
        <v>31444.131630489224</v>
      </c>
      <c r="H75" s="5">
        <v>25</v>
      </c>
      <c r="I75">
        <v>5</v>
      </c>
      <c r="J75" t="s">
        <v>17</v>
      </c>
      <c r="K75" s="1">
        <v>1.5129368369160701</v>
      </c>
      <c r="L75" t="s">
        <v>40</v>
      </c>
      <c r="M75" t="s">
        <v>49</v>
      </c>
      <c r="N75" t="s">
        <v>36</v>
      </c>
      <c r="O75" s="4">
        <f t="shared" si="10"/>
        <v>29</v>
      </c>
      <c r="P75">
        <f t="shared" si="13"/>
        <v>416</v>
      </c>
      <c r="Q75" s="6">
        <v>4</v>
      </c>
      <c r="R75" s="1">
        <v>46.870238797617098</v>
      </c>
      <c r="S75" s="1">
        <f t="shared" si="14"/>
        <v>629.38172415708516</v>
      </c>
      <c r="T75" s="1">
        <f t="shared" si="11"/>
        <v>19498.019339808714</v>
      </c>
      <c r="U75" t="s">
        <v>34</v>
      </c>
      <c r="V75" t="s">
        <v>21</v>
      </c>
      <c r="W75">
        <v>4.6205460645137002</v>
      </c>
    </row>
    <row r="76" spans="1:23">
      <c r="A76" t="s">
        <v>15</v>
      </c>
      <c r="B76" t="s">
        <v>115</v>
      </c>
      <c r="C76" s="1">
        <v>3.1700114135661499</v>
      </c>
      <c r="D76">
        <v>64</v>
      </c>
      <c r="E76">
        <v>904</v>
      </c>
      <c r="F76" s="1">
        <f t="shared" si="9"/>
        <v>85.818506806485246</v>
      </c>
      <c r="G76" s="1">
        <f t="shared" si="12"/>
        <v>2865.6903178637995</v>
      </c>
      <c r="H76" s="5">
        <v>6</v>
      </c>
      <c r="I76">
        <v>5</v>
      </c>
      <c r="J76" t="s">
        <v>25</v>
      </c>
      <c r="K76" s="1">
        <v>5.2376546500374399</v>
      </c>
      <c r="L76" t="s">
        <v>40</v>
      </c>
      <c r="M76" t="s">
        <v>38</v>
      </c>
      <c r="N76" t="s">
        <v>36</v>
      </c>
      <c r="O76" s="4">
        <f t="shared" si="10"/>
        <v>15</v>
      </c>
      <c r="P76">
        <f t="shared" si="13"/>
        <v>968</v>
      </c>
      <c r="Q76" s="6">
        <v>9</v>
      </c>
      <c r="R76" s="1">
        <v>80.580852156447804</v>
      </c>
      <c r="S76" s="1">
        <f t="shared" si="14"/>
        <v>5070.0497012362421</v>
      </c>
      <c r="T76" s="1">
        <f t="shared" si="11"/>
        <v>78002.264887441474</v>
      </c>
      <c r="U76" t="s">
        <v>34</v>
      </c>
      <c r="V76" t="s">
        <v>35</v>
      </c>
      <c r="W76">
        <v>0.39661272410993498</v>
      </c>
    </row>
    <row r="77" spans="1:23">
      <c r="A77" t="s">
        <v>23</v>
      </c>
      <c r="B77" t="s">
        <v>116</v>
      </c>
      <c r="C77" s="1">
        <v>92.996884233970604</v>
      </c>
      <c r="D77">
        <v>29</v>
      </c>
      <c r="E77">
        <v>106</v>
      </c>
      <c r="F77" s="1">
        <f t="shared" si="9"/>
        <v>50.538680401051955</v>
      </c>
      <c r="G77" s="1">
        <f t="shared" si="12"/>
        <v>9857.6697288008836</v>
      </c>
      <c r="H77" s="5">
        <v>20</v>
      </c>
      <c r="I77">
        <v>10</v>
      </c>
      <c r="J77" t="s">
        <v>31</v>
      </c>
      <c r="K77" s="1">
        <v>2.47389776104546</v>
      </c>
      <c r="L77" t="s">
        <v>27</v>
      </c>
      <c r="M77" t="s">
        <v>49</v>
      </c>
      <c r="N77" t="s">
        <v>29</v>
      </c>
      <c r="O77" s="4">
        <f t="shared" si="10"/>
        <v>31</v>
      </c>
      <c r="P77">
        <f t="shared" si="13"/>
        <v>135</v>
      </c>
      <c r="Q77" s="6">
        <v>11</v>
      </c>
      <c r="R77" s="1">
        <v>48.064782640006499</v>
      </c>
      <c r="S77" s="1">
        <f t="shared" si="14"/>
        <v>333.97619774113713</v>
      </c>
      <c r="T77" s="1">
        <f t="shared" si="11"/>
        <v>6488.7456564008771</v>
      </c>
      <c r="U77" t="s">
        <v>51</v>
      </c>
      <c r="V77" t="s">
        <v>28</v>
      </c>
      <c r="W77">
        <v>2.0300690886687498</v>
      </c>
    </row>
    <row r="78" spans="1:23">
      <c r="A78" t="s">
        <v>15</v>
      </c>
      <c r="B78" t="s">
        <v>117</v>
      </c>
      <c r="C78" s="1">
        <v>69.108799547430294</v>
      </c>
      <c r="D78">
        <v>23</v>
      </c>
      <c r="E78">
        <v>241</v>
      </c>
      <c r="F78" s="1">
        <f t="shared" si="9"/>
        <v>71.378136132437106</v>
      </c>
      <c r="G78" s="1">
        <f t="shared" si="12"/>
        <v>16655.220690930702</v>
      </c>
      <c r="H78" s="5">
        <v>1</v>
      </c>
      <c r="I78">
        <v>10</v>
      </c>
      <c r="J78" t="s">
        <v>25</v>
      </c>
      <c r="K78" s="1">
        <v>7.0545383368369201</v>
      </c>
      <c r="L78" t="s">
        <v>48</v>
      </c>
      <c r="M78" t="s">
        <v>41</v>
      </c>
      <c r="N78" t="s">
        <v>36</v>
      </c>
      <c r="O78" s="4">
        <f t="shared" si="10"/>
        <v>25</v>
      </c>
      <c r="P78">
        <f t="shared" si="13"/>
        <v>264</v>
      </c>
      <c r="Q78" s="6">
        <v>24</v>
      </c>
      <c r="R78" s="1">
        <v>64.323597795600193</v>
      </c>
      <c r="S78" s="1">
        <f t="shared" si="14"/>
        <v>1862.3981209249469</v>
      </c>
      <c r="T78" s="1">
        <f t="shared" si="11"/>
        <v>16981.42981803845</v>
      </c>
      <c r="U78" t="s">
        <v>20</v>
      </c>
      <c r="V78" t="s">
        <v>35</v>
      </c>
      <c r="W78">
        <v>2.1800374515822099</v>
      </c>
    </row>
    <row r="79" spans="1:23">
      <c r="A79" t="s">
        <v>15</v>
      </c>
      <c r="B79" t="s">
        <v>118</v>
      </c>
      <c r="C79" s="1">
        <v>57.449742958971399</v>
      </c>
      <c r="D79">
        <v>14</v>
      </c>
      <c r="E79">
        <v>359</v>
      </c>
      <c r="F79" s="1">
        <f t="shared" si="9"/>
        <v>49.733391374609695</v>
      </c>
      <c r="G79" s="1">
        <f t="shared" si="12"/>
        <v>20624.457722270734</v>
      </c>
      <c r="H79" s="5">
        <v>28</v>
      </c>
      <c r="I79">
        <v>4</v>
      </c>
      <c r="J79" t="s">
        <v>17</v>
      </c>
      <c r="K79" s="1">
        <v>6.7809466256178901</v>
      </c>
      <c r="L79" t="s">
        <v>27</v>
      </c>
      <c r="M79" t="s">
        <v>33</v>
      </c>
      <c r="N79" t="s">
        <v>22</v>
      </c>
      <c r="O79" s="4">
        <f t="shared" si="10"/>
        <v>33</v>
      </c>
      <c r="P79">
        <f t="shared" si="13"/>
        <v>373</v>
      </c>
      <c r="Q79" s="6">
        <v>5</v>
      </c>
      <c r="R79" s="1">
        <v>42.952444748991802</v>
      </c>
      <c r="S79" s="1">
        <f t="shared" si="14"/>
        <v>2529.2930913554728</v>
      </c>
      <c r="T79" s="1">
        <f t="shared" si="11"/>
        <v>16021.261891373942</v>
      </c>
      <c r="U79" t="s">
        <v>51</v>
      </c>
      <c r="V79" t="s">
        <v>21</v>
      </c>
      <c r="W79">
        <v>3.0551418183075398</v>
      </c>
    </row>
    <row r="80" spans="1:23">
      <c r="A80" t="s">
        <v>15</v>
      </c>
      <c r="B80" t="s">
        <v>119</v>
      </c>
      <c r="C80" s="1">
        <v>6.30688317611191</v>
      </c>
      <c r="D80">
        <v>50</v>
      </c>
      <c r="E80">
        <v>946</v>
      </c>
      <c r="F80" s="1">
        <f t="shared" si="9"/>
        <v>79.593564491265298</v>
      </c>
      <c r="G80" s="1">
        <f t="shared" si="12"/>
        <v>5966.3114846018671</v>
      </c>
      <c r="H80" s="5">
        <v>4</v>
      </c>
      <c r="I80">
        <v>5</v>
      </c>
      <c r="J80" t="s">
        <v>17</v>
      </c>
      <c r="K80" s="1">
        <v>8.4670497708619905</v>
      </c>
      <c r="L80" t="s">
        <v>32</v>
      </c>
      <c r="M80" t="s">
        <v>19</v>
      </c>
      <c r="N80" t="s">
        <v>29</v>
      </c>
      <c r="O80" s="4">
        <f t="shared" si="10"/>
        <v>25</v>
      </c>
      <c r="P80">
        <f t="shared" si="13"/>
        <v>996</v>
      </c>
      <c r="Q80" s="6">
        <v>21</v>
      </c>
      <c r="R80" s="1">
        <v>71.126514720403307</v>
      </c>
      <c r="S80" s="1">
        <f t="shared" si="14"/>
        <v>8433.181571778543</v>
      </c>
      <c r="T80" s="1">
        <f t="shared" si="11"/>
        <v>70842.008661521701</v>
      </c>
      <c r="U80" t="s">
        <v>20</v>
      </c>
      <c r="V80" t="s">
        <v>43</v>
      </c>
      <c r="W80">
        <v>4.0968813324704501</v>
      </c>
    </row>
    <row r="81" spans="1:23">
      <c r="A81" t="s">
        <v>15</v>
      </c>
      <c r="B81" t="s">
        <v>120</v>
      </c>
      <c r="C81" s="1">
        <v>57.057031221103202</v>
      </c>
      <c r="D81">
        <v>56</v>
      </c>
      <c r="E81">
        <v>198</v>
      </c>
      <c r="F81" s="1">
        <f t="shared" si="9"/>
        <v>64.367228288331248</v>
      </c>
      <c r="G81" s="1">
        <f t="shared" si="12"/>
        <v>11297.292181778434</v>
      </c>
      <c r="H81" s="5">
        <v>25</v>
      </c>
      <c r="I81">
        <v>1</v>
      </c>
      <c r="J81" t="s">
        <v>17</v>
      </c>
      <c r="K81" s="1">
        <v>6.49632536429504</v>
      </c>
      <c r="L81" t="s">
        <v>18</v>
      </c>
      <c r="M81" t="s">
        <v>41</v>
      </c>
      <c r="N81" t="s">
        <v>29</v>
      </c>
      <c r="O81" s="4">
        <f t="shared" si="10"/>
        <v>37</v>
      </c>
      <c r="P81">
        <f t="shared" si="13"/>
        <v>254</v>
      </c>
      <c r="Q81" s="6">
        <v>12</v>
      </c>
      <c r="R81" s="1">
        <v>57.870902924036201</v>
      </c>
      <c r="S81" s="1">
        <f t="shared" si="14"/>
        <v>1650.0666425309403</v>
      </c>
      <c r="T81" s="1">
        <f t="shared" si="11"/>
        <v>14699.209342705195</v>
      </c>
      <c r="U81" t="s">
        <v>20</v>
      </c>
      <c r="V81" t="s">
        <v>28</v>
      </c>
      <c r="W81">
        <v>0.16587162748060799</v>
      </c>
    </row>
    <row r="82" spans="1:23">
      <c r="A82" t="s">
        <v>23</v>
      </c>
      <c r="B82" t="s">
        <v>121</v>
      </c>
      <c r="C82" s="1">
        <v>91.128318350444303</v>
      </c>
      <c r="D82">
        <v>75</v>
      </c>
      <c r="E82">
        <v>872</v>
      </c>
      <c r="F82" s="1">
        <f t="shared" si="9"/>
        <v>79.794412703238976</v>
      </c>
      <c r="G82" s="1">
        <f t="shared" si="12"/>
        <v>79463.893601587435</v>
      </c>
      <c r="H82" s="5">
        <v>14</v>
      </c>
      <c r="I82">
        <v>2</v>
      </c>
      <c r="J82" t="s">
        <v>31</v>
      </c>
      <c r="K82" s="1">
        <v>2.8331846794189701</v>
      </c>
      <c r="L82" t="s">
        <v>18</v>
      </c>
      <c r="M82" t="s">
        <v>49</v>
      </c>
      <c r="N82" t="s">
        <v>22</v>
      </c>
      <c r="O82" s="4">
        <f t="shared" si="10"/>
        <v>19</v>
      </c>
      <c r="P82">
        <f t="shared" si="13"/>
        <v>947</v>
      </c>
      <c r="Q82" s="6">
        <v>5</v>
      </c>
      <c r="R82" s="1">
        <v>76.961228023819999</v>
      </c>
      <c r="S82" s="1">
        <f t="shared" si="14"/>
        <v>2683.0258914097649</v>
      </c>
      <c r="T82" s="1">
        <f t="shared" si="11"/>
        <v>72882.282938557531</v>
      </c>
      <c r="U82" t="s">
        <v>34</v>
      </c>
      <c r="V82" t="s">
        <v>43</v>
      </c>
      <c r="W82">
        <v>2.8496621985053299</v>
      </c>
    </row>
    <row r="83" spans="1:23">
      <c r="A83" t="s">
        <v>15</v>
      </c>
      <c r="B83" t="s">
        <v>122</v>
      </c>
      <c r="C83" s="1">
        <v>72.819206930318202</v>
      </c>
      <c r="D83">
        <v>9</v>
      </c>
      <c r="E83">
        <v>774</v>
      </c>
      <c r="F83" s="1">
        <f t="shared" si="9"/>
        <v>23.85587044341564</v>
      </c>
      <c r="G83" s="1">
        <f t="shared" si="12"/>
        <v>56362.066164066287</v>
      </c>
      <c r="H83" s="5">
        <v>6</v>
      </c>
      <c r="I83">
        <v>5</v>
      </c>
      <c r="J83" t="s">
        <v>17</v>
      </c>
      <c r="K83" s="1">
        <v>4.0662775015120403</v>
      </c>
      <c r="L83" t="s">
        <v>18</v>
      </c>
      <c r="M83" t="s">
        <v>38</v>
      </c>
      <c r="N83" t="s">
        <v>22</v>
      </c>
      <c r="O83" s="4">
        <f t="shared" si="10"/>
        <v>7</v>
      </c>
      <c r="P83">
        <f t="shared" si="13"/>
        <v>783</v>
      </c>
      <c r="Q83" s="6">
        <v>1</v>
      </c>
      <c r="R83" s="1">
        <v>19.789592941903599</v>
      </c>
      <c r="S83" s="1">
        <f t="shared" si="14"/>
        <v>3183.8952836839276</v>
      </c>
      <c r="T83" s="1">
        <f t="shared" si="11"/>
        <v>15495.251273510519</v>
      </c>
      <c r="U83" t="s">
        <v>20</v>
      </c>
      <c r="V83" t="s">
        <v>35</v>
      </c>
      <c r="W83">
        <v>2.54754712154871</v>
      </c>
    </row>
    <row r="84" spans="1:23">
      <c r="A84" t="s">
        <v>23</v>
      </c>
      <c r="B84" t="s">
        <v>123</v>
      </c>
      <c r="C84" s="1">
        <v>17.034930739467899</v>
      </c>
      <c r="D84">
        <v>13</v>
      </c>
      <c r="E84">
        <v>336</v>
      </c>
      <c r="F84" s="1">
        <f t="shared" si="9"/>
        <v>9.1734603084851702</v>
      </c>
      <c r="G84" s="1">
        <f t="shared" si="12"/>
        <v>5723.7367284612146</v>
      </c>
      <c r="H84" s="5">
        <v>19</v>
      </c>
      <c r="I84">
        <v>1</v>
      </c>
      <c r="J84" t="s">
        <v>25</v>
      </c>
      <c r="K84" s="1">
        <v>4.7081818735419301</v>
      </c>
      <c r="L84" t="s">
        <v>48</v>
      </c>
      <c r="M84" t="s">
        <v>19</v>
      </c>
      <c r="N84" t="s">
        <v>29</v>
      </c>
      <c r="O84" s="4">
        <f t="shared" si="10"/>
        <v>45</v>
      </c>
      <c r="P84">
        <f t="shared" si="13"/>
        <v>349</v>
      </c>
      <c r="Q84" s="6">
        <v>26</v>
      </c>
      <c r="R84" s="1">
        <v>4.4652784349432402</v>
      </c>
      <c r="S84" s="1">
        <f t="shared" si="14"/>
        <v>1643.1554738661337</v>
      </c>
      <c r="T84" s="1">
        <f t="shared" si="11"/>
        <v>1558.3821737951907</v>
      </c>
      <c r="U84" t="s">
        <v>20</v>
      </c>
      <c r="V84" t="s">
        <v>21</v>
      </c>
      <c r="W84">
        <v>4.1378770486223502</v>
      </c>
    </row>
    <row r="85" spans="1:23">
      <c r="A85" t="s">
        <v>15</v>
      </c>
      <c r="B85" t="s">
        <v>124</v>
      </c>
      <c r="C85" s="1">
        <v>68.911246211606297</v>
      </c>
      <c r="D85">
        <v>82</v>
      </c>
      <c r="E85">
        <v>663</v>
      </c>
      <c r="F85" s="1">
        <f t="shared" si="9"/>
        <v>102.68043337852994</v>
      </c>
      <c r="G85" s="1">
        <f t="shared" si="12"/>
        <v>45688.156238294978</v>
      </c>
      <c r="H85" s="5">
        <v>24</v>
      </c>
      <c r="I85">
        <v>8</v>
      </c>
      <c r="J85" t="s">
        <v>17</v>
      </c>
      <c r="K85" s="1">
        <v>4.94983957799694</v>
      </c>
      <c r="L85" t="s">
        <v>27</v>
      </c>
      <c r="M85" t="s">
        <v>41</v>
      </c>
      <c r="N85" t="s">
        <v>36</v>
      </c>
      <c r="O85" s="4">
        <f t="shared" si="10"/>
        <v>29</v>
      </c>
      <c r="P85">
        <f t="shared" si="13"/>
        <v>745</v>
      </c>
      <c r="Q85" s="6">
        <v>5</v>
      </c>
      <c r="R85" s="1">
        <v>97.730593800533001</v>
      </c>
      <c r="S85" s="1">
        <f t="shared" si="14"/>
        <v>3687.6304856077204</v>
      </c>
      <c r="T85" s="1">
        <f t="shared" si="11"/>
        <v>72809.292381397085</v>
      </c>
      <c r="U85" t="s">
        <v>34</v>
      </c>
      <c r="V85" t="s">
        <v>21</v>
      </c>
      <c r="W85">
        <v>0.77300613406724705</v>
      </c>
    </row>
    <row r="86" spans="1:23">
      <c r="A86" t="s">
        <v>15</v>
      </c>
      <c r="B86" t="s">
        <v>125</v>
      </c>
      <c r="C86" s="1">
        <v>89.104367292102197</v>
      </c>
      <c r="D86">
        <v>99</v>
      </c>
      <c r="E86">
        <v>618</v>
      </c>
      <c r="F86" s="1">
        <f t="shared" si="9"/>
        <v>42.190252138131633</v>
      </c>
      <c r="G86" s="1">
        <f t="shared" si="12"/>
        <v>55066.49898651916</v>
      </c>
      <c r="H86" s="5">
        <v>26</v>
      </c>
      <c r="I86">
        <v>10</v>
      </c>
      <c r="J86" t="s">
        <v>25</v>
      </c>
      <c r="K86" s="1">
        <v>8.3816156249226292</v>
      </c>
      <c r="L86" t="s">
        <v>32</v>
      </c>
      <c r="M86" t="s">
        <v>49</v>
      </c>
      <c r="N86" t="s">
        <v>22</v>
      </c>
      <c r="O86" s="4">
        <f t="shared" si="10"/>
        <v>48</v>
      </c>
      <c r="P86">
        <f t="shared" si="13"/>
        <v>717</v>
      </c>
      <c r="Q86" s="6">
        <v>22</v>
      </c>
      <c r="R86" s="1">
        <v>33.808636513209002</v>
      </c>
      <c r="S86" s="1">
        <f t="shared" si="14"/>
        <v>6009.6184030695249</v>
      </c>
      <c r="T86" s="1">
        <f t="shared" si="11"/>
        <v>24240.792379970855</v>
      </c>
      <c r="U86" t="s">
        <v>51</v>
      </c>
      <c r="V86" t="s">
        <v>28</v>
      </c>
      <c r="W86">
        <v>4.8434565771180402</v>
      </c>
    </row>
    <row r="87" spans="1:23">
      <c r="A87" t="s">
        <v>44</v>
      </c>
      <c r="B87" t="s">
        <v>126</v>
      </c>
      <c r="C87" s="1">
        <v>76.962994415193805</v>
      </c>
      <c r="D87">
        <v>83</v>
      </c>
      <c r="E87">
        <v>25</v>
      </c>
      <c r="F87" s="1">
        <f t="shared" si="9"/>
        <v>78.178514223544028</v>
      </c>
      <c r="G87" s="1">
        <f t="shared" si="12"/>
        <v>1924.0748603798452</v>
      </c>
      <c r="H87" s="5">
        <v>18</v>
      </c>
      <c r="I87">
        <v>2</v>
      </c>
      <c r="J87" t="s">
        <v>31</v>
      </c>
      <c r="K87" s="1">
        <v>8.2491687048717193</v>
      </c>
      <c r="L87" t="s">
        <v>32</v>
      </c>
      <c r="M87" t="s">
        <v>49</v>
      </c>
      <c r="N87" t="s">
        <v>22</v>
      </c>
      <c r="O87" s="4">
        <f t="shared" si="10"/>
        <v>20</v>
      </c>
      <c r="P87">
        <f t="shared" si="13"/>
        <v>108</v>
      </c>
      <c r="Q87" s="6">
        <v>2</v>
      </c>
      <c r="R87" s="1">
        <v>69.929345518672307</v>
      </c>
      <c r="S87" s="1">
        <f t="shared" si="14"/>
        <v>890.91022012614565</v>
      </c>
      <c r="T87" s="1">
        <f t="shared" si="11"/>
        <v>7552.3693160166094</v>
      </c>
      <c r="U87" t="s">
        <v>34</v>
      </c>
      <c r="V87" t="s">
        <v>21</v>
      </c>
      <c r="W87">
        <v>1.3744289997457499</v>
      </c>
    </row>
    <row r="88" spans="1:23">
      <c r="A88" t="s">
        <v>23</v>
      </c>
      <c r="B88" t="s">
        <v>127</v>
      </c>
      <c r="C88" s="1">
        <v>19.9981769404042</v>
      </c>
      <c r="D88">
        <v>18</v>
      </c>
      <c r="E88">
        <v>223</v>
      </c>
      <c r="F88" s="1">
        <f t="shared" si="9"/>
        <v>76.063275305348142</v>
      </c>
      <c r="G88" s="1">
        <f t="shared" si="12"/>
        <v>4459.5934577101361</v>
      </c>
      <c r="H88" s="5">
        <v>14</v>
      </c>
      <c r="I88">
        <v>6</v>
      </c>
      <c r="J88" t="s">
        <v>17</v>
      </c>
      <c r="K88" s="1">
        <v>1.4543053101535499</v>
      </c>
      <c r="L88" t="s">
        <v>27</v>
      </c>
      <c r="M88" t="s">
        <v>19</v>
      </c>
      <c r="N88" t="s">
        <v>36</v>
      </c>
      <c r="O88" s="4">
        <f t="shared" si="10"/>
        <v>32</v>
      </c>
      <c r="P88">
        <f t="shared" si="13"/>
        <v>241</v>
      </c>
      <c r="Q88" s="6">
        <v>18</v>
      </c>
      <c r="R88" s="1">
        <v>74.608969995194599</v>
      </c>
      <c r="S88" s="1">
        <f t="shared" si="14"/>
        <v>350.48757974700555</v>
      </c>
      <c r="T88" s="1">
        <f t="shared" si="11"/>
        <v>17980.761768841898</v>
      </c>
      <c r="U88" t="s">
        <v>51</v>
      </c>
      <c r="V88" t="s">
        <v>35</v>
      </c>
      <c r="W88">
        <v>2.0515129307662399</v>
      </c>
    </row>
    <row r="89" spans="1:23">
      <c r="A89" t="s">
        <v>15</v>
      </c>
      <c r="B89" t="s">
        <v>128</v>
      </c>
      <c r="C89" s="1">
        <v>80.414036650355698</v>
      </c>
      <c r="D89">
        <v>24</v>
      </c>
      <c r="E89">
        <v>79</v>
      </c>
      <c r="F89" s="1">
        <f t="shared" si="9"/>
        <v>35.27280062169163</v>
      </c>
      <c r="G89" s="1">
        <f t="shared" si="12"/>
        <v>6352.7088953781004</v>
      </c>
      <c r="H89" s="5">
        <v>7</v>
      </c>
      <c r="I89">
        <v>10</v>
      </c>
      <c r="J89" t="s">
        <v>25</v>
      </c>
      <c r="K89" s="1">
        <v>6.5758037975485299</v>
      </c>
      <c r="L89" t="s">
        <v>18</v>
      </c>
      <c r="M89" t="s">
        <v>49</v>
      </c>
      <c r="N89" t="s">
        <v>22</v>
      </c>
      <c r="O89" s="4">
        <f t="shared" si="10"/>
        <v>24</v>
      </c>
      <c r="P89">
        <f t="shared" si="13"/>
        <v>103</v>
      </c>
      <c r="Q89" s="6">
        <v>17</v>
      </c>
      <c r="R89" s="1">
        <v>28.696996824143099</v>
      </c>
      <c r="S89" s="1">
        <f t="shared" si="14"/>
        <v>677.30779114749862</v>
      </c>
      <c r="T89" s="1">
        <f t="shared" si="11"/>
        <v>2955.7906728867392</v>
      </c>
      <c r="U89" t="s">
        <v>34</v>
      </c>
      <c r="V89" t="s">
        <v>43</v>
      </c>
      <c r="W89">
        <v>3.6937377878392699</v>
      </c>
    </row>
    <row r="90" spans="1:23">
      <c r="A90" t="s">
        <v>44</v>
      </c>
      <c r="B90" t="s">
        <v>129</v>
      </c>
      <c r="C90" s="1">
        <v>75.270406975724995</v>
      </c>
      <c r="D90">
        <v>58</v>
      </c>
      <c r="E90">
        <v>737</v>
      </c>
      <c r="F90" s="1">
        <f t="shared" si="9"/>
        <v>71.986172189972166</v>
      </c>
      <c r="G90" s="1">
        <f t="shared" si="12"/>
        <v>55474.289941109324</v>
      </c>
      <c r="H90" s="5">
        <v>18</v>
      </c>
      <c r="I90">
        <v>7</v>
      </c>
      <c r="J90" t="s">
        <v>25</v>
      </c>
      <c r="K90" s="1">
        <v>3.8012531329310701</v>
      </c>
      <c r="L90" t="s">
        <v>48</v>
      </c>
      <c r="M90" t="s">
        <v>19</v>
      </c>
      <c r="N90" t="s">
        <v>36</v>
      </c>
      <c r="O90" s="4">
        <f t="shared" si="10"/>
        <v>29</v>
      </c>
      <c r="P90">
        <f t="shared" si="13"/>
        <v>795</v>
      </c>
      <c r="Q90" s="6">
        <v>11</v>
      </c>
      <c r="R90" s="1">
        <v>68.1849190570411</v>
      </c>
      <c r="S90" s="1">
        <f t="shared" si="14"/>
        <v>3021.9962406802006</v>
      </c>
      <c r="T90" s="1">
        <f t="shared" si="11"/>
        <v>54207.010650347671</v>
      </c>
      <c r="U90" t="s">
        <v>20</v>
      </c>
      <c r="V90" t="s">
        <v>43</v>
      </c>
      <c r="W90">
        <v>0.722204401882931</v>
      </c>
    </row>
    <row r="91" spans="1:23">
      <c r="A91" t="s">
        <v>44</v>
      </c>
      <c r="B91" t="s">
        <v>130</v>
      </c>
      <c r="C91" s="1">
        <v>97.760085581938597</v>
      </c>
      <c r="D91">
        <v>10</v>
      </c>
      <c r="E91">
        <v>134</v>
      </c>
      <c r="F91" s="1">
        <f t="shared" si="9"/>
        <v>56.53368962692165</v>
      </c>
      <c r="G91" s="1">
        <f t="shared" si="12"/>
        <v>13099.851467979772</v>
      </c>
      <c r="H91" s="5">
        <v>1</v>
      </c>
      <c r="I91">
        <v>8</v>
      </c>
      <c r="J91" t="s">
        <v>17</v>
      </c>
      <c r="K91" s="1">
        <v>9.9298162452772498</v>
      </c>
      <c r="L91" t="s">
        <v>27</v>
      </c>
      <c r="M91" t="s">
        <v>33</v>
      </c>
      <c r="N91" t="s">
        <v>22</v>
      </c>
      <c r="O91" s="4">
        <f t="shared" si="10"/>
        <v>12</v>
      </c>
      <c r="P91">
        <f t="shared" si="13"/>
        <v>144</v>
      </c>
      <c r="Q91" s="6">
        <v>11</v>
      </c>
      <c r="R91" s="1">
        <v>46.603873381644398</v>
      </c>
      <c r="S91" s="1">
        <f t="shared" si="14"/>
        <v>1429.893539319924</v>
      </c>
      <c r="T91" s="1">
        <f t="shared" si="11"/>
        <v>6710.9577669567934</v>
      </c>
      <c r="U91" t="s">
        <v>20</v>
      </c>
      <c r="V91" t="s">
        <v>35</v>
      </c>
      <c r="W91">
        <v>1.9076657339590699</v>
      </c>
    </row>
    <row r="92" spans="1:23">
      <c r="A92" t="s">
        <v>23</v>
      </c>
      <c r="B92" t="s">
        <v>131</v>
      </c>
      <c r="C92" s="1">
        <v>13.881913501359101</v>
      </c>
      <c r="D92">
        <v>56</v>
      </c>
      <c r="E92">
        <v>320</v>
      </c>
      <c r="F92" s="1">
        <f t="shared" si="9"/>
        <v>93.350394043910597</v>
      </c>
      <c r="G92" s="1">
        <f t="shared" si="12"/>
        <v>4442.2123204349118</v>
      </c>
      <c r="H92" s="5">
        <v>18</v>
      </c>
      <c r="I92">
        <v>7</v>
      </c>
      <c r="J92" t="s">
        <v>17</v>
      </c>
      <c r="K92" s="1">
        <v>7.6744307081126903</v>
      </c>
      <c r="L92" t="s">
        <v>18</v>
      </c>
      <c r="M92" t="s">
        <v>41</v>
      </c>
      <c r="N92" t="s">
        <v>22</v>
      </c>
      <c r="O92" s="4">
        <f t="shared" si="10"/>
        <v>26</v>
      </c>
      <c r="P92">
        <f t="shared" si="13"/>
        <v>376</v>
      </c>
      <c r="Q92" s="6">
        <v>8</v>
      </c>
      <c r="R92" s="1">
        <v>85.675963335797903</v>
      </c>
      <c r="S92" s="1">
        <f t="shared" si="14"/>
        <v>2885.5859462503718</v>
      </c>
      <c r="T92" s="1">
        <f t="shared" si="11"/>
        <v>32214.16221426001</v>
      </c>
      <c r="U92" t="s">
        <v>51</v>
      </c>
      <c r="V92" t="s">
        <v>35</v>
      </c>
      <c r="W92">
        <v>1.2193822244013801</v>
      </c>
    </row>
    <row r="93" spans="1:23">
      <c r="A93" t="s">
        <v>44</v>
      </c>
      <c r="B93" t="s">
        <v>132</v>
      </c>
      <c r="C93" s="1">
        <v>62.111965463961702</v>
      </c>
      <c r="D93">
        <v>90</v>
      </c>
      <c r="E93">
        <v>916</v>
      </c>
      <c r="F93" s="1">
        <f t="shared" si="9"/>
        <v>47.24439658674104</v>
      </c>
      <c r="G93" s="1">
        <f t="shared" si="12"/>
        <v>56894.560364988916</v>
      </c>
      <c r="H93" s="5">
        <v>22</v>
      </c>
      <c r="I93">
        <v>7</v>
      </c>
      <c r="J93" t="s">
        <v>17</v>
      </c>
      <c r="K93" s="1">
        <v>7.4715140844011403</v>
      </c>
      <c r="L93" t="s">
        <v>40</v>
      </c>
      <c r="M93" t="s">
        <v>38</v>
      </c>
      <c r="N93" t="s">
        <v>22</v>
      </c>
      <c r="O93" s="4">
        <f t="shared" si="10"/>
        <v>50</v>
      </c>
      <c r="P93">
        <f t="shared" si="13"/>
        <v>1006</v>
      </c>
      <c r="Q93" s="6">
        <v>28</v>
      </c>
      <c r="R93" s="1">
        <v>39.772882502339897</v>
      </c>
      <c r="S93" s="1">
        <f t="shared" si="14"/>
        <v>7516.3431689075469</v>
      </c>
      <c r="T93" s="1">
        <f t="shared" si="11"/>
        <v>40011.51979735394</v>
      </c>
      <c r="U93" t="s">
        <v>20</v>
      </c>
      <c r="V93" t="s">
        <v>35</v>
      </c>
      <c r="W93">
        <v>0.62600185820939402</v>
      </c>
    </row>
    <row r="94" spans="1:23">
      <c r="A94" t="s">
        <v>44</v>
      </c>
      <c r="B94" t="s">
        <v>133</v>
      </c>
      <c r="C94" s="1">
        <v>47.714233075820196</v>
      </c>
      <c r="D94">
        <v>44</v>
      </c>
      <c r="E94">
        <v>276</v>
      </c>
      <c r="F94" s="1">
        <f t="shared" si="9"/>
        <v>67.082190421737906</v>
      </c>
      <c r="G94" s="1">
        <f t="shared" si="12"/>
        <v>13169.128328926374</v>
      </c>
      <c r="H94" s="5">
        <v>25</v>
      </c>
      <c r="I94">
        <v>8</v>
      </c>
      <c r="J94" t="s">
        <v>17</v>
      </c>
      <c r="K94" s="1">
        <v>4.4695000261236002</v>
      </c>
      <c r="L94" t="s">
        <v>48</v>
      </c>
      <c r="M94" t="s">
        <v>19</v>
      </c>
      <c r="N94" t="s">
        <v>22</v>
      </c>
      <c r="O94" s="4">
        <f t="shared" si="10"/>
        <v>54</v>
      </c>
      <c r="P94">
        <f t="shared" si="13"/>
        <v>320</v>
      </c>
      <c r="Q94" s="6">
        <v>29</v>
      </c>
      <c r="R94" s="1">
        <v>62.612690395614301</v>
      </c>
      <c r="S94" s="1">
        <f t="shared" si="14"/>
        <v>1430.2400083595521</v>
      </c>
      <c r="T94" s="1">
        <f t="shared" si="11"/>
        <v>20036.060926596576</v>
      </c>
      <c r="U94" t="s">
        <v>51</v>
      </c>
      <c r="V94" t="s">
        <v>35</v>
      </c>
      <c r="W94">
        <v>0.33343182522473902</v>
      </c>
    </row>
    <row r="95" spans="1:23">
      <c r="A95" t="s">
        <v>15</v>
      </c>
      <c r="B95" t="s">
        <v>134</v>
      </c>
      <c r="C95" s="1">
        <v>69.290831002905406</v>
      </c>
      <c r="D95">
        <v>88</v>
      </c>
      <c r="E95">
        <v>114</v>
      </c>
      <c r="F95" s="1">
        <f t="shared" si="9"/>
        <v>42.640084402348187</v>
      </c>
      <c r="G95" s="1">
        <f t="shared" si="12"/>
        <v>7899.1547343312159</v>
      </c>
      <c r="H95" s="5">
        <v>17</v>
      </c>
      <c r="I95">
        <v>1</v>
      </c>
      <c r="J95" t="s">
        <v>31</v>
      </c>
      <c r="K95" s="1">
        <v>7.00643205900439</v>
      </c>
      <c r="L95" t="s">
        <v>40</v>
      </c>
      <c r="M95" t="s">
        <v>49</v>
      </c>
      <c r="N95" t="s">
        <v>36</v>
      </c>
      <c r="O95" s="4">
        <f t="shared" si="10"/>
        <v>37</v>
      </c>
      <c r="P95">
        <f t="shared" si="13"/>
        <v>202</v>
      </c>
      <c r="Q95" s="6">
        <v>20</v>
      </c>
      <c r="R95" s="1">
        <v>35.633652343343797</v>
      </c>
      <c r="S95" s="1">
        <f t="shared" si="14"/>
        <v>1415.2992759188867</v>
      </c>
      <c r="T95" s="1">
        <f t="shared" si="11"/>
        <v>7197.997773355447</v>
      </c>
      <c r="U95" t="s">
        <v>34</v>
      </c>
      <c r="V95" t="s">
        <v>28</v>
      </c>
      <c r="W95">
        <v>4.1657817954241398</v>
      </c>
    </row>
    <row r="96" spans="1:23">
      <c r="A96" t="s">
        <v>44</v>
      </c>
      <c r="B96" t="s">
        <v>135</v>
      </c>
      <c r="C96" s="1">
        <v>3.0376887246314102</v>
      </c>
      <c r="D96">
        <v>97</v>
      </c>
      <c r="E96">
        <v>987</v>
      </c>
      <c r="F96" s="1">
        <f t="shared" si="9"/>
        <v>67.330324556894681</v>
      </c>
      <c r="G96" s="1">
        <f t="shared" si="12"/>
        <v>2998.1987712112018</v>
      </c>
      <c r="H96" s="5">
        <v>26</v>
      </c>
      <c r="I96">
        <v>9</v>
      </c>
      <c r="J96" t="s">
        <v>17</v>
      </c>
      <c r="K96" s="1">
        <v>6.9429459420325799</v>
      </c>
      <c r="L96" t="s">
        <v>48</v>
      </c>
      <c r="M96" t="s">
        <v>38</v>
      </c>
      <c r="N96" t="s">
        <v>22</v>
      </c>
      <c r="O96" s="4">
        <f t="shared" si="10"/>
        <v>40</v>
      </c>
      <c r="P96">
        <f t="shared" si="13"/>
        <v>1084</v>
      </c>
      <c r="Q96" s="6">
        <v>14</v>
      </c>
      <c r="R96" s="1">
        <v>60.387378614862101</v>
      </c>
      <c r="S96" s="1">
        <f t="shared" si="14"/>
        <v>7526.1534011633166</v>
      </c>
      <c r="T96" s="1">
        <f t="shared" si="11"/>
        <v>65459.918418510519</v>
      </c>
      <c r="U96" t="s">
        <v>51</v>
      </c>
      <c r="V96" t="s">
        <v>35</v>
      </c>
      <c r="W96">
        <v>1.4636074984727701</v>
      </c>
    </row>
    <row r="97" spans="1:23">
      <c r="A97" t="s">
        <v>15</v>
      </c>
      <c r="B97" t="s">
        <v>136</v>
      </c>
      <c r="C97" s="1">
        <v>77.903927219447695</v>
      </c>
      <c r="D97">
        <v>65</v>
      </c>
      <c r="E97">
        <v>672</v>
      </c>
      <c r="F97" s="1">
        <f t="shared" si="9"/>
        <v>67.521024638192642</v>
      </c>
      <c r="G97" s="1">
        <f t="shared" si="12"/>
        <v>52351.439091468848</v>
      </c>
      <c r="H97" s="5">
        <v>14</v>
      </c>
      <c r="I97">
        <v>9</v>
      </c>
      <c r="J97" t="s">
        <v>17</v>
      </c>
      <c r="K97" s="1">
        <v>8.6303388696027508</v>
      </c>
      <c r="L97" t="s">
        <v>40</v>
      </c>
      <c r="M97" t="s">
        <v>19</v>
      </c>
      <c r="N97" t="s">
        <v>36</v>
      </c>
      <c r="O97" s="4">
        <f t="shared" si="10"/>
        <v>40</v>
      </c>
      <c r="P97">
        <f t="shared" si="13"/>
        <v>737</v>
      </c>
      <c r="Q97" s="6">
        <v>26</v>
      </c>
      <c r="R97" s="1">
        <v>58.890685768589897</v>
      </c>
      <c r="S97" s="1">
        <f t="shared" si="14"/>
        <v>6360.5597468972273</v>
      </c>
      <c r="T97" s="1">
        <f t="shared" si="11"/>
        <v>43402.435411450751</v>
      </c>
      <c r="U97" t="s">
        <v>20</v>
      </c>
      <c r="V97" t="s">
        <v>28</v>
      </c>
      <c r="W97">
        <v>1.21088212958506</v>
      </c>
    </row>
    <row r="98" spans="1:23">
      <c r="A98" t="s">
        <v>44</v>
      </c>
      <c r="B98" t="s">
        <v>137</v>
      </c>
      <c r="C98" s="1">
        <v>24.423131420373299</v>
      </c>
      <c r="D98">
        <v>29</v>
      </c>
      <c r="E98">
        <v>324</v>
      </c>
      <c r="F98" s="1">
        <f t="shared" si="9"/>
        <v>23.156634375387998</v>
      </c>
      <c r="G98" s="1">
        <f t="shared" si="12"/>
        <v>7913.0945802009492</v>
      </c>
      <c r="H98" s="5">
        <v>2</v>
      </c>
      <c r="I98">
        <v>3</v>
      </c>
      <c r="J98" t="s">
        <v>31</v>
      </c>
      <c r="K98" s="1">
        <v>5.3528780439967996</v>
      </c>
      <c r="L98" t="s">
        <v>18</v>
      </c>
      <c r="M98" t="s">
        <v>19</v>
      </c>
      <c r="N98" t="s">
        <v>36</v>
      </c>
      <c r="O98" s="4">
        <f t="shared" si="10"/>
        <v>30</v>
      </c>
      <c r="P98">
        <f t="shared" si="13"/>
        <v>353</v>
      </c>
      <c r="Q98" s="6">
        <v>28</v>
      </c>
      <c r="R98" s="1">
        <v>17.803756331391199</v>
      </c>
      <c r="S98" s="1">
        <f t="shared" si="14"/>
        <v>1889.5659495308703</v>
      </c>
      <c r="T98" s="1">
        <f t="shared" si="11"/>
        <v>6284.7259849810935</v>
      </c>
      <c r="U98" t="s">
        <v>20</v>
      </c>
      <c r="V98" t="s">
        <v>21</v>
      </c>
      <c r="W98">
        <v>3.8720476814821301</v>
      </c>
    </row>
    <row r="99" spans="1:23">
      <c r="A99" t="s">
        <v>15</v>
      </c>
      <c r="B99" t="s">
        <v>138</v>
      </c>
      <c r="C99" s="1">
        <v>3.5261112591434101</v>
      </c>
      <c r="D99">
        <v>56</v>
      </c>
      <c r="E99">
        <v>62</v>
      </c>
      <c r="F99" s="1">
        <f t="shared" si="9"/>
        <v>73.670001537577065</v>
      </c>
      <c r="G99" s="1">
        <f t="shared" si="12"/>
        <v>218.61889806689143</v>
      </c>
      <c r="H99" s="5">
        <v>19</v>
      </c>
      <c r="I99">
        <v>9</v>
      </c>
      <c r="J99" t="s">
        <v>25</v>
      </c>
      <c r="K99" s="1">
        <v>7.9048456112096703</v>
      </c>
      <c r="L99" t="s">
        <v>40</v>
      </c>
      <c r="M99" t="s">
        <v>19</v>
      </c>
      <c r="N99" t="s">
        <v>36</v>
      </c>
      <c r="O99" s="4">
        <f t="shared" si="10"/>
        <v>32</v>
      </c>
      <c r="P99">
        <f t="shared" si="13"/>
        <v>118</v>
      </c>
      <c r="Q99" s="6">
        <v>13</v>
      </c>
      <c r="R99" s="1">
        <v>65.765155926367399</v>
      </c>
      <c r="S99" s="1">
        <f t="shared" si="14"/>
        <v>932.77178212274112</v>
      </c>
      <c r="T99" s="1">
        <f t="shared" si="11"/>
        <v>7760.2883993113528</v>
      </c>
      <c r="U99" t="s">
        <v>34</v>
      </c>
      <c r="V99" t="s">
        <v>21</v>
      </c>
      <c r="W99">
        <v>3.3762378347179798</v>
      </c>
    </row>
    <row r="100" spans="1:23">
      <c r="A100" t="s">
        <v>23</v>
      </c>
      <c r="B100" t="s">
        <v>139</v>
      </c>
      <c r="C100" s="1">
        <v>19.754604866878601</v>
      </c>
      <c r="D100">
        <v>43</v>
      </c>
      <c r="E100">
        <v>913</v>
      </c>
      <c r="F100" s="1">
        <f t="shared" si="9"/>
        <v>7.0144919595098498</v>
      </c>
      <c r="G100" s="1">
        <f t="shared" si="12"/>
        <v>18035.954243460164</v>
      </c>
      <c r="H100" s="5">
        <v>1</v>
      </c>
      <c r="I100">
        <v>7</v>
      </c>
      <c r="J100" t="s">
        <v>17</v>
      </c>
      <c r="K100" s="1">
        <v>1.4098010951380699</v>
      </c>
      <c r="L100" t="s">
        <v>32</v>
      </c>
      <c r="M100" t="s">
        <v>49</v>
      </c>
      <c r="N100" t="s">
        <v>36</v>
      </c>
      <c r="O100" s="4">
        <f t="shared" si="10"/>
        <v>10</v>
      </c>
      <c r="P100">
        <f t="shared" si="13"/>
        <v>956</v>
      </c>
      <c r="Q100" s="6">
        <v>9</v>
      </c>
      <c r="R100" s="1">
        <v>5.6046908643717801</v>
      </c>
      <c r="S100" s="1">
        <f t="shared" si="14"/>
        <v>1347.7698469519949</v>
      </c>
      <c r="T100" s="1">
        <f t="shared" si="11"/>
        <v>5358.0844663394219</v>
      </c>
      <c r="U100" t="s">
        <v>20</v>
      </c>
      <c r="V100" t="s">
        <v>35</v>
      </c>
      <c r="W100">
        <v>2.9081221693512598</v>
      </c>
    </row>
    <row r="101" spans="1:23">
      <c r="A101" t="s">
        <v>15</v>
      </c>
      <c r="B101" t="s">
        <v>140</v>
      </c>
      <c r="C101" s="1">
        <v>68.517832699276596</v>
      </c>
      <c r="D101">
        <v>17</v>
      </c>
      <c r="E101">
        <v>627</v>
      </c>
      <c r="F101" s="1">
        <f t="shared" si="9"/>
        <v>39.383922276746617</v>
      </c>
      <c r="G101" s="1">
        <f t="shared" si="12"/>
        <v>42960.681102446426</v>
      </c>
      <c r="H101" s="5">
        <v>8</v>
      </c>
      <c r="I101">
        <v>6</v>
      </c>
      <c r="J101" t="s">
        <v>17</v>
      </c>
      <c r="K101" s="1">
        <v>1.3110237561206199</v>
      </c>
      <c r="L101" t="s">
        <v>48</v>
      </c>
      <c r="M101" t="s">
        <v>49</v>
      </c>
      <c r="N101" t="s">
        <v>22</v>
      </c>
      <c r="O101" s="4">
        <f t="shared" si="10"/>
        <v>10</v>
      </c>
      <c r="P101">
        <f t="shared" si="13"/>
        <v>644</v>
      </c>
      <c r="Q101" s="6">
        <v>2</v>
      </c>
      <c r="R101" s="1">
        <v>38.072898520625998</v>
      </c>
      <c r="S101" s="1">
        <f t="shared" si="14"/>
        <v>844.29929894167924</v>
      </c>
      <c r="T101" s="1">
        <f t="shared" si="11"/>
        <v>24518.946647283141</v>
      </c>
      <c r="U101" t="s">
        <v>34</v>
      </c>
      <c r="V101" t="s">
        <v>35</v>
      </c>
      <c r="W101">
        <v>0.34602729070550298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15B11-071B-F64F-9698-DC5E3E1EA29F}">
  <dimension ref="A1:C105"/>
  <sheetViews>
    <sheetView zoomScale="91" workbookViewId="0">
      <selection activeCell="AH21" sqref="AH21"/>
    </sheetView>
  </sheetViews>
  <sheetFormatPr baseColWidth="10" defaultRowHeight="16"/>
  <cols>
    <col min="1" max="1" width="14.83203125" customWidth="1"/>
    <col min="2" max="2" width="15.5" bestFit="1" customWidth="1"/>
    <col min="3" max="3" width="18.83203125" bestFit="1" customWidth="1"/>
    <col min="4" max="4" width="10.6640625" bestFit="1" customWidth="1"/>
    <col min="5" max="5" width="28.1640625" bestFit="1" customWidth="1"/>
    <col min="6" max="7" width="8.1640625" bestFit="1" customWidth="1"/>
    <col min="8" max="8" width="16.33203125" bestFit="1" customWidth="1"/>
    <col min="9" max="9" width="33" bestFit="1" customWidth="1"/>
    <col min="10" max="10" width="15.5" bestFit="1" customWidth="1"/>
    <col min="11" max="11" width="10.83203125" bestFit="1" customWidth="1"/>
    <col min="12" max="12" width="12.1640625" bestFit="1" customWidth="1"/>
    <col min="13" max="13" width="5.6640625" bestFit="1" customWidth="1"/>
    <col min="14" max="14" width="10.33203125" bestFit="1" customWidth="1"/>
    <col min="15" max="15" width="5.6640625" bestFit="1" customWidth="1"/>
    <col min="16" max="16" width="10.33203125" bestFit="1" customWidth="1"/>
    <col min="17" max="17" width="5.6640625" bestFit="1" customWidth="1"/>
    <col min="18" max="18" width="10.33203125" bestFit="1" customWidth="1"/>
    <col min="19" max="19" width="5.6640625" bestFit="1" customWidth="1"/>
    <col min="20" max="20" width="10.33203125" bestFit="1" customWidth="1"/>
    <col min="21" max="21" width="5.6640625" bestFit="1" customWidth="1"/>
    <col min="22" max="22" width="10.33203125" bestFit="1" customWidth="1"/>
    <col min="23" max="23" width="5.6640625" bestFit="1" customWidth="1"/>
    <col min="24" max="24" width="10.33203125" bestFit="1" customWidth="1"/>
    <col min="25" max="25" width="5.6640625" bestFit="1" customWidth="1"/>
    <col min="26" max="26" width="10.33203125" bestFit="1" customWidth="1"/>
    <col min="27" max="27" width="5.6640625" bestFit="1" customWidth="1"/>
    <col min="28" max="28" width="10.33203125" bestFit="1" customWidth="1"/>
    <col min="29" max="29" width="5.6640625" bestFit="1" customWidth="1"/>
    <col min="30" max="30" width="10.33203125" bestFit="1" customWidth="1"/>
    <col min="31" max="31" width="5.6640625" bestFit="1" customWidth="1"/>
    <col min="32" max="32" width="10.33203125" bestFit="1" customWidth="1"/>
    <col min="33" max="33" width="5.6640625" bestFit="1" customWidth="1"/>
    <col min="34" max="34" width="10.33203125" bestFit="1" customWidth="1"/>
    <col min="35" max="35" width="5.6640625" bestFit="1" customWidth="1"/>
    <col min="36" max="36" width="10.33203125" bestFit="1" customWidth="1"/>
    <col min="37" max="37" width="5.6640625" bestFit="1" customWidth="1"/>
    <col min="38" max="38" width="10.33203125" bestFit="1" customWidth="1"/>
    <col min="39" max="39" width="5.6640625" bestFit="1" customWidth="1"/>
    <col min="40" max="40" width="10.33203125" bestFit="1" customWidth="1"/>
    <col min="41" max="41" width="5.6640625" bestFit="1" customWidth="1"/>
    <col min="42" max="42" width="10.33203125" bestFit="1" customWidth="1"/>
    <col min="43" max="43" width="5.6640625" bestFit="1" customWidth="1"/>
    <col min="44" max="44" width="10.33203125" bestFit="1" customWidth="1"/>
    <col min="45" max="45" width="5.6640625" bestFit="1" customWidth="1"/>
    <col min="46" max="46" width="10.33203125" bestFit="1" customWidth="1"/>
    <col min="47" max="47" width="5.6640625" bestFit="1" customWidth="1"/>
    <col min="48" max="48" width="10.33203125" bestFit="1" customWidth="1"/>
    <col min="49" max="49" width="5.6640625" bestFit="1" customWidth="1"/>
    <col min="50" max="50" width="10.33203125" bestFit="1" customWidth="1"/>
    <col min="51" max="51" width="5.6640625" bestFit="1" customWidth="1"/>
    <col min="52" max="52" width="10.33203125" bestFit="1" customWidth="1"/>
    <col min="53" max="53" width="5.6640625" bestFit="1" customWidth="1"/>
    <col min="54" max="54" width="10.33203125" bestFit="1" customWidth="1"/>
    <col min="55" max="55" width="5.6640625" bestFit="1" customWidth="1"/>
    <col min="56" max="56" width="10.33203125" bestFit="1" customWidth="1"/>
    <col min="57" max="57" width="5.6640625" bestFit="1" customWidth="1"/>
    <col min="58" max="58" width="10.33203125" bestFit="1" customWidth="1"/>
    <col min="59" max="59" width="5.6640625" bestFit="1" customWidth="1"/>
    <col min="60" max="60" width="10.33203125" bestFit="1" customWidth="1"/>
    <col min="61" max="61" width="5.6640625" bestFit="1" customWidth="1"/>
    <col min="62" max="62" width="10.33203125" bestFit="1" customWidth="1"/>
    <col min="63" max="63" width="5.6640625" bestFit="1" customWidth="1"/>
    <col min="64" max="64" width="10.33203125" bestFit="1" customWidth="1"/>
    <col min="65" max="65" width="5.6640625" bestFit="1" customWidth="1"/>
    <col min="66" max="66" width="10.33203125" bestFit="1" customWidth="1"/>
    <col min="67" max="67" width="5.6640625" bestFit="1" customWidth="1"/>
    <col min="68" max="68" width="10.33203125" bestFit="1" customWidth="1"/>
    <col min="69" max="69" width="5.6640625" bestFit="1" customWidth="1"/>
    <col min="70" max="70" width="10.33203125" bestFit="1" customWidth="1"/>
    <col min="71" max="71" width="5.6640625" bestFit="1" customWidth="1"/>
    <col min="72" max="72" width="10.33203125" bestFit="1" customWidth="1"/>
    <col min="73" max="73" width="5.6640625" bestFit="1" customWidth="1"/>
    <col min="74" max="74" width="10.33203125" bestFit="1" customWidth="1"/>
    <col min="75" max="75" width="5.6640625" bestFit="1" customWidth="1"/>
    <col min="76" max="76" width="10.33203125" bestFit="1" customWidth="1"/>
    <col min="77" max="77" width="5.6640625" bestFit="1" customWidth="1"/>
    <col min="78" max="78" width="10.33203125" bestFit="1" customWidth="1"/>
    <col min="79" max="79" width="5.6640625" bestFit="1" customWidth="1"/>
    <col min="80" max="80" width="10.33203125" bestFit="1" customWidth="1"/>
    <col min="81" max="81" width="5.6640625" bestFit="1" customWidth="1"/>
    <col min="82" max="82" width="10.33203125" bestFit="1" customWidth="1"/>
    <col min="83" max="83" width="5.6640625" bestFit="1" customWidth="1"/>
    <col min="84" max="84" width="10.33203125" bestFit="1" customWidth="1"/>
    <col min="85" max="85" width="5.6640625" bestFit="1" customWidth="1"/>
    <col min="86" max="86" width="10.33203125" bestFit="1" customWidth="1"/>
    <col min="87" max="87" width="5.6640625" bestFit="1" customWidth="1"/>
    <col min="88" max="88" width="10.33203125" bestFit="1" customWidth="1"/>
    <col min="89" max="89" width="5.6640625" bestFit="1" customWidth="1"/>
    <col min="90" max="90" width="10.33203125" bestFit="1" customWidth="1"/>
    <col min="91" max="91" width="5.6640625" bestFit="1" customWidth="1"/>
    <col min="92" max="92" width="10.33203125" bestFit="1" customWidth="1"/>
    <col min="93" max="93" width="5.6640625" bestFit="1" customWidth="1"/>
    <col min="94" max="94" width="10.33203125" bestFit="1" customWidth="1"/>
    <col min="95" max="95" width="5.6640625" bestFit="1" customWidth="1"/>
    <col min="96" max="96" width="10.33203125" bestFit="1" customWidth="1"/>
    <col min="97" max="97" width="5.6640625" bestFit="1" customWidth="1"/>
    <col min="98" max="98" width="10.33203125" bestFit="1" customWidth="1"/>
    <col min="99" max="99" width="5.6640625" bestFit="1" customWidth="1"/>
    <col min="100" max="100" width="10.33203125" bestFit="1" customWidth="1"/>
    <col min="101" max="101" width="5.6640625" bestFit="1" customWidth="1"/>
    <col min="102" max="102" width="10.33203125" bestFit="1" customWidth="1"/>
    <col min="103" max="103" width="5.6640625" bestFit="1" customWidth="1"/>
    <col min="104" max="104" width="10.33203125" bestFit="1" customWidth="1"/>
    <col min="105" max="105" width="5.6640625" bestFit="1" customWidth="1"/>
    <col min="106" max="106" width="10.33203125" bestFit="1" customWidth="1"/>
    <col min="107" max="107" width="5.6640625" bestFit="1" customWidth="1"/>
    <col min="108" max="108" width="10.33203125" bestFit="1" customWidth="1"/>
    <col min="109" max="109" width="5.6640625" bestFit="1" customWidth="1"/>
    <col min="110" max="110" width="10.33203125" bestFit="1" customWidth="1"/>
    <col min="111" max="111" width="5.6640625" bestFit="1" customWidth="1"/>
    <col min="112" max="112" width="10.33203125" bestFit="1" customWidth="1"/>
    <col min="113" max="113" width="5.6640625" bestFit="1" customWidth="1"/>
    <col min="114" max="114" width="10.33203125" bestFit="1" customWidth="1"/>
    <col min="115" max="115" width="5.6640625" bestFit="1" customWidth="1"/>
    <col min="116" max="116" width="10.33203125" bestFit="1" customWidth="1"/>
    <col min="117" max="117" width="5.6640625" bestFit="1" customWidth="1"/>
    <col min="118" max="118" width="10.33203125" bestFit="1" customWidth="1"/>
    <col min="119" max="119" width="5.6640625" bestFit="1" customWidth="1"/>
    <col min="120" max="120" width="10.33203125" bestFit="1" customWidth="1"/>
    <col min="121" max="121" width="5.6640625" bestFit="1" customWidth="1"/>
    <col min="122" max="122" width="10.33203125" bestFit="1" customWidth="1"/>
    <col min="123" max="123" width="5.6640625" bestFit="1" customWidth="1"/>
    <col min="124" max="124" width="10.33203125" bestFit="1" customWidth="1"/>
    <col min="125" max="125" width="5.6640625" bestFit="1" customWidth="1"/>
    <col min="126" max="126" width="10.33203125" bestFit="1" customWidth="1"/>
    <col min="127" max="127" width="5.6640625" bestFit="1" customWidth="1"/>
    <col min="128" max="128" width="10.33203125" bestFit="1" customWidth="1"/>
    <col min="129" max="129" width="5.6640625" bestFit="1" customWidth="1"/>
    <col min="130" max="130" width="10.33203125" bestFit="1" customWidth="1"/>
    <col min="131" max="131" width="5.6640625" bestFit="1" customWidth="1"/>
    <col min="132" max="132" width="10.33203125" bestFit="1" customWidth="1"/>
    <col min="133" max="133" width="5.6640625" bestFit="1" customWidth="1"/>
    <col min="134" max="134" width="10.33203125" bestFit="1" customWidth="1"/>
    <col min="135" max="135" width="5.6640625" bestFit="1" customWidth="1"/>
    <col min="136" max="136" width="10.33203125" bestFit="1" customWidth="1"/>
    <col min="137" max="137" width="5.6640625" bestFit="1" customWidth="1"/>
    <col min="138" max="138" width="10.33203125" bestFit="1" customWidth="1"/>
    <col min="139" max="139" width="5.6640625" bestFit="1" customWidth="1"/>
    <col min="140" max="140" width="10.33203125" bestFit="1" customWidth="1"/>
    <col min="141" max="141" width="5.6640625" bestFit="1" customWidth="1"/>
    <col min="142" max="142" width="10.33203125" bestFit="1" customWidth="1"/>
    <col min="143" max="143" width="5.6640625" bestFit="1" customWidth="1"/>
    <col min="144" max="144" width="10.33203125" bestFit="1" customWidth="1"/>
    <col min="145" max="145" width="5.6640625" bestFit="1" customWidth="1"/>
    <col min="146" max="146" width="10.33203125" bestFit="1" customWidth="1"/>
    <col min="147" max="147" width="5.6640625" bestFit="1" customWidth="1"/>
    <col min="148" max="148" width="10.33203125" bestFit="1" customWidth="1"/>
    <col min="149" max="149" width="5.6640625" bestFit="1" customWidth="1"/>
    <col min="150" max="150" width="10.33203125" bestFit="1" customWidth="1"/>
    <col min="151" max="151" width="5.6640625" bestFit="1" customWidth="1"/>
    <col min="152" max="152" width="10.33203125" bestFit="1" customWidth="1"/>
    <col min="153" max="153" width="5.6640625" bestFit="1" customWidth="1"/>
    <col min="154" max="154" width="10.33203125" bestFit="1" customWidth="1"/>
    <col min="155" max="155" width="5.6640625" bestFit="1" customWidth="1"/>
    <col min="156" max="156" width="10.33203125" bestFit="1" customWidth="1"/>
    <col min="157" max="157" width="5.6640625" bestFit="1" customWidth="1"/>
    <col min="158" max="158" width="10.33203125" bestFit="1" customWidth="1"/>
    <col min="159" max="159" width="5.6640625" bestFit="1" customWidth="1"/>
    <col min="160" max="160" width="10.33203125" bestFit="1" customWidth="1"/>
    <col min="161" max="161" width="5.6640625" bestFit="1" customWidth="1"/>
    <col min="162" max="162" width="10.33203125" bestFit="1" customWidth="1"/>
    <col min="163" max="163" width="5.6640625" bestFit="1" customWidth="1"/>
    <col min="164" max="164" width="10.33203125" bestFit="1" customWidth="1"/>
    <col min="165" max="165" width="5.6640625" bestFit="1" customWidth="1"/>
    <col min="166" max="166" width="10.33203125" bestFit="1" customWidth="1"/>
    <col min="167" max="167" width="5.6640625" bestFit="1" customWidth="1"/>
    <col min="168" max="168" width="10.33203125" bestFit="1" customWidth="1"/>
    <col min="169" max="169" width="5.6640625" bestFit="1" customWidth="1"/>
    <col min="170" max="170" width="10.33203125" bestFit="1" customWidth="1"/>
    <col min="171" max="171" width="5.6640625" bestFit="1" customWidth="1"/>
    <col min="172" max="172" width="10.33203125" bestFit="1" customWidth="1"/>
    <col min="173" max="173" width="5.6640625" bestFit="1" customWidth="1"/>
    <col min="174" max="174" width="10.33203125" bestFit="1" customWidth="1"/>
    <col min="175" max="175" width="5.6640625" bestFit="1" customWidth="1"/>
    <col min="176" max="176" width="10.33203125" bestFit="1" customWidth="1"/>
    <col min="177" max="177" width="5.6640625" bestFit="1" customWidth="1"/>
    <col min="178" max="178" width="10.33203125" bestFit="1" customWidth="1"/>
    <col min="179" max="179" width="5.6640625" bestFit="1" customWidth="1"/>
    <col min="180" max="180" width="10.33203125" bestFit="1" customWidth="1"/>
    <col min="181" max="181" width="5.6640625" bestFit="1" customWidth="1"/>
    <col min="182" max="182" width="10.33203125" bestFit="1" customWidth="1"/>
    <col min="183" max="183" width="5.6640625" bestFit="1" customWidth="1"/>
    <col min="184" max="184" width="10.33203125" bestFit="1" customWidth="1"/>
    <col min="185" max="185" width="5.6640625" bestFit="1" customWidth="1"/>
    <col min="186" max="186" width="10.33203125" bestFit="1" customWidth="1"/>
    <col min="187" max="187" width="5.6640625" bestFit="1" customWidth="1"/>
    <col min="188" max="188" width="10.33203125" bestFit="1" customWidth="1"/>
    <col min="189" max="189" width="5.6640625" bestFit="1" customWidth="1"/>
    <col min="190" max="190" width="10.33203125" bestFit="1" customWidth="1"/>
    <col min="191" max="191" width="5.6640625" bestFit="1" customWidth="1"/>
    <col min="192" max="192" width="10.33203125" bestFit="1" customWidth="1"/>
    <col min="193" max="193" width="5.6640625" bestFit="1" customWidth="1"/>
    <col min="194" max="194" width="10.33203125" bestFit="1" customWidth="1"/>
    <col min="195" max="195" width="5.6640625" bestFit="1" customWidth="1"/>
    <col min="196" max="196" width="10.33203125" bestFit="1" customWidth="1"/>
    <col min="197" max="197" width="5.6640625" bestFit="1" customWidth="1"/>
    <col min="198" max="198" width="10.33203125" bestFit="1" customWidth="1"/>
    <col min="199" max="199" width="5.6640625" bestFit="1" customWidth="1"/>
    <col min="200" max="200" width="10.33203125" bestFit="1" customWidth="1"/>
  </cols>
  <sheetData>
    <row r="1" spans="1:3">
      <c r="A1" t="s">
        <v>155</v>
      </c>
    </row>
    <row r="2" spans="1:3">
      <c r="A2" s="7" t="s">
        <v>0</v>
      </c>
      <c r="B2" t="s">
        <v>142</v>
      </c>
    </row>
    <row r="4" spans="1:3">
      <c r="A4" s="7" t="s">
        <v>164</v>
      </c>
      <c r="B4" t="s">
        <v>146</v>
      </c>
      <c r="C4" t="s">
        <v>148</v>
      </c>
    </row>
    <row r="5" spans="1:3">
      <c r="A5" s="8" t="s">
        <v>50</v>
      </c>
      <c r="B5" s="11">
        <v>15.707795681912099</v>
      </c>
      <c r="C5" s="9">
        <v>996</v>
      </c>
    </row>
    <row r="6" spans="1:3">
      <c r="A6" s="8" t="s">
        <v>135</v>
      </c>
      <c r="B6" s="11">
        <v>3.0376887246314102</v>
      </c>
      <c r="C6" s="9">
        <v>987</v>
      </c>
    </row>
    <row r="7" spans="1:3">
      <c r="A7" s="8" t="s">
        <v>47</v>
      </c>
      <c r="B7" s="11">
        <v>64.0157329412785</v>
      </c>
      <c r="C7" s="9">
        <v>980</v>
      </c>
    </row>
    <row r="8" spans="1:3">
      <c r="A8" s="8" t="s">
        <v>78</v>
      </c>
      <c r="B8" s="11">
        <v>23.3998447526143</v>
      </c>
      <c r="C8" s="9">
        <v>963</v>
      </c>
    </row>
    <row r="9" spans="1:3">
      <c r="A9" s="8" t="s">
        <v>77</v>
      </c>
      <c r="B9" s="11">
        <v>9.81300257875405</v>
      </c>
      <c r="C9" s="9">
        <v>963</v>
      </c>
    </row>
    <row r="10" spans="1:3">
      <c r="A10" s="8" t="s">
        <v>52</v>
      </c>
      <c r="B10" s="11">
        <v>90.635459982288594</v>
      </c>
      <c r="C10" s="9">
        <v>960</v>
      </c>
    </row>
    <row r="11" spans="1:3">
      <c r="A11" s="8" t="s">
        <v>119</v>
      </c>
      <c r="B11" s="11">
        <v>6.30688317611191</v>
      </c>
      <c r="C11" s="9">
        <v>946</v>
      </c>
    </row>
    <row r="12" spans="1:3">
      <c r="A12" s="8" t="s">
        <v>81</v>
      </c>
      <c r="B12" s="11">
        <v>80.541424170940303</v>
      </c>
      <c r="C12" s="9">
        <v>933</v>
      </c>
    </row>
    <row r="13" spans="1:3">
      <c r="A13" s="8" t="s">
        <v>85</v>
      </c>
      <c r="B13" s="11">
        <v>51.355790913110297</v>
      </c>
      <c r="C13" s="9">
        <v>919</v>
      </c>
    </row>
    <row r="14" spans="1:3">
      <c r="A14" s="8" t="s">
        <v>132</v>
      </c>
      <c r="B14" s="11">
        <v>62.111965463961702</v>
      </c>
      <c r="C14" s="9">
        <v>916</v>
      </c>
    </row>
    <row r="15" spans="1:3">
      <c r="A15" s="8" t="s">
        <v>139</v>
      </c>
      <c r="B15" s="11">
        <v>19.754604866878601</v>
      </c>
      <c r="C15" s="9">
        <v>913</v>
      </c>
    </row>
    <row r="16" spans="1:3">
      <c r="A16" s="8" t="s">
        <v>88</v>
      </c>
      <c r="B16" s="11">
        <v>95.712135880936003</v>
      </c>
      <c r="C16" s="9">
        <v>910</v>
      </c>
    </row>
    <row r="17" spans="1:3">
      <c r="A17" s="8" t="s">
        <v>115</v>
      </c>
      <c r="B17" s="11">
        <v>3.1700114135661499</v>
      </c>
      <c r="C17" s="9">
        <v>904</v>
      </c>
    </row>
    <row r="18" spans="1:3">
      <c r="A18" s="8" t="s">
        <v>99</v>
      </c>
      <c r="B18" s="11">
        <v>59.841561377289302</v>
      </c>
      <c r="C18" s="9">
        <v>896</v>
      </c>
    </row>
    <row r="19" spans="1:3">
      <c r="A19" s="8" t="s">
        <v>63</v>
      </c>
      <c r="B19" s="11">
        <v>27.679780886501899</v>
      </c>
      <c r="C19" s="9">
        <v>884</v>
      </c>
    </row>
    <row r="20" spans="1:3">
      <c r="A20" s="8" t="s">
        <v>121</v>
      </c>
      <c r="B20" s="11">
        <v>91.128318350444303</v>
      </c>
      <c r="C20" s="9">
        <v>872</v>
      </c>
    </row>
    <row r="21" spans="1:3">
      <c r="A21" s="8" t="s">
        <v>37</v>
      </c>
      <c r="B21" s="11">
        <v>4.8054960363458896</v>
      </c>
      <c r="C21" s="9">
        <v>871</v>
      </c>
    </row>
    <row r="22" spans="1:3">
      <c r="A22" s="8" t="s">
        <v>87</v>
      </c>
      <c r="B22" s="11">
        <v>27.082207199888899</v>
      </c>
      <c r="C22" s="9">
        <v>859</v>
      </c>
    </row>
    <row r="23" spans="1:3">
      <c r="A23" s="8" t="s">
        <v>93</v>
      </c>
      <c r="B23" s="11">
        <v>98.031829656465007</v>
      </c>
      <c r="C23" s="9">
        <v>820</v>
      </c>
    </row>
    <row r="24" spans="1:3">
      <c r="A24" s="8" t="s">
        <v>16</v>
      </c>
      <c r="B24" s="11">
        <v>69.808005542115694</v>
      </c>
      <c r="C24" s="9">
        <v>802</v>
      </c>
    </row>
    <row r="25" spans="1:3">
      <c r="A25" s="8" t="s">
        <v>73</v>
      </c>
      <c r="B25" s="11">
        <v>79.209936015656695</v>
      </c>
      <c r="C25" s="9">
        <v>781</v>
      </c>
    </row>
    <row r="26" spans="1:3">
      <c r="A26" s="8" t="s">
        <v>122</v>
      </c>
      <c r="B26" s="11">
        <v>72.819206930318202</v>
      </c>
      <c r="C26" s="9">
        <v>774</v>
      </c>
    </row>
    <row r="27" spans="1:3">
      <c r="A27" s="8" t="s">
        <v>129</v>
      </c>
      <c r="B27" s="11">
        <v>75.270406975724995</v>
      </c>
      <c r="C27" s="9">
        <v>737</v>
      </c>
    </row>
    <row r="28" spans="1:3">
      <c r="A28" s="8" t="s">
        <v>24</v>
      </c>
      <c r="B28" s="11">
        <v>14.8435232750843</v>
      </c>
      <c r="C28" s="9">
        <v>736</v>
      </c>
    </row>
    <row r="29" spans="1:3">
      <c r="A29" s="8" t="s">
        <v>79</v>
      </c>
      <c r="B29" s="11">
        <v>52.075930682707799</v>
      </c>
      <c r="C29" s="9">
        <v>705</v>
      </c>
    </row>
    <row r="30" spans="1:3">
      <c r="A30" s="8" t="s">
        <v>107</v>
      </c>
      <c r="B30" s="11">
        <v>26.034869773962001</v>
      </c>
      <c r="C30" s="9">
        <v>704</v>
      </c>
    </row>
    <row r="31" spans="1:3">
      <c r="A31" s="8" t="s">
        <v>96</v>
      </c>
      <c r="B31" s="11">
        <v>79.855058340789398</v>
      </c>
      <c r="C31" s="9">
        <v>701</v>
      </c>
    </row>
    <row r="32" spans="1:3">
      <c r="A32" s="8" t="s">
        <v>136</v>
      </c>
      <c r="B32" s="11">
        <v>77.903927219447695</v>
      </c>
      <c r="C32" s="9">
        <v>672</v>
      </c>
    </row>
    <row r="33" spans="1:3">
      <c r="A33" s="8" t="s">
        <v>124</v>
      </c>
      <c r="B33" s="11">
        <v>68.911246211606297</v>
      </c>
      <c r="C33" s="9">
        <v>663</v>
      </c>
    </row>
    <row r="34" spans="1:3">
      <c r="A34" s="8" t="s">
        <v>112</v>
      </c>
      <c r="B34" s="11">
        <v>6.3815331627479601</v>
      </c>
      <c r="C34" s="9">
        <v>637</v>
      </c>
    </row>
    <row r="35" spans="1:3">
      <c r="A35" s="8" t="s">
        <v>91</v>
      </c>
      <c r="B35" s="11">
        <v>14.203484264803</v>
      </c>
      <c r="C35" s="9">
        <v>633</v>
      </c>
    </row>
    <row r="36" spans="1:3">
      <c r="A36" s="8" t="s">
        <v>140</v>
      </c>
      <c r="B36" s="11">
        <v>68.517832699276596</v>
      </c>
      <c r="C36" s="9">
        <v>627</v>
      </c>
    </row>
    <row r="37" spans="1:3">
      <c r="A37" s="8" t="s">
        <v>95</v>
      </c>
      <c r="B37" s="11">
        <v>31.1462431602408</v>
      </c>
      <c r="C37" s="9">
        <v>622</v>
      </c>
    </row>
    <row r="38" spans="1:3">
      <c r="A38" s="8" t="s">
        <v>59</v>
      </c>
      <c r="B38" s="11">
        <v>36.4436277704609</v>
      </c>
      <c r="C38" s="9">
        <v>620</v>
      </c>
    </row>
    <row r="39" spans="1:3">
      <c r="A39" s="8" t="s">
        <v>125</v>
      </c>
      <c r="B39" s="11">
        <v>89.104367292102197</v>
      </c>
      <c r="C39" s="9">
        <v>618</v>
      </c>
    </row>
    <row r="40" spans="1:3">
      <c r="A40" s="8" t="s">
        <v>74</v>
      </c>
      <c r="B40" s="11">
        <v>64.795435000155607</v>
      </c>
      <c r="C40" s="9">
        <v>616</v>
      </c>
    </row>
    <row r="41" spans="1:3">
      <c r="A41" s="8" t="s">
        <v>75</v>
      </c>
      <c r="B41" s="11">
        <v>37.467592329842397</v>
      </c>
      <c r="C41" s="9">
        <v>602</v>
      </c>
    </row>
    <row r="42" spans="1:3">
      <c r="A42" s="8" t="s">
        <v>62</v>
      </c>
      <c r="B42" s="11">
        <v>84.893868984950799</v>
      </c>
      <c r="C42" s="9">
        <v>601</v>
      </c>
    </row>
    <row r="43" spans="1:3">
      <c r="A43" s="8" t="s">
        <v>84</v>
      </c>
      <c r="B43" s="11">
        <v>11.7432717763092</v>
      </c>
      <c r="C43" s="9">
        <v>598</v>
      </c>
    </row>
    <row r="44" spans="1:3">
      <c r="A44" s="8" t="s">
        <v>55</v>
      </c>
      <c r="B44" s="11">
        <v>99.171328638624104</v>
      </c>
      <c r="C44" s="9">
        <v>562</v>
      </c>
    </row>
    <row r="45" spans="1:3">
      <c r="A45" s="8" t="s">
        <v>82</v>
      </c>
      <c r="B45" s="11">
        <v>99.113291615317095</v>
      </c>
      <c r="C45" s="9">
        <v>556</v>
      </c>
    </row>
    <row r="46" spans="1:3">
      <c r="A46" s="8" t="s">
        <v>108</v>
      </c>
      <c r="B46" s="11">
        <v>87.755432354001002</v>
      </c>
      <c r="C46" s="9">
        <v>513</v>
      </c>
    </row>
    <row r="47" spans="1:3">
      <c r="A47" s="8" t="s">
        <v>110</v>
      </c>
      <c r="B47" s="11">
        <v>54.865528517069698</v>
      </c>
      <c r="C47" s="9">
        <v>511</v>
      </c>
    </row>
    <row r="48" spans="1:3">
      <c r="A48" s="8" t="s">
        <v>100</v>
      </c>
      <c r="B48" s="11">
        <v>63.828398347710902</v>
      </c>
      <c r="C48" s="9">
        <v>484</v>
      </c>
    </row>
    <row r="49" spans="1:3">
      <c r="A49" s="8" t="s">
        <v>113</v>
      </c>
      <c r="B49" s="11">
        <v>90.204427520528</v>
      </c>
      <c r="C49" s="9">
        <v>478</v>
      </c>
    </row>
    <row r="50" spans="1:3">
      <c r="A50" s="8" t="s">
        <v>56</v>
      </c>
      <c r="B50" s="11">
        <v>36.989244928626903</v>
      </c>
      <c r="C50" s="9">
        <v>469</v>
      </c>
    </row>
    <row r="51" spans="1:3">
      <c r="A51" s="8" t="s">
        <v>106</v>
      </c>
      <c r="B51" s="11">
        <v>33.697717206643098</v>
      </c>
      <c r="C51" s="9">
        <v>457</v>
      </c>
    </row>
    <row r="52" spans="1:3">
      <c r="A52" s="8" t="s">
        <v>76</v>
      </c>
      <c r="B52" s="11">
        <v>84.957786816350406</v>
      </c>
      <c r="C52" s="9">
        <v>449</v>
      </c>
    </row>
    <row r="53" spans="1:3">
      <c r="A53" s="8" t="s">
        <v>45</v>
      </c>
      <c r="B53" s="11">
        <v>42.958384382459997</v>
      </c>
      <c r="C53" s="9">
        <v>426</v>
      </c>
    </row>
    <row r="54" spans="1:3">
      <c r="A54" s="8" t="s">
        <v>69</v>
      </c>
      <c r="B54" s="11">
        <v>2.3972747055971402</v>
      </c>
      <c r="C54" s="9">
        <v>394</v>
      </c>
    </row>
    <row r="55" spans="1:3">
      <c r="A55" s="8" t="s">
        <v>64</v>
      </c>
      <c r="B55" s="11">
        <v>4.3243411858641601</v>
      </c>
      <c r="C55" s="9">
        <v>391</v>
      </c>
    </row>
    <row r="56" spans="1:3">
      <c r="A56" s="8" t="s">
        <v>101</v>
      </c>
      <c r="B56" s="11">
        <v>17.028027920188698</v>
      </c>
      <c r="C56" s="9">
        <v>380</v>
      </c>
    </row>
    <row r="57" spans="1:3">
      <c r="A57" s="8" t="s">
        <v>114</v>
      </c>
      <c r="B57" s="11">
        <v>83.851017681304597</v>
      </c>
      <c r="C57" s="9">
        <v>375</v>
      </c>
    </row>
    <row r="58" spans="1:3">
      <c r="A58" s="8" t="s">
        <v>118</v>
      </c>
      <c r="B58" s="11">
        <v>57.449742958971399</v>
      </c>
      <c r="C58" s="9">
        <v>359</v>
      </c>
    </row>
    <row r="59" spans="1:3">
      <c r="A59" s="8" t="s">
        <v>67</v>
      </c>
      <c r="B59" s="11">
        <v>97.446946617892806</v>
      </c>
      <c r="C59" s="9">
        <v>353</v>
      </c>
    </row>
    <row r="60" spans="1:3">
      <c r="A60" s="8" t="s">
        <v>68</v>
      </c>
      <c r="B60" s="11">
        <v>92.557360812401996</v>
      </c>
      <c r="C60" s="9">
        <v>352</v>
      </c>
    </row>
    <row r="61" spans="1:3">
      <c r="A61" s="8" t="s">
        <v>53</v>
      </c>
      <c r="B61" s="11">
        <v>71.213389075359999</v>
      </c>
      <c r="C61" s="9">
        <v>336</v>
      </c>
    </row>
    <row r="62" spans="1:3">
      <c r="A62" s="8" t="s">
        <v>123</v>
      </c>
      <c r="B62" s="11">
        <v>17.034930739467899</v>
      </c>
      <c r="C62" s="9">
        <v>336</v>
      </c>
    </row>
    <row r="63" spans="1:3">
      <c r="A63" s="8" t="s">
        <v>71</v>
      </c>
      <c r="B63" s="11">
        <v>8.0228592105263896</v>
      </c>
      <c r="C63" s="9">
        <v>327</v>
      </c>
    </row>
    <row r="64" spans="1:3">
      <c r="A64" s="8" t="s">
        <v>137</v>
      </c>
      <c r="B64" s="11">
        <v>24.423131420373299</v>
      </c>
      <c r="C64" s="9">
        <v>324</v>
      </c>
    </row>
    <row r="65" spans="1:3">
      <c r="A65" s="8" t="s">
        <v>131</v>
      </c>
      <c r="B65" s="11">
        <v>13.881913501359101</v>
      </c>
      <c r="C65" s="9">
        <v>320</v>
      </c>
    </row>
    <row r="66" spans="1:3">
      <c r="A66" s="8" t="s">
        <v>61</v>
      </c>
      <c r="B66" s="11">
        <v>96.341072439963298</v>
      </c>
      <c r="C66" s="9">
        <v>320</v>
      </c>
    </row>
    <row r="67" spans="1:3">
      <c r="A67" s="8" t="s">
        <v>57</v>
      </c>
      <c r="B67" s="11">
        <v>7.5471721097912701</v>
      </c>
      <c r="C67" s="9">
        <v>280</v>
      </c>
    </row>
    <row r="68" spans="1:3">
      <c r="A68" s="8" t="s">
        <v>133</v>
      </c>
      <c r="B68" s="11">
        <v>47.714233075820196</v>
      </c>
      <c r="C68" s="9">
        <v>276</v>
      </c>
    </row>
    <row r="69" spans="1:3">
      <c r="A69" s="8" t="s">
        <v>103</v>
      </c>
      <c r="B69" s="11">
        <v>72.796353955587307</v>
      </c>
      <c r="C69" s="9">
        <v>270</v>
      </c>
    </row>
    <row r="70" spans="1:3">
      <c r="A70" s="8" t="s">
        <v>70</v>
      </c>
      <c r="B70" s="11">
        <v>63.447559185207297</v>
      </c>
      <c r="C70" s="9">
        <v>253</v>
      </c>
    </row>
    <row r="71" spans="1:3">
      <c r="A71" s="8" t="s">
        <v>54</v>
      </c>
      <c r="B71" s="11">
        <v>16.160393317379899</v>
      </c>
      <c r="C71" s="9">
        <v>249</v>
      </c>
    </row>
    <row r="72" spans="1:3">
      <c r="A72" s="8" t="s">
        <v>104</v>
      </c>
      <c r="B72" s="11">
        <v>13.0173767852878</v>
      </c>
      <c r="C72" s="9">
        <v>246</v>
      </c>
    </row>
    <row r="73" spans="1:3">
      <c r="A73" s="8" t="s">
        <v>94</v>
      </c>
      <c r="B73" s="11">
        <v>30.3414707112142</v>
      </c>
      <c r="C73" s="9">
        <v>242</v>
      </c>
    </row>
    <row r="74" spans="1:3">
      <c r="A74" s="8" t="s">
        <v>117</v>
      </c>
      <c r="B74" s="11">
        <v>69.108799547430294</v>
      </c>
      <c r="C74" s="9">
        <v>241</v>
      </c>
    </row>
    <row r="75" spans="1:3">
      <c r="A75" s="8" t="s">
        <v>98</v>
      </c>
      <c r="B75" s="11">
        <v>49.263205350734097</v>
      </c>
      <c r="C75" s="9">
        <v>227</v>
      </c>
    </row>
    <row r="76" spans="1:3">
      <c r="A76" s="8" t="s">
        <v>127</v>
      </c>
      <c r="B76" s="11">
        <v>19.9981769404042</v>
      </c>
      <c r="C76" s="9">
        <v>223</v>
      </c>
    </row>
    <row r="77" spans="1:3">
      <c r="A77" s="8" t="s">
        <v>65</v>
      </c>
      <c r="B77" s="11">
        <v>4.1563083593111001</v>
      </c>
      <c r="C77" s="9">
        <v>209</v>
      </c>
    </row>
    <row r="78" spans="1:3">
      <c r="A78" s="8" t="s">
        <v>120</v>
      </c>
      <c r="B78" s="11">
        <v>57.057031221103202</v>
      </c>
      <c r="C78" s="9">
        <v>198</v>
      </c>
    </row>
    <row r="79" spans="1:3">
      <c r="A79" s="8" t="s">
        <v>60</v>
      </c>
      <c r="B79" s="11">
        <v>51.123870087964697</v>
      </c>
      <c r="C79" s="9">
        <v>187</v>
      </c>
    </row>
    <row r="80" spans="1:3">
      <c r="A80" s="8" t="s">
        <v>80</v>
      </c>
      <c r="B80" s="11">
        <v>19.127477265823199</v>
      </c>
      <c r="C80" s="9">
        <v>176</v>
      </c>
    </row>
    <row r="81" spans="1:3">
      <c r="A81" s="8" t="s">
        <v>72</v>
      </c>
      <c r="B81" s="11">
        <v>50.847393051718697</v>
      </c>
      <c r="C81" s="9">
        <v>168</v>
      </c>
    </row>
    <row r="82" spans="1:3">
      <c r="A82" s="8" t="s">
        <v>109</v>
      </c>
      <c r="B82" s="11">
        <v>37.931812382790298</v>
      </c>
      <c r="C82" s="9">
        <v>163</v>
      </c>
    </row>
    <row r="83" spans="1:3">
      <c r="A83" s="8" t="s">
        <v>83</v>
      </c>
      <c r="B83" s="11">
        <v>46.529167614516702</v>
      </c>
      <c r="C83" s="9">
        <v>155</v>
      </c>
    </row>
    <row r="84" spans="1:3">
      <c r="A84" s="8" t="s">
        <v>92</v>
      </c>
      <c r="B84" s="11">
        <v>26.700760972461701</v>
      </c>
      <c r="C84" s="9">
        <v>154</v>
      </c>
    </row>
    <row r="85" spans="1:3">
      <c r="A85" s="8" t="s">
        <v>46</v>
      </c>
      <c r="B85" s="11">
        <v>68.717596748527299</v>
      </c>
      <c r="C85" s="9">
        <v>150</v>
      </c>
    </row>
    <row r="86" spans="1:3">
      <c r="A86" s="8" t="s">
        <v>39</v>
      </c>
      <c r="B86" s="11">
        <v>1.6999760138659299</v>
      </c>
      <c r="C86" s="9">
        <v>147</v>
      </c>
    </row>
    <row r="87" spans="1:3">
      <c r="A87" s="8" t="s">
        <v>66</v>
      </c>
      <c r="B87" s="11">
        <v>39.629343985092603</v>
      </c>
      <c r="C87" s="9">
        <v>142</v>
      </c>
    </row>
    <row r="88" spans="1:3">
      <c r="A88" s="8" t="s">
        <v>130</v>
      </c>
      <c r="B88" s="11">
        <v>97.760085581938597</v>
      </c>
      <c r="C88" s="9">
        <v>134</v>
      </c>
    </row>
    <row r="89" spans="1:3">
      <c r="A89" s="8" t="s">
        <v>105</v>
      </c>
      <c r="B89" s="11">
        <v>89.634095608135297</v>
      </c>
      <c r="C89" s="9">
        <v>134</v>
      </c>
    </row>
    <row r="90" spans="1:3">
      <c r="A90" s="8" t="s">
        <v>58</v>
      </c>
      <c r="B90" s="11">
        <v>81.462534369237005</v>
      </c>
      <c r="C90" s="9">
        <v>126</v>
      </c>
    </row>
    <row r="91" spans="1:3">
      <c r="A91" s="8" t="s">
        <v>102</v>
      </c>
      <c r="B91" s="11">
        <v>52.028749903294901</v>
      </c>
      <c r="C91" s="9">
        <v>117</v>
      </c>
    </row>
    <row r="92" spans="1:3">
      <c r="A92" s="8" t="s">
        <v>134</v>
      </c>
      <c r="B92" s="11">
        <v>69.290831002905406</v>
      </c>
      <c r="C92" s="9">
        <v>114</v>
      </c>
    </row>
    <row r="93" spans="1:3">
      <c r="A93" s="8" t="s">
        <v>116</v>
      </c>
      <c r="B93" s="11">
        <v>92.996884233970604</v>
      </c>
      <c r="C93" s="9">
        <v>106</v>
      </c>
    </row>
    <row r="94" spans="1:3">
      <c r="A94" s="8" t="s">
        <v>90</v>
      </c>
      <c r="B94" s="11">
        <v>78.897913205639995</v>
      </c>
      <c r="C94" s="9">
        <v>99</v>
      </c>
    </row>
    <row r="95" spans="1:3">
      <c r="A95" s="8" t="s">
        <v>97</v>
      </c>
      <c r="B95" s="11">
        <v>20.9863860370433</v>
      </c>
      <c r="C95" s="9">
        <v>93</v>
      </c>
    </row>
    <row r="96" spans="1:3">
      <c r="A96" s="8" t="s">
        <v>30</v>
      </c>
      <c r="B96" s="11">
        <v>61.1633430164377</v>
      </c>
      <c r="C96" s="9">
        <v>83</v>
      </c>
    </row>
    <row r="97" spans="1:3">
      <c r="A97" s="8" t="s">
        <v>128</v>
      </c>
      <c r="B97" s="11">
        <v>80.414036650355698</v>
      </c>
      <c r="C97" s="9">
        <v>79</v>
      </c>
    </row>
    <row r="98" spans="1:3">
      <c r="A98" s="8" t="s">
        <v>42</v>
      </c>
      <c r="B98" s="11">
        <v>4.0783328631079403</v>
      </c>
      <c r="C98" s="9">
        <v>65</v>
      </c>
    </row>
    <row r="99" spans="1:3">
      <c r="A99" s="8" t="s">
        <v>138</v>
      </c>
      <c r="B99" s="11">
        <v>3.5261112591434101</v>
      </c>
      <c r="C99" s="9">
        <v>62</v>
      </c>
    </row>
    <row r="100" spans="1:3">
      <c r="A100" s="8" t="s">
        <v>111</v>
      </c>
      <c r="B100" s="11">
        <v>47.914541824058702</v>
      </c>
      <c r="C100" s="9">
        <v>32</v>
      </c>
    </row>
    <row r="101" spans="1:3">
      <c r="A101" s="8" t="s">
        <v>89</v>
      </c>
      <c r="B101" s="11">
        <v>76.035544426891704</v>
      </c>
      <c r="C101" s="9">
        <v>29</v>
      </c>
    </row>
    <row r="102" spans="1:3">
      <c r="A102" s="8" t="s">
        <v>126</v>
      </c>
      <c r="B102" s="11">
        <v>76.962994415193805</v>
      </c>
      <c r="C102" s="9">
        <v>25</v>
      </c>
    </row>
    <row r="103" spans="1:3">
      <c r="A103" s="8" t="s">
        <v>86</v>
      </c>
      <c r="B103" s="11">
        <v>33.784138033065503</v>
      </c>
      <c r="C103" s="9">
        <v>24</v>
      </c>
    </row>
    <row r="104" spans="1:3">
      <c r="A104" s="8" t="s">
        <v>26</v>
      </c>
      <c r="B104" s="11">
        <v>11.319683293090501</v>
      </c>
      <c r="C104" s="9">
        <v>8</v>
      </c>
    </row>
    <row r="105" spans="1:3">
      <c r="A105" s="8" t="s">
        <v>141</v>
      </c>
      <c r="B105" s="11">
        <v>4946.2461344643662</v>
      </c>
      <c r="C105" s="9">
        <v>46099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67367-2D8C-194A-A81C-373B13556005}">
  <dimension ref="A1:F7"/>
  <sheetViews>
    <sheetView workbookViewId="0">
      <selection activeCell="O36" sqref="O36"/>
    </sheetView>
  </sheetViews>
  <sheetFormatPr baseColWidth="10" defaultRowHeight="16"/>
  <cols>
    <col min="1" max="1" width="14.33203125" bestFit="1" customWidth="1"/>
    <col min="2" max="2" width="24" bestFit="1" customWidth="1"/>
    <col min="3" max="3" width="18.83203125" bestFit="1" customWidth="1"/>
    <col min="4" max="4" width="17.5" bestFit="1" customWidth="1"/>
    <col min="6" max="6" width="11.33203125" customWidth="1"/>
  </cols>
  <sheetData>
    <row r="1" spans="1:6">
      <c r="A1" t="s">
        <v>151</v>
      </c>
    </row>
    <row r="3" spans="1:6">
      <c r="A3" s="7" t="s">
        <v>152</v>
      </c>
      <c r="B3" t="s">
        <v>149</v>
      </c>
      <c r="C3" t="s">
        <v>148</v>
      </c>
      <c r="D3" t="s">
        <v>150</v>
      </c>
      <c r="E3" s="10" t="s">
        <v>153</v>
      </c>
      <c r="F3" s="10" t="s">
        <v>154</v>
      </c>
    </row>
    <row r="4" spans="1:6">
      <c r="A4" s="8" t="s">
        <v>44</v>
      </c>
      <c r="B4" s="9">
        <v>13089</v>
      </c>
      <c r="C4" s="9">
        <v>11757</v>
      </c>
      <c r="D4" s="9">
        <v>1332</v>
      </c>
      <c r="E4" s="15">
        <f>GETPIVOTDATA("Sum of Quantity Sold",$A$3,"Product type","cosmetics")/GETPIVOTDATA("Sum of Production volumes",$A$3,"Product type","cosmetics")</f>
        <v>0.89823515929406372</v>
      </c>
      <c r="F4" s="15">
        <f>GETPIVOTDATA("Sum of Stock levels",$A$3,"Product type","cosmetics")/GETPIVOTDATA("Sum of Production volumes",$A$3,"Product type","cosmetics")</f>
        <v>0.10176484070593628</v>
      </c>
    </row>
    <row r="5" spans="1:6">
      <c r="A5" s="8" t="s">
        <v>15</v>
      </c>
      <c r="B5" s="9">
        <v>15082</v>
      </c>
      <c r="C5" s="9">
        <v>13611</v>
      </c>
      <c r="D5" s="9">
        <v>1471</v>
      </c>
      <c r="E5" s="15">
        <f>GETPIVOTDATA("Sum of Quantity Sold",$A$3,"Product type","haircare")/GETPIVOTDATA("Sum of Production volumes",$A$3,"Product type","haircare")</f>
        <v>0.90246651637713826</v>
      </c>
      <c r="F5" s="15">
        <f>GETPIVOTDATA("Sum of Stock levels",$A$3,"Product type","haircare")/GETPIVOTDATA("Sum of Production volumes",$A$3,"Product type","haircare")</f>
        <v>9.7533483622861683E-2</v>
      </c>
    </row>
    <row r="6" spans="1:6">
      <c r="A6" s="8" t="s">
        <v>23</v>
      </c>
      <c r="B6" s="9">
        <v>22768</v>
      </c>
      <c r="C6" s="9">
        <v>20731</v>
      </c>
      <c r="D6" s="9">
        <v>2037</v>
      </c>
      <c r="E6" s="15">
        <f>GETPIVOTDATA("Sum of Quantity Sold",$A$3,"Product type","skincare")/GETPIVOTDATA("Sum of Production volumes",$A$3,"Product type","skincare")</f>
        <v>0.91053232607167955</v>
      </c>
      <c r="F6" s="15">
        <f>GETPIVOTDATA("Sum of Stock levels",$A$3,"Product type","skincare")/GETPIVOTDATA("Sum of Production volumes",$A$3,"Product type","skincare")</f>
        <v>8.9467673928320446E-2</v>
      </c>
    </row>
    <row r="7" spans="1:6">
      <c r="A7" s="8" t="s">
        <v>141</v>
      </c>
      <c r="B7" s="9">
        <v>50939</v>
      </c>
      <c r="C7" s="9">
        <v>46099</v>
      </c>
      <c r="D7" s="9">
        <v>4840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CEDCE-CC64-4743-A0CB-2C6C5292097B}">
  <dimension ref="A1:E8"/>
  <sheetViews>
    <sheetView zoomScale="115" zoomScaleNormal="100" workbookViewId="0">
      <selection activeCell="C25" sqref="C25"/>
    </sheetView>
  </sheetViews>
  <sheetFormatPr baseColWidth="10" defaultRowHeight="16"/>
  <cols>
    <col min="1" max="1" width="10.83203125" bestFit="1" customWidth="1"/>
    <col min="2" max="2" width="23.83203125" bestFit="1" customWidth="1"/>
    <col min="3" max="4" width="23.33203125" bestFit="1" customWidth="1"/>
  </cols>
  <sheetData>
    <row r="1" spans="1:5">
      <c r="A1" t="s">
        <v>156</v>
      </c>
    </row>
    <row r="4" spans="1:5">
      <c r="A4" s="7" t="s">
        <v>163</v>
      </c>
      <c r="B4" t="s">
        <v>157</v>
      </c>
      <c r="C4" t="s">
        <v>162</v>
      </c>
      <c r="E4" s="16"/>
    </row>
    <row r="5" spans="1:5">
      <c r="A5" s="8" t="s">
        <v>25</v>
      </c>
      <c r="B5" s="11">
        <v>641582.04244979972</v>
      </c>
      <c r="C5" s="11">
        <v>89812.474501529548</v>
      </c>
    </row>
    <row r="6" spans="1:5">
      <c r="A6" s="8" t="s">
        <v>17</v>
      </c>
      <c r="B6" s="11">
        <v>1047594.0405219845</v>
      </c>
      <c r="C6" s="11">
        <v>125907.31729385925</v>
      </c>
    </row>
    <row r="7" spans="1:5">
      <c r="A7" s="8" t="s">
        <v>31</v>
      </c>
      <c r="B7" s="11">
        <v>596373.88170621288</v>
      </c>
      <c r="C7" s="11">
        <v>70072.092739779036</v>
      </c>
    </row>
    <row r="8" spans="1:5">
      <c r="A8" s="8" t="s">
        <v>141</v>
      </c>
      <c r="B8" s="11">
        <v>2285549.9646779969</v>
      </c>
      <c r="C8" s="11">
        <v>285791.88453516783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546D7-3C82-684A-B847-5AF8979505CC}">
  <dimension ref="A1:C8"/>
  <sheetViews>
    <sheetView zoomScale="115" zoomScaleNormal="100" workbookViewId="0">
      <selection activeCell="B30" sqref="B30"/>
    </sheetView>
  </sheetViews>
  <sheetFormatPr baseColWidth="10" defaultRowHeight="16"/>
  <cols>
    <col min="1" max="1" width="11.5" bestFit="1" customWidth="1"/>
    <col min="2" max="2" width="32.1640625" bestFit="1" customWidth="1"/>
    <col min="3" max="4" width="33.33203125" bestFit="1" customWidth="1"/>
    <col min="5" max="5" width="12.1640625" bestFit="1" customWidth="1"/>
    <col min="6" max="6" width="11.1640625" bestFit="1" customWidth="1"/>
    <col min="7" max="30" width="12.1640625" bestFit="1" customWidth="1"/>
    <col min="31" max="31" width="11.1640625" bestFit="1" customWidth="1"/>
    <col min="32" max="36" width="12.1640625" bestFit="1" customWidth="1"/>
    <col min="37" max="37" width="11.1640625" bestFit="1" customWidth="1"/>
    <col min="38" max="49" width="12.1640625" bestFit="1" customWidth="1"/>
    <col min="50" max="50" width="11.1640625" bestFit="1" customWidth="1"/>
    <col min="51" max="67" width="12.1640625" bestFit="1" customWidth="1"/>
    <col min="68" max="68" width="11.1640625" bestFit="1" customWidth="1"/>
    <col min="69" max="71" width="12.1640625" bestFit="1" customWidth="1"/>
    <col min="72" max="72" width="11.1640625" bestFit="1" customWidth="1"/>
    <col min="73" max="73" width="12.1640625" bestFit="1" customWidth="1"/>
    <col min="74" max="74" width="11.1640625" bestFit="1" customWidth="1"/>
    <col min="75" max="86" width="12.1640625" bestFit="1" customWidth="1"/>
    <col min="87" max="87" width="11.1640625" bestFit="1" customWidth="1"/>
    <col min="88" max="96" width="12.1640625" bestFit="1" customWidth="1"/>
    <col min="97" max="97" width="11.1640625" bestFit="1" customWidth="1"/>
    <col min="98" max="101" width="12.1640625" bestFit="1" customWidth="1"/>
    <col min="102" max="102" width="20.1640625" bestFit="1" customWidth="1"/>
    <col min="103" max="103" width="5.6640625" bestFit="1" customWidth="1"/>
    <col min="104" max="113" width="6.6640625" bestFit="1" customWidth="1"/>
    <col min="114" max="114" width="5.6640625" bestFit="1" customWidth="1"/>
    <col min="115" max="124" width="6.6640625" bestFit="1" customWidth="1"/>
    <col min="125" max="125" width="5.6640625" bestFit="1" customWidth="1"/>
    <col min="126" max="135" width="6.6640625" bestFit="1" customWidth="1"/>
    <col min="136" max="136" width="5.6640625" bestFit="1" customWidth="1"/>
    <col min="137" max="146" width="6.6640625" bestFit="1" customWidth="1"/>
    <col min="147" max="147" width="5.6640625" bestFit="1" customWidth="1"/>
    <col min="148" max="157" width="6.6640625" bestFit="1" customWidth="1"/>
    <col min="158" max="158" width="5.6640625" bestFit="1" customWidth="1"/>
    <col min="159" max="168" width="6.6640625" bestFit="1" customWidth="1"/>
    <col min="169" max="169" width="5.6640625" bestFit="1" customWidth="1"/>
    <col min="170" max="179" width="6.6640625" bestFit="1" customWidth="1"/>
    <col min="180" max="180" width="5.6640625" bestFit="1" customWidth="1"/>
    <col min="181" max="190" width="6.6640625" bestFit="1" customWidth="1"/>
    <col min="191" max="191" width="5.6640625" bestFit="1" customWidth="1"/>
    <col min="192" max="201" width="6.6640625" bestFit="1" customWidth="1"/>
    <col min="202" max="202" width="29.6640625" bestFit="1" customWidth="1"/>
    <col min="203" max="203" width="25.1640625" bestFit="1" customWidth="1"/>
  </cols>
  <sheetData>
    <row r="1" spans="1:3">
      <c r="A1" t="s">
        <v>167</v>
      </c>
    </row>
    <row r="2" spans="1:3">
      <c r="A2" s="7" t="s">
        <v>0</v>
      </c>
      <c r="B2" t="s">
        <v>142</v>
      </c>
    </row>
    <row r="4" spans="1:3">
      <c r="A4" s="7" t="s">
        <v>163</v>
      </c>
      <c r="B4" t="s">
        <v>165</v>
      </c>
      <c r="C4" t="s">
        <v>166</v>
      </c>
    </row>
    <row r="5" spans="1:3">
      <c r="A5" s="8" t="s">
        <v>25</v>
      </c>
      <c r="B5" s="9">
        <v>15.428571428571429</v>
      </c>
      <c r="C5" s="9">
        <v>47.550823563357469</v>
      </c>
    </row>
    <row r="6" spans="1:3">
      <c r="A6" s="8" t="s">
        <v>17</v>
      </c>
      <c r="B6" s="9">
        <v>14.906976744186046</v>
      </c>
      <c r="C6" s="9">
        <v>51.746161511840505</v>
      </c>
    </row>
    <row r="7" spans="1:3">
      <c r="A7" s="8" t="s">
        <v>31</v>
      </c>
      <c r="B7" s="9">
        <v>13.931034482758621</v>
      </c>
      <c r="C7" s="9">
        <v>40.350390322890902</v>
      </c>
    </row>
    <row r="8" spans="1:3">
      <c r="A8" s="8" t="s">
        <v>141</v>
      </c>
      <c r="B8" s="9">
        <v>14.77</v>
      </c>
      <c r="C8" s="9">
        <v>47.266693241469838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supply_chain_data</vt:lpstr>
      <vt:lpstr>SKU # of sold</vt:lpstr>
      <vt:lpstr>Tot. Production</vt:lpstr>
      <vt:lpstr>Shipping</vt:lpstr>
      <vt:lpstr>Avg manufact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2025-02-18T18:33:09Z</dcterms:modified>
</cp:coreProperties>
</file>