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ASPTS\Joanne Atha\Current as of Nov 8-05\COMP 2364 - Joanne\Current 201830\Session 11 and 5\"/>
    </mc:Choice>
  </mc:AlternateContent>
  <bookViews>
    <workbookView xWindow="0" yWindow="0" windowWidth="17970" windowHeight="6060" firstSheet="15" activeTab="20"/>
  </bookViews>
  <sheets>
    <sheet name="NestedIF-vlookup" sheetId="46" r:id="rId1"/>
    <sheet name="Source" sheetId="47" r:id="rId2"/>
    <sheet name="IFS" sheetId="48" r:id="rId3"/>
    <sheet name="Range Names" sheetId="37" r:id="rId4"/>
    <sheet name="Grades" sheetId="40" r:id="rId5"/>
    <sheet name="Grades complete" sheetId="39" r:id="rId6"/>
    <sheet name="Sort" sheetId="18" r:id="rId7"/>
    <sheet name="Filter" sheetId="19" r:id="rId8"/>
    <sheet name="Subtotaling" sheetId="20" r:id="rId9"/>
    <sheet name="PivotTable" sheetId="21" r:id="rId10"/>
    <sheet name="Data Tables" sheetId="24" r:id="rId11"/>
    <sheet name="Data Tables complete" sheetId="23" r:id="rId12"/>
    <sheet name="Goal Seek" sheetId="25" r:id="rId13"/>
    <sheet name="Solver" sheetId="26" r:id="rId14"/>
    <sheet name="Answer Report 1" sheetId="41" r:id="rId15"/>
    <sheet name="Scenario Manager" sheetId="27" r:id="rId16"/>
    <sheet name="Logic-Lookup" sheetId="28" r:id="rId17"/>
    <sheet name="Database" sheetId="29" r:id="rId18"/>
    <sheet name="Advanced Filtering" sheetId="42" r:id="rId19"/>
    <sheet name="Finance" sheetId="30" r:id="rId20"/>
    <sheet name="Data Validation" sheetId="14" r:id="rId21"/>
    <sheet name="3D Formulas " sheetId="15" r:id="rId22"/>
    <sheet name="Qtr1" sheetId="31" r:id="rId23"/>
    <sheet name="Qtr2" sheetId="32" r:id="rId24"/>
    <sheet name="Qtr3" sheetId="33" r:id="rId25"/>
    <sheet name="Qtr4" sheetId="34" r:id="rId26"/>
    <sheet name="Yearly Totals" sheetId="35" r:id="rId27"/>
    <sheet name="Importing" sheetId="17" r:id="rId28"/>
  </sheets>
  <externalReferences>
    <externalReference r:id="rId29"/>
    <externalReference r:id="rId30"/>
    <externalReference r:id="rId31"/>
  </externalReferences>
  <definedNames>
    <definedName name="_xlnm._FilterDatabase" localSheetId="2" hidden="1">IFS!$A$1:$E$21</definedName>
    <definedName name="DeluxeCost">'[3]Range Names complete'!$B$18</definedName>
    <definedName name="DeluxeDownPayment">'[3]Range Names complete'!$C$18</definedName>
    <definedName name="FamilyCost">'[3]Range Names complete'!$B$19</definedName>
    <definedName name="FamilyDownPayment">'[3]Range Names complete'!$C$19</definedName>
    <definedName name="Increase">'[2]Range Names'!$B$1</definedName>
    <definedName name="IndividualCost">'[3]Range Names complete'!$B$20</definedName>
    <definedName name="IndividualDownPayment">'[3]Range Names complete'!$C$20</definedName>
    <definedName name="RetailRate" localSheetId="7">Filter!$J$1</definedName>
    <definedName name="RetailRate" localSheetId="9">PivotTable!$J$1</definedName>
    <definedName name="RetailRate" localSheetId="6">Sort!$J$1</definedName>
    <definedName name="RetailRate" localSheetId="8">Subtotaling!$J$1</definedName>
    <definedName name="RetailRate">'[1]Books Data'!$J$1</definedName>
    <definedName name="solver_adj" localSheetId="13" hidden="1">Solver!$B$2:$B$5</definedName>
    <definedName name="solver_cvg" localSheetId="13" hidden="1">0.0001</definedName>
    <definedName name="solver_drv" localSheetId="13" hidden="1">2</definedName>
    <definedName name="solver_eng" localSheetId="13" hidden="1">1</definedName>
    <definedName name="solver_est" localSheetId="13" hidden="1">1</definedName>
    <definedName name="solver_itr" localSheetId="13" hidden="1">2147483647</definedName>
    <definedName name="solver_lhs1" localSheetId="13" hidden="1">Solver!$B$2</definedName>
    <definedName name="solver_lhs2" localSheetId="13" hidden="1">Solver!$B$3</definedName>
    <definedName name="solver_lhs3" localSheetId="13" hidden="1">Solver!$B$4</definedName>
    <definedName name="solver_lhs4" localSheetId="13" hidden="1">Solver!$B$4</definedName>
    <definedName name="solver_lhs5" localSheetId="13" hidden="1">Solver!$B$5</definedName>
    <definedName name="solver_lhs6" localSheetId="13" hidden="1">Solver!$B$5</definedName>
    <definedName name="solver_mip" localSheetId="13" hidden="1">2147483647</definedName>
    <definedName name="solver_mni" localSheetId="13" hidden="1">30</definedName>
    <definedName name="solver_mrt" localSheetId="13" hidden="1">0.075</definedName>
    <definedName name="solver_msl" localSheetId="13" hidden="1">2</definedName>
    <definedName name="solver_neg" localSheetId="13" hidden="1">1</definedName>
    <definedName name="solver_nod" localSheetId="13" hidden="1">2147483647</definedName>
    <definedName name="solver_num" localSheetId="13" hidden="1">6</definedName>
    <definedName name="solver_nwt" localSheetId="13" hidden="1">1</definedName>
    <definedName name="solver_opt" localSheetId="13" hidden="1">Solver!$B$12</definedName>
    <definedName name="solver_pre" localSheetId="13" hidden="1">0.000001</definedName>
    <definedName name="solver_rbv" localSheetId="13" hidden="1">2</definedName>
    <definedName name="solver_rel1" localSheetId="13" hidden="1">1</definedName>
    <definedName name="solver_rel2" localSheetId="13" hidden="1">1</definedName>
    <definedName name="solver_rel3" localSheetId="13" hidden="1">1</definedName>
    <definedName name="solver_rel4" localSheetId="13" hidden="1">3</definedName>
    <definedName name="solver_rel5" localSheetId="13" hidden="1">1</definedName>
    <definedName name="solver_rel6" localSheetId="13" hidden="1">3</definedName>
    <definedName name="solver_rhs1" localSheetId="13" hidden="1">Solver!$C$2</definedName>
    <definedName name="solver_rhs2" localSheetId="13" hidden="1">Solver!$C$3</definedName>
    <definedName name="solver_rhs3" localSheetId="13" hidden="1">Solver!$C$4</definedName>
    <definedName name="solver_rhs4" localSheetId="13" hidden="1">Solver!$D$4</definedName>
    <definedName name="solver_rhs5" localSheetId="13" hidden="1">Solver!$C$5</definedName>
    <definedName name="solver_rhs6" localSheetId="13" hidden="1">Solver!$D$5</definedName>
    <definedName name="solver_rlx" localSheetId="13" hidden="1">2</definedName>
    <definedName name="solver_rsd" localSheetId="13" hidden="1">0</definedName>
    <definedName name="solver_scl" localSheetId="13" hidden="1">2</definedName>
    <definedName name="solver_sho" localSheetId="13" hidden="1">2</definedName>
    <definedName name="solver_ssz" localSheetId="13" hidden="1">100</definedName>
    <definedName name="solver_tim" localSheetId="13" hidden="1">2147483647</definedName>
    <definedName name="solver_tol" localSheetId="13" hidden="1">0.01</definedName>
    <definedName name="solver_typ" localSheetId="13" hidden="1">1</definedName>
    <definedName name="solver_val" localSheetId="13" hidden="1">0</definedName>
    <definedName name="solver_ver" localSheetId="13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28" l="1"/>
  <c r="H9" i="28"/>
  <c r="H10" i="28"/>
  <c r="H11" i="28"/>
  <c r="H12" i="28"/>
  <c r="H13" i="28"/>
  <c r="H14" i="28"/>
  <c r="H15" i="28"/>
  <c r="H16" i="28"/>
  <c r="H17" i="28"/>
  <c r="H18" i="28"/>
  <c r="H19" i="28"/>
  <c r="H20" i="28"/>
  <c r="H21" i="28"/>
  <c r="H22" i="28"/>
  <c r="H23" i="28"/>
  <c r="H24" i="28"/>
  <c r="H25" i="28"/>
  <c r="H26" i="28"/>
  <c r="H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7" i="28"/>
  <c r="AB30" i="39"/>
  <c r="AA30" i="39"/>
  <c r="W30" i="39"/>
  <c r="T30" i="39"/>
  <c r="Z30" i="39"/>
  <c r="I30" i="39"/>
  <c r="Y30" i="39"/>
  <c r="AC30" i="39"/>
  <c r="AB29" i="39"/>
  <c r="AA29" i="39"/>
  <c r="W29" i="39"/>
  <c r="T29" i="39"/>
  <c r="Z29" i="39"/>
  <c r="I29" i="39"/>
  <c r="Y29" i="39"/>
  <c r="AC29" i="39"/>
  <c r="AB28" i="39"/>
  <c r="AA28" i="39"/>
  <c r="W28" i="39"/>
  <c r="T28" i="39"/>
  <c r="Z28" i="39"/>
  <c r="I28" i="39"/>
  <c r="Y28" i="39"/>
  <c r="AC28" i="39"/>
  <c r="AB27" i="39"/>
  <c r="AA27" i="39"/>
  <c r="W27" i="39"/>
  <c r="T27" i="39"/>
  <c r="Z27" i="39"/>
  <c r="I27" i="39"/>
  <c r="Y27" i="39"/>
  <c r="AC27" i="39"/>
  <c r="AB26" i="39"/>
  <c r="AA26" i="39"/>
  <c r="W26" i="39"/>
  <c r="T26" i="39"/>
  <c r="Z26" i="39"/>
  <c r="I26" i="39"/>
  <c r="Y26" i="39"/>
  <c r="AC26" i="39"/>
  <c r="AB25" i="39"/>
  <c r="AA25" i="39"/>
  <c r="W25" i="39"/>
  <c r="T25" i="39"/>
  <c r="Z25" i="39"/>
  <c r="I25" i="39"/>
  <c r="Y25" i="39"/>
  <c r="AC25" i="39"/>
  <c r="AB24" i="39"/>
  <c r="AA24" i="39"/>
  <c r="W24" i="39"/>
  <c r="T24" i="39"/>
  <c r="Z24" i="39"/>
  <c r="I24" i="39"/>
  <c r="Y24" i="39"/>
  <c r="AC24" i="39"/>
  <c r="AB23" i="39"/>
  <c r="AA23" i="39"/>
  <c r="W23" i="39"/>
  <c r="T23" i="39"/>
  <c r="Z23" i="39"/>
  <c r="I23" i="39"/>
  <c r="Y23" i="39"/>
  <c r="AC23" i="39"/>
  <c r="AB22" i="39"/>
  <c r="AA22" i="39"/>
  <c r="W22" i="39"/>
  <c r="T22" i="39"/>
  <c r="Z22" i="39"/>
  <c r="I22" i="39"/>
  <c r="Y22" i="39"/>
  <c r="AC22" i="39"/>
  <c r="AB21" i="39"/>
  <c r="AA21" i="39"/>
  <c r="W21" i="39"/>
  <c r="T21" i="39"/>
  <c r="Z21" i="39"/>
  <c r="I21" i="39"/>
  <c r="Y21" i="39"/>
  <c r="AC21" i="39"/>
  <c r="AB20" i="39"/>
  <c r="AA20" i="39"/>
  <c r="W20" i="39"/>
  <c r="T20" i="39"/>
  <c r="Z20" i="39"/>
  <c r="I20" i="39"/>
  <c r="Y20" i="39"/>
  <c r="AC20" i="39"/>
  <c r="AB19" i="39"/>
  <c r="AA19" i="39"/>
  <c r="W19" i="39"/>
  <c r="T19" i="39"/>
  <c r="Z19" i="39"/>
  <c r="I19" i="39"/>
  <c r="Y19" i="39"/>
  <c r="AC19" i="39"/>
  <c r="AB18" i="39"/>
  <c r="AA18" i="39"/>
  <c r="W18" i="39"/>
  <c r="T18" i="39"/>
  <c r="Z18" i="39"/>
  <c r="I18" i="39"/>
  <c r="Y18" i="39"/>
  <c r="AC18" i="39"/>
  <c r="AB17" i="39"/>
  <c r="AA17" i="39"/>
  <c r="W17" i="39"/>
  <c r="T17" i="39"/>
  <c r="Z17" i="39"/>
  <c r="I17" i="39"/>
  <c r="Y17" i="39"/>
  <c r="AC17" i="39"/>
  <c r="AB16" i="39"/>
  <c r="AA16" i="39"/>
  <c r="W16" i="39"/>
  <c r="T16" i="39"/>
  <c r="Z16" i="39"/>
  <c r="I16" i="39"/>
  <c r="Y16" i="39"/>
  <c r="AC16" i="39"/>
  <c r="AB15" i="39"/>
  <c r="AA15" i="39"/>
  <c r="W15" i="39"/>
  <c r="T15" i="39"/>
  <c r="Z15" i="39"/>
  <c r="I15" i="39"/>
  <c r="Y15" i="39"/>
  <c r="AC15" i="39"/>
  <c r="AB14" i="39"/>
  <c r="AA14" i="39"/>
  <c r="W14" i="39"/>
  <c r="T14" i="39"/>
  <c r="Z14" i="39"/>
  <c r="I14" i="39"/>
  <c r="Y14" i="39"/>
  <c r="AC14" i="39"/>
  <c r="AB13" i="39"/>
  <c r="AA13" i="39"/>
  <c r="W13" i="39"/>
  <c r="T13" i="39"/>
  <c r="Z13" i="39"/>
  <c r="I13" i="39"/>
  <c r="Y13" i="39"/>
  <c r="AC13" i="39"/>
  <c r="AB12" i="39"/>
  <c r="AA12" i="39"/>
  <c r="W12" i="39"/>
  <c r="T12" i="39"/>
  <c r="Z12" i="39"/>
  <c r="I12" i="39"/>
  <c r="Y12" i="39"/>
  <c r="AB11" i="39"/>
  <c r="W11" i="39"/>
  <c r="AA11" i="39"/>
  <c r="T11" i="39"/>
  <c r="Z11" i="39"/>
  <c r="I11" i="39"/>
  <c r="Y11" i="39"/>
  <c r="AB10" i="39"/>
  <c r="AA10" i="39"/>
  <c r="W10" i="39"/>
  <c r="T10" i="39"/>
  <c r="Z10" i="39"/>
  <c r="I10" i="39"/>
  <c r="Y10" i="39"/>
  <c r="AB9" i="39"/>
  <c r="W9" i="39"/>
  <c r="AA9" i="39"/>
  <c r="T9" i="39"/>
  <c r="Z9" i="39"/>
  <c r="I9" i="39"/>
  <c r="Y9" i="39"/>
  <c r="AB8" i="39"/>
  <c r="AA8" i="39"/>
  <c r="W8" i="39"/>
  <c r="T8" i="39"/>
  <c r="Z8" i="39"/>
  <c r="I8" i="39"/>
  <c r="Y8" i="39"/>
  <c r="AC11" i="39"/>
  <c r="AG16" i="39"/>
  <c r="AD16" i="39"/>
  <c r="AF16" i="39"/>
  <c r="AG18" i="39"/>
  <c r="AF18" i="39"/>
  <c r="AD18" i="39"/>
  <c r="AG22" i="39"/>
  <c r="AF22" i="39"/>
  <c r="AD22" i="39"/>
  <c r="AG24" i="39"/>
  <c r="AF24" i="39"/>
  <c r="AD24" i="39"/>
  <c r="AC9" i="39"/>
  <c r="AG13" i="39"/>
  <c r="AF13" i="39"/>
  <c r="AD13" i="39"/>
  <c r="AG15" i="39"/>
  <c r="AF15" i="39"/>
  <c r="AD15" i="39"/>
  <c r="AG17" i="39"/>
  <c r="AD17" i="39"/>
  <c r="AF17" i="39"/>
  <c r="AG19" i="39"/>
  <c r="AF19" i="39"/>
  <c r="AD19" i="39"/>
  <c r="AG21" i="39"/>
  <c r="AF21" i="39"/>
  <c r="AD21" i="39"/>
  <c r="AG23" i="39"/>
  <c r="AF23" i="39"/>
  <c r="AD23" i="39"/>
  <c r="AG25" i="39"/>
  <c r="AF25" i="39"/>
  <c r="AD25" i="39"/>
  <c r="AG27" i="39"/>
  <c r="AF27" i="39"/>
  <c r="AD27" i="39"/>
  <c r="AG29" i="39"/>
  <c r="AF29" i="39"/>
  <c r="AD29" i="39"/>
  <c r="AC8" i="39"/>
  <c r="AC12" i="39"/>
  <c r="AE13" i="39"/>
  <c r="AE15" i="39"/>
  <c r="AE17" i="39"/>
  <c r="AE19" i="39"/>
  <c r="AE21" i="39"/>
  <c r="AE23" i="39"/>
  <c r="AE25" i="39"/>
  <c r="AE27" i="39"/>
  <c r="AE29" i="39"/>
  <c r="AG14" i="39"/>
  <c r="AF14" i="39"/>
  <c r="AD14" i="39"/>
  <c r="AG20" i="39"/>
  <c r="AF20" i="39"/>
  <c r="AD20" i="39"/>
  <c r="AG26" i="39"/>
  <c r="AF26" i="39"/>
  <c r="AD26" i="39"/>
  <c r="AG28" i="39"/>
  <c r="AF28" i="39"/>
  <c r="AD28" i="39"/>
  <c r="AG30" i="39"/>
  <c r="AF30" i="39"/>
  <c r="AD30" i="39"/>
  <c r="AC10" i="39"/>
  <c r="AE14" i="39"/>
  <c r="AE16" i="39"/>
  <c r="AE18" i="39"/>
  <c r="AE20" i="39"/>
  <c r="AE22" i="39"/>
  <c r="AE24" i="39"/>
  <c r="AE26" i="39"/>
  <c r="AE28" i="39"/>
  <c r="AE30" i="39"/>
  <c r="AG8" i="39"/>
  <c r="AD8" i="39"/>
  <c r="AF8" i="39"/>
  <c r="AE8" i="39"/>
  <c r="AG10" i="39"/>
  <c r="AD10" i="39"/>
  <c r="AF10" i="39"/>
  <c r="AE10" i="39"/>
  <c r="AG12" i="39"/>
  <c r="AD12" i="39"/>
  <c r="AF12" i="39"/>
  <c r="AE12" i="39"/>
  <c r="AG9" i="39"/>
  <c r="AD9" i="39"/>
  <c r="AE9" i="39"/>
  <c r="AF9" i="39"/>
  <c r="AG11" i="39"/>
  <c r="AD11" i="39"/>
  <c r="AE11" i="39"/>
  <c r="AF11" i="39"/>
  <c r="B11" i="27"/>
  <c r="B10" i="27"/>
  <c r="B12" i="27"/>
  <c r="B9" i="27"/>
  <c r="B11" i="26"/>
  <c r="B10" i="26"/>
  <c r="B9" i="26"/>
  <c r="B12" i="26"/>
  <c r="B13" i="26"/>
  <c r="B14" i="26"/>
  <c r="B13" i="27"/>
  <c r="B14" i="27"/>
  <c r="B11" i="25"/>
  <c r="B10" i="25"/>
  <c r="B12" i="25"/>
  <c r="B13" i="25"/>
  <c r="B14" i="25"/>
  <c r="B9" i="25"/>
  <c r="B11" i="24"/>
  <c r="B10" i="24"/>
  <c r="B12" i="24"/>
  <c r="B13" i="24"/>
  <c r="B14" i="24"/>
  <c r="B9" i="24"/>
  <c r="B11" i="23"/>
  <c r="B10" i="23"/>
  <c r="B9" i="23"/>
  <c r="J50" i="21"/>
  <c r="K50" i="21" s="1"/>
  <c r="L50" i="21" s="1"/>
  <c r="H50" i="21"/>
  <c r="J49" i="21"/>
  <c r="K49" i="21" s="1"/>
  <c r="L49" i="21" s="1"/>
  <c r="H49" i="21"/>
  <c r="J48" i="21"/>
  <c r="K48" i="21" s="1"/>
  <c r="L48" i="21" s="1"/>
  <c r="H48" i="21"/>
  <c r="J47" i="21"/>
  <c r="K47" i="21" s="1"/>
  <c r="L47" i="21" s="1"/>
  <c r="H47" i="21"/>
  <c r="J46" i="21"/>
  <c r="K46" i="21" s="1"/>
  <c r="L46" i="21" s="1"/>
  <c r="H46" i="21"/>
  <c r="J45" i="21"/>
  <c r="K45" i="21" s="1"/>
  <c r="L45" i="21" s="1"/>
  <c r="H45" i="21"/>
  <c r="J44" i="21"/>
  <c r="K44" i="21" s="1"/>
  <c r="L44" i="21" s="1"/>
  <c r="H44" i="21"/>
  <c r="J43" i="21"/>
  <c r="K43" i="21" s="1"/>
  <c r="L43" i="21" s="1"/>
  <c r="H43" i="21"/>
  <c r="J42" i="21"/>
  <c r="K42" i="21"/>
  <c r="L42" i="21" s="1"/>
  <c r="H42" i="21"/>
  <c r="J41" i="21"/>
  <c r="K41" i="21" s="1"/>
  <c r="L41" i="21" s="1"/>
  <c r="H41" i="21"/>
  <c r="J40" i="21"/>
  <c r="K40" i="21" s="1"/>
  <c r="L40" i="21" s="1"/>
  <c r="H40" i="21"/>
  <c r="J39" i="21"/>
  <c r="K39" i="21"/>
  <c r="L39" i="21" s="1"/>
  <c r="H39" i="21"/>
  <c r="J38" i="21"/>
  <c r="K38" i="21" s="1"/>
  <c r="L38" i="21" s="1"/>
  <c r="H38" i="21"/>
  <c r="J37" i="21"/>
  <c r="K37" i="21" s="1"/>
  <c r="L37" i="21" s="1"/>
  <c r="H37" i="21"/>
  <c r="J36" i="21"/>
  <c r="K36" i="21"/>
  <c r="L36" i="21" s="1"/>
  <c r="H36" i="21"/>
  <c r="J35" i="21"/>
  <c r="K35" i="21"/>
  <c r="L35" i="21" s="1"/>
  <c r="H35" i="21"/>
  <c r="J34" i="21"/>
  <c r="K34" i="21" s="1"/>
  <c r="L34" i="21" s="1"/>
  <c r="H34" i="21"/>
  <c r="J33" i="21"/>
  <c r="K33" i="21" s="1"/>
  <c r="L33" i="21" s="1"/>
  <c r="H33" i="21"/>
  <c r="J32" i="21"/>
  <c r="K32" i="21" s="1"/>
  <c r="L32" i="21" s="1"/>
  <c r="H32" i="21"/>
  <c r="J31" i="21"/>
  <c r="K31" i="21" s="1"/>
  <c r="L31" i="21" s="1"/>
  <c r="H31" i="21"/>
  <c r="J30" i="21"/>
  <c r="K30" i="21" s="1"/>
  <c r="L30" i="21" s="1"/>
  <c r="H30" i="21"/>
  <c r="J29" i="21"/>
  <c r="K29" i="21" s="1"/>
  <c r="L29" i="21" s="1"/>
  <c r="H29" i="21"/>
  <c r="J28" i="21"/>
  <c r="K28" i="21" s="1"/>
  <c r="L28" i="21" s="1"/>
  <c r="H28" i="21"/>
  <c r="J27" i="21"/>
  <c r="K27" i="21" s="1"/>
  <c r="L27" i="21" s="1"/>
  <c r="H27" i="21"/>
  <c r="J26" i="21"/>
  <c r="K26" i="21"/>
  <c r="L26" i="21" s="1"/>
  <c r="H26" i="21"/>
  <c r="J25" i="21"/>
  <c r="K25" i="21" s="1"/>
  <c r="L25" i="21" s="1"/>
  <c r="H25" i="21"/>
  <c r="J24" i="21"/>
  <c r="K24" i="21" s="1"/>
  <c r="L24" i="21" s="1"/>
  <c r="H24" i="21"/>
  <c r="J23" i="21"/>
  <c r="K23" i="21"/>
  <c r="L23" i="21" s="1"/>
  <c r="H23" i="21"/>
  <c r="J22" i="21"/>
  <c r="K22" i="21"/>
  <c r="L22" i="21" s="1"/>
  <c r="H22" i="21"/>
  <c r="J21" i="21"/>
  <c r="K21" i="21" s="1"/>
  <c r="L21" i="21" s="1"/>
  <c r="H21" i="21"/>
  <c r="J20" i="21"/>
  <c r="K20" i="21" s="1"/>
  <c r="L20" i="21" s="1"/>
  <c r="H20" i="21"/>
  <c r="J19" i="21"/>
  <c r="K19" i="21"/>
  <c r="L19" i="21" s="1"/>
  <c r="H19" i="21"/>
  <c r="J18" i="21"/>
  <c r="K18" i="21" s="1"/>
  <c r="L18" i="21" s="1"/>
  <c r="H18" i="21"/>
  <c r="J17" i="21"/>
  <c r="K17" i="21" s="1"/>
  <c r="L17" i="21" s="1"/>
  <c r="H17" i="21"/>
  <c r="J16" i="21"/>
  <c r="K16" i="21"/>
  <c r="L16" i="21" s="1"/>
  <c r="H16" i="21"/>
  <c r="J15" i="21"/>
  <c r="K15" i="21" s="1"/>
  <c r="L15" i="21" s="1"/>
  <c r="H15" i="21"/>
  <c r="J14" i="21"/>
  <c r="K14" i="21" s="1"/>
  <c r="L14" i="21" s="1"/>
  <c r="H14" i="21"/>
  <c r="J13" i="21"/>
  <c r="K13" i="21" s="1"/>
  <c r="L13" i="21" s="1"/>
  <c r="H13" i="21"/>
  <c r="J12" i="21"/>
  <c r="K12" i="21" s="1"/>
  <c r="L12" i="21" s="1"/>
  <c r="H12" i="21"/>
  <c r="J11" i="21"/>
  <c r="K11" i="21" s="1"/>
  <c r="L11" i="21" s="1"/>
  <c r="H11" i="21"/>
  <c r="J10" i="21"/>
  <c r="K10" i="21" s="1"/>
  <c r="L10" i="21" s="1"/>
  <c r="H10" i="21"/>
  <c r="J9" i="21"/>
  <c r="K9" i="21" s="1"/>
  <c r="L9" i="21" s="1"/>
  <c r="H9" i="21"/>
  <c r="J8" i="21"/>
  <c r="K8" i="21" s="1"/>
  <c r="L8" i="21" s="1"/>
  <c r="H8" i="21"/>
  <c r="J7" i="21"/>
  <c r="K7" i="21"/>
  <c r="L7" i="21" s="1"/>
  <c r="H7" i="21"/>
  <c r="J6" i="21"/>
  <c r="K6" i="21"/>
  <c r="L6" i="21" s="1"/>
  <c r="H6" i="21"/>
  <c r="J5" i="21"/>
  <c r="K5" i="21" s="1"/>
  <c r="L5" i="21" s="1"/>
  <c r="H5" i="21"/>
  <c r="J50" i="20"/>
  <c r="K50" i="20" s="1"/>
  <c r="L50" i="20" s="1"/>
  <c r="H50" i="20"/>
  <c r="J49" i="20"/>
  <c r="K49" i="20"/>
  <c r="L49" i="20" s="1"/>
  <c r="H49" i="20"/>
  <c r="J48" i="20"/>
  <c r="K48" i="20"/>
  <c r="H48" i="20"/>
  <c r="J47" i="20"/>
  <c r="K47" i="20" s="1"/>
  <c r="L47" i="20" s="1"/>
  <c r="H47" i="20"/>
  <c r="J46" i="20"/>
  <c r="K46" i="20"/>
  <c r="L46" i="20" s="1"/>
  <c r="H46" i="20"/>
  <c r="J45" i="20"/>
  <c r="K45" i="20"/>
  <c r="H45" i="20"/>
  <c r="J44" i="20"/>
  <c r="K44" i="20" s="1"/>
  <c r="L44" i="20" s="1"/>
  <c r="H44" i="20"/>
  <c r="J43" i="20"/>
  <c r="K43" i="20" s="1"/>
  <c r="H43" i="20"/>
  <c r="J42" i="20"/>
  <c r="K42" i="20" s="1"/>
  <c r="L42" i="20" s="1"/>
  <c r="H42" i="20"/>
  <c r="J41" i="20"/>
  <c r="K41" i="20" s="1"/>
  <c r="L41" i="20" s="1"/>
  <c r="H41" i="20"/>
  <c r="J40" i="20"/>
  <c r="K40" i="20"/>
  <c r="L40" i="20" s="1"/>
  <c r="H40" i="20"/>
  <c r="J39" i="20"/>
  <c r="K39" i="20" s="1"/>
  <c r="L39" i="20" s="1"/>
  <c r="H39" i="20"/>
  <c r="J38" i="20"/>
  <c r="K38" i="20" s="1"/>
  <c r="L38" i="20" s="1"/>
  <c r="H38" i="20"/>
  <c r="J37" i="20"/>
  <c r="K37" i="20" s="1"/>
  <c r="L37" i="20" s="1"/>
  <c r="H37" i="20"/>
  <c r="J36" i="20"/>
  <c r="K36" i="20"/>
  <c r="L36" i="20" s="1"/>
  <c r="H36" i="20"/>
  <c r="J35" i="20"/>
  <c r="K35" i="20" s="1"/>
  <c r="H35" i="20"/>
  <c r="J34" i="20"/>
  <c r="K34" i="20" s="1"/>
  <c r="L34" i="20" s="1"/>
  <c r="H34" i="20"/>
  <c r="J33" i="20"/>
  <c r="K33" i="20"/>
  <c r="H33" i="20"/>
  <c r="J32" i="20"/>
  <c r="K32" i="20"/>
  <c r="H32" i="20"/>
  <c r="J31" i="20"/>
  <c r="K31" i="20" s="1"/>
  <c r="L31" i="20" s="1"/>
  <c r="H31" i="20"/>
  <c r="J30" i="20"/>
  <c r="K30" i="20"/>
  <c r="L30" i="20" s="1"/>
  <c r="H30" i="20"/>
  <c r="J29" i="20"/>
  <c r="K29" i="20"/>
  <c r="H29" i="20"/>
  <c r="J28" i="20"/>
  <c r="K28" i="20" s="1"/>
  <c r="H28" i="20"/>
  <c r="J27" i="20"/>
  <c r="K27" i="20" s="1"/>
  <c r="H27" i="20"/>
  <c r="J26" i="20"/>
  <c r="K26" i="20" s="1"/>
  <c r="L26" i="20" s="1"/>
  <c r="H26" i="20"/>
  <c r="J25" i="20"/>
  <c r="K25" i="20" s="1"/>
  <c r="L25" i="20" s="1"/>
  <c r="H25" i="20"/>
  <c r="J24" i="20"/>
  <c r="K24" i="20" s="1"/>
  <c r="L24" i="20" s="1"/>
  <c r="H24" i="20"/>
  <c r="J23" i="20"/>
  <c r="K23" i="20" s="1"/>
  <c r="L23" i="20" s="1"/>
  <c r="H23" i="20"/>
  <c r="J22" i="20"/>
  <c r="K22" i="20"/>
  <c r="L22" i="20" s="1"/>
  <c r="H22" i="20"/>
  <c r="J21" i="20"/>
  <c r="K21" i="20"/>
  <c r="H21" i="20"/>
  <c r="J20" i="20"/>
  <c r="K20" i="20" s="1"/>
  <c r="L20" i="20" s="1"/>
  <c r="H20" i="20"/>
  <c r="J19" i="20"/>
  <c r="K19" i="20" s="1"/>
  <c r="L19" i="20" s="1"/>
  <c r="H19" i="20"/>
  <c r="J18" i="20"/>
  <c r="K18" i="20" s="1"/>
  <c r="L18" i="20" s="1"/>
  <c r="H18" i="20"/>
  <c r="J17" i="20"/>
  <c r="K17" i="20" s="1"/>
  <c r="L17" i="20" s="1"/>
  <c r="H17" i="20"/>
  <c r="J16" i="20"/>
  <c r="K16" i="20" s="1"/>
  <c r="L16" i="20" s="1"/>
  <c r="H16" i="20"/>
  <c r="J15" i="20"/>
  <c r="K15" i="20" s="1"/>
  <c r="L15" i="20" s="1"/>
  <c r="H15" i="20"/>
  <c r="J14" i="20"/>
  <c r="K14" i="20"/>
  <c r="L14" i="20" s="1"/>
  <c r="H14" i="20"/>
  <c r="J13" i="20"/>
  <c r="K13" i="20" s="1"/>
  <c r="L13" i="20" s="1"/>
  <c r="H13" i="20"/>
  <c r="J12" i="20"/>
  <c r="K12" i="20" s="1"/>
  <c r="L12" i="20" s="1"/>
  <c r="H12" i="20"/>
  <c r="J11" i="20"/>
  <c r="K11" i="20" s="1"/>
  <c r="H11" i="20"/>
  <c r="J10" i="20"/>
  <c r="K10" i="20" s="1"/>
  <c r="L10" i="20" s="1"/>
  <c r="H10" i="20"/>
  <c r="J9" i="20"/>
  <c r="K9" i="20" s="1"/>
  <c r="L9" i="20" s="1"/>
  <c r="H9" i="20"/>
  <c r="J8" i="20"/>
  <c r="K8" i="20" s="1"/>
  <c r="L8" i="20" s="1"/>
  <c r="H8" i="20"/>
  <c r="J7" i="20"/>
  <c r="K7" i="20" s="1"/>
  <c r="L7" i="20" s="1"/>
  <c r="H7" i="20"/>
  <c r="J6" i="20"/>
  <c r="K6" i="20" s="1"/>
  <c r="L6" i="20" s="1"/>
  <c r="H6" i="20"/>
  <c r="J5" i="20"/>
  <c r="K5" i="20" s="1"/>
  <c r="L5" i="20" s="1"/>
  <c r="H5" i="20"/>
  <c r="J50" i="19"/>
  <c r="K50" i="19" s="1"/>
  <c r="L50" i="19" s="1"/>
  <c r="H50" i="19"/>
  <c r="J49" i="19"/>
  <c r="K49" i="19" s="1"/>
  <c r="L49" i="19" s="1"/>
  <c r="H49" i="19"/>
  <c r="J48" i="19"/>
  <c r="K48" i="19" s="1"/>
  <c r="L48" i="19" s="1"/>
  <c r="H48" i="19"/>
  <c r="J47" i="19"/>
  <c r="K47" i="19" s="1"/>
  <c r="L47" i="19" s="1"/>
  <c r="H47" i="19"/>
  <c r="J46" i="19"/>
  <c r="K46" i="19" s="1"/>
  <c r="L46" i="19" s="1"/>
  <c r="H46" i="19"/>
  <c r="J45" i="19"/>
  <c r="K45" i="19" s="1"/>
  <c r="L45" i="19" s="1"/>
  <c r="H45" i="19"/>
  <c r="J44" i="19"/>
  <c r="K44" i="19" s="1"/>
  <c r="L44" i="19" s="1"/>
  <c r="H44" i="19"/>
  <c r="J43" i="19"/>
  <c r="K43" i="19" s="1"/>
  <c r="L43" i="19" s="1"/>
  <c r="H43" i="19"/>
  <c r="J42" i="19"/>
  <c r="K42" i="19" s="1"/>
  <c r="L42" i="19" s="1"/>
  <c r="H42" i="19"/>
  <c r="J41" i="19"/>
  <c r="K41" i="19" s="1"/>
  <c r="L41" i="19" s="1"/>
  <c r="H41" i="19"/>
  <c r="J40" i="19"/>
  <c r="K40" i="19" s="1"/>
  <c r="L40" i="19" s="1"/>
  <c r="H40" i="19"/>
  <c r="J39" i="19"/>
  <c r="K39" i="19" s="1"/>
  <c r="L39" i="19" s="1"/>
  <c r="H39" i="19"/>
  <c r="J38" i="19"/>
  <c r="K38" i="19" s="1"/>
  <c r="L38" i="19" s="1"/>
  <c r="H38" i="19"/>
  <c r="J37" i="19"/>
  <c r="K37" i="19" s="1"/>
  <c r="L37" i="19" s="1"/>
  <c r="H37" i="19"/>
  <c r="J36" i="19"/>
  <c r="K36" i="19" s="1"/>
  <c r="L36" i="19" s="1"/>
  <c r="H36" i="19"/>
  <c r="J35" i="19"/>
  <c r="K35" i="19" s="1"/>
  <c r="L35" i="19" s="1"/>
  <c r="H35" i="19"/>
  <c r="J34" i="19"/>
  <c r="K34" i="19" s="1"/>
  <c r="L34" i="19" s="1"/>
  <c r="H34" i="19"/>
  <c r="J33" i="19"/>
  <c r="K33" i="19" s="1"/>
  <c r="L33" i="19" s="1"/>
  <c r="H33" i="19"/>
  <c r="J32" i="19"/>
  <c r="K32" i="19" s="1"/>
  <c r="L32" i="19" s="1"/>
  <c r="H32" i="19"/>
  <c r="J31" i="19"/>
  <c r="K31" i="19" s="1"/>
  <c r="L31" i="19" s="1"/>
  <c r="H31" i="19"/>
  <c r="J30" i="19"/>
  <c r="K30" i="19" s="1"/>
  <c r="L30" i="19" s="1"/>
  <c r="H30" i="19"/>
  <c r="J29" i="19"/>
  <c r="K29" i="19" s="1"/>
  <c r="L29" i="19" s="1"/>
  <c r="H29" i="19"/>
  <c r="J28" i="19"/>
  <c r="K28" i="19" s="1"/>
  <c r="L28" i="19" s="1"/>
  <c r="H28" i="19"/>
  <c r="J27" i="19"/>
  <c r="K27" i="19" s="1"/>
  <c r="L27" i="19" s="1"/>
  <c r="H27" i="19"/>
  <c r="J26" i="19"/>
  <c r="K26" i="19" s="1"/>
  <c r="L26" i="19" s="1"/>
  <c r="H26" i="19"/>
  <c r="J25" i="19"/>
  <c r="K25" i="19" s="1"/>
  <c r="L25" i="19" s="1"/>
  <c r="H25" i="19"/>
  <c r="J24" i="19"/>
  <c r="K24" i="19" s="1"/>
  <c r="L24" i="19" s="1"/>
  <c r="H24" i="19"/>
  <c r="J23" i="19"/>
  <c r="K23" i="19" s="1"/>
  <c r="L23" i="19" s="1"/>
  <c r="H23" i="19"/>
  <c r="J22" i="19"/>
  <c r="K22" i="19" s="1"/>
  <c r="L22" i="19" s="1"/>
  <c r="H22" i="19"/>
  <c r="J21" i="19"/>
  <c r="K21" i="19" s="1"/>
  <c r="L21" i="19" s="1"/>
  <c r="H21" i="19"/>
  <c r="J20" i="19"/>
  <c r="K20" i="19" s="1"/>
  <c r="L20" i="19" s="1"/>
  <c r="H20" i="19"/>
  <c r="J19" i="19"/>
  <c r="K19" i="19"/>
  <c r="H19" i="19"/>
  <c r="J18" i="19"/>
  <c r="K18" i="19" s="1"/>
  <c r="L18" i="19" s="1"/>
  <c r="H18" i="19"/>
  <c r="J17" i="19"/>
  <c r="K17" i="19" s="1"/>
  <c r="L17" i="19" s="1"/>
  <c r="H17" i="19"/>
  <c r="J16" i="19"/>
  <c r="K16" i="19" s="1"/>
  <c r="L16" i="19" s="1"/>
  <c r="H16" i="19"/>
  <c r="J15" i="19"/>
  <c r="K15" i="19" s="1"/>
  <c r="L15" i="19" s="1"/>
  <c r="H15" i="19"/>
  <c r="J14" i="19"/>
  <c r="K14" i="19" s="1"/>
  <c r="L14" i="19" s="1"/>
  <c r="H14" i="19"/>
  <c r="J13" i="19"/>
  <c r="K13" i="19" s="1"/>
  <c r="L13" i="19" s="1"/>
  <c r="H13" i="19"/>
  <c r="J12" i="19"/>
  <c r="K12" i="19"/>
  <c r="L12" i="19" s="1"/>
  <c r="H12" i="19"/>
  <c r="J11" i="19"/>
  <c r="K11" i="19" s="1"/>
  <c r="L11" i="19" s="1"/>
  <c r="H11" i="19"/>
  <c r="J10" i="19"/>
  <c r="K10" i="19" s="1"/>
  <c r="H10" i="19"/>
  <c r="J9" i="19"/>
  <c r="K9" i="19" s="1"/>
  <c r="L9" i="19" s="1"/>
  <c r="H9" i="19"/>
  <c r="J8" i="19"/>
  <c r="K8" i="19" s="1"/>
  <c r="L8" i="19" s="1"/>
  <c r="H8" i="19"/>
  <c r="J7" i="19"/>
  <c r="K7" i="19"/>
  <c r="L7" i="19" s="1"/>
  <c r="H7" i="19"/>
  <c r="J6" i="19"/>
  <c r="K6" i="19" s="1"/>
  <c r="L6" i="19" s="1"/>
  <c r="H6" i="19"/>
  <c r="J5" i="19"/>
  <c r="K5" i="19" s="1"/>
  <c r="L5" i="19" s="1"/>
  <c r="H5" i="19"/>
  <c r="H5" i="18"/>
  <c r="J5" i="18"/>
  <c r="K5" i="18" s="1"/>
  <c r="L5" i="18" s="1"/>
  <c r="H6" i="18"/>
  <c r="J6" i="18"/>
  <c r="K6" i="18"/>
  <c r="H7" i="18"/>
  <c r="J7" i="18"/>
  <c r="K7" i="18" s="1"/>
  <c r="L7" i="18" s="1"/>
  <c r="H8" i="18"/>
  <c r="J8" i="18"/>
  <c r="K8" i="18" s="1"/>
  <c r="L8" i="18" s="1"/>
  <c r="H9" i="18"/>
  <c r="J9" i="18"/>
  <c r="K9" i="18" s="1"/>
  <c r="H10" i="18"/>
  <c r="J10" i="18"/>
  <c r="K10" i="18" s="1"/>
  <c r="L10" i="18" s="1"/>
  <c r="H11" i="18"/>
  <c r="J11" i="18"/>
  <c r="K11" i="18"/>
  <c r="H12" i="18"/>
  <c r="J12" i="18"/>
  <c r="K12" i="18" s="1"/>
  <c r="H13" i="18"/>
  <c r="J13" i="18"/>
  <c r="K13" i="18" s="1"/>
  <c r="L13" i="18" s="1"/>
  <c r="H14" i="18"/>
  <c r="J14" i="18"/>
  <c r="K14" i="18" s="1"/>
  <c r="L14" i="18" s="1"/>
  <c r="H15" i="18"/>
  <c r="J15" i="18"/>
  <c r="K15" i="18" s="1"/>
  <c r="L15" i="18" s="1"/>
  <c r="H16" i="18"/>
  <c r="J16" i="18"/>
  <c r="K16" i="18" s="1"/>
  <c r="L16" i="18" s="1"/>
  <c r="H17" i="18"/>
  <c r="J17" i="18"/>
  <c r="K17" i="18" s="1"/>
  <c r="H18" i="18"/>
  <c r="J18" i="18"/>
  <c r="K18" i="18"/>
  <c r="L18" i="18" s="1"/>
  <c r="H19" i="18"/>
  <c r="J19" i="18"/>
  <c r="K19" i="18" s="1"/>
  <c r="L19" i="18" s="1"/>
  <c r="H20" i="18"/>
  <c r="J20" i="18"/>
  <c r="K20" i="18" s="1"/>
  <c r="H21" i="18"/>
  <c r="J21" i="18"/>
  <c r="K21" i="18" s="1"/>
  <c r="L21" i="18" s="1"/>
  <c r="H22" i="18"/>
  <c r="J22" i="18"/>
  <c r="K22" i="18"/>
  <c r="L22" i="18" s="1"/>
  <c r="H23" i="18"/>
  <c r="J23" i="18"/>
  <c r="K23" i="18" s="1"/>
  <c r="L23" i="18" s="1"/>
  <c r="H24" i="18"/>
  <c r="J24" i="18"/>
  <c r="K24" i="18" s="1"/>
  <c r="L24" i="18" s="1"/>
  <c r="H25" i="18"/>
  <c r="J25" i="18"/>
  <c r="K25" i="18" s="1"/>
  <c r="L25" i="18" s="1"/>
  <c r="H26" i="18"/>
  <c r="J26" i="18"/>
  <c r="K26" i="18" s="1"/>
  <c r="L26" i="18" s="1"/>
  <c r="H27" i="18"/>
  <c r="J27" i="18"/>
  <c r="K27" i="18"/>
  <c r="L27" i="18" s="1"/>
  <c r="H28" i="18"/>
  <c r="J28" i="18"/>
  <c r="K28" i="18" s="1"/>
  <c r="L28" i="18" s="1"/>
  <c r="H29" i="18"/>
  <c r="J29" i="18"/>
  <c r="K29" i="18" s="1"/>
  <c r="L29" i="18" s="1"/>
  <c r="H30" i="18"/>
  <c r="J30" i="18"/>
  <c r="K30" i="18" s="1"/>
  <c r="L30" i="18" s="1"/>
  <c r="H31" i="18"/>
  <c r="J31" i="18"/>
  <c r="K31" i="18" s="1"/>
  <c r="L31" i="18" s="1"/>
  <c r="H32" i="18"/>
  <c r="J32" i="18"/>
  <c r="K32" i="18" s="1"/>
  <c r="L32" i="18" s="1"/>
  <c r="H33" i="18"/>
  <c r="J33" i="18"/>
  <c r="K33" i="18" s="1"/>
  <c r="H34" i="18"/>
  <c r="J34" i="18"/>
  <c r="K34" i="18"/>
  <c r="L34" i="18" s="1"/>
  <c r="H35" i="18"/>
  <c r="J35" i="18"/>
  <c r="K35" i="18" s="1"/>
  <c r="L35" i="18" s="1"/>
  <c r="H36" i="18"/>
  <c r="J36" i="18"/>
  <c r="K36" i="18" s="1"/>
  <c r="H37" i="18"/>
  <c r="J37" i="18"/>
  <c r="K37" i="18" s="1"/>
  <c r="L37" i="18" s="1"/>
  <c r="H38" i="18"/>
  <c r="J38" i="18"/>
  <c r="K38" i="18"/>
  <c r="L38" i="18" s="1"/>
  <c r="H39" i="18"/>
  <c r="J39" i="18"/>
  <c r="K39" i="18" s="1"/>
  <c r="L39" i="18" s="1"/>
  <c r="H40" i="18"/>
  <c r="J40" i="18"/>
  <c r="K40" i="18" s="1"/>
  <c r="L40" i="18" s="1"/>
  <c r="H41" i="18"/>
  <c r="J41" i="18"/>
  <c r="K41" i="18" s="1"/>
  <c r="L41" i="18" s="1"/>
  <c r="H42" i="18"/>
  <c r="J42" i="18"/>
  <c r="K42" i="18" s="1"/>
  <c r="L42" i="18" s="1"/>
  <c r="H43" i="18"/>
  <c r="J43" i="18"/>
  <c r="K43" i="18"/>
  <c r="H44" i="18"/>
  <c r="J44" i="18"/>
  <c r="K44" i="18" s="1"/>
  <c r="L44" i="18" s="1"/>
  <c r="H45" i="18"/>
  <c r="J45" i="18"/>
  <c r="K45" i="18" s="1"/>
  <c r="L45" i="18" s="1"/>
  <c r="H46" i="18"/>
  <c r="J46" i="18"/>
  <c r="K46" i="18" s="1"/>
  <c r="L46" i="18" s="1"/>
  <c r="H47" i="18"/>
  <c r="J47" i="18"/>
  <c r="K47" i="18" s="1"/>
  <c r="L47" i="18" s="1"/>
  <c r="H48" i="18"/>
  <c r="J48" i="18"/>
  <c r="K48" i="18" s="1"/>
  <c r="L48" i="18" s="1"/>
  <c r="H49" i="18"/>
  <c r="J49" i="18"/>
  <c r="K49" i="18" s="1"/>
  <c r="H50" i="18"/>
  <c r="J50" i="18"/>
  <c r="K50" i="18"/>
  <c r="L50" i="18" s="1"/>
  <c r="L28" i="20"/>
  <c r="L32" i="20"/>
  <c r="L48" i="20"/>
  <c r="L19" i="19"/>
  <c r="L11" i="20"/>
  <c r="L21" i="20"/>
  <c r="L27" i="20"/>
  <c r="L29" i="20"/>
  <c r="L33" i="20"/>
  <c r="L35" i="20"/>
  <c r="L43" i="20"/>
  <c r="L45" i="20"/>
  <c r="L10" i="19"/>
  <c r="L36" i="18"/>
  <c r="L20" i="18"/>
  <c r="L12" i="18"/>
  <c r="L6" i="18"/>
  <c r="L49" i="18"/>
  <c r="L43" i="18"/>
  <c r="L33" i="18"/>
  <c r="L17" i="18"/>
  <c r="L11" i="18"/>
  <c r="L9" i="18"/>
  <c r="B12" i="23" l="1"/>
  <c r="B13" i="23" s="1"/>
  <c r="I3" i="23" l="1"/>
  <c r="E3" i="23"/>
  <c r="F3" i="23"/>
  <c r="B14" i="23"/>
  <c r="G3" i="23" s="1"/>
</calcChain>
</file>

<file path=xl/comments1.xml><?xml version="1.0" encoding="utf-8"?>
<comments xmlns="http://schemas.openxmlformats.org/spreadsheetml/2006/main">
  <authors>
    <author>Microsoft Office User</author>
  </authors>
  <commentList>
    <comment ref="C1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No edits.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C1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No edits.</t>
        </r>
      </text>
    </comment>
  </commentList>
</comments>
</file>

<file path=xl/comments3.xml><?xml version="1.0" encoding="utf-8"?>
<comments xmlns="http://schemas.openxmlformats.org/spreadsheetml/2006/main">
  <authors>
    <author>Microsoft Office User</author>
  </authors>
  <commentList>
    <comment ref="C1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No edits.</t>
        </r>
      </text>
    </comment>
  </commentList>
</comments>
</file>

<file path=xl/sharedStrings.xml><?xml version="1.0" encoding="utf-8"?>
<sst xmlns="http://schemas.openxmlformats.org/spreadsheetml/2006/main" count="1353" uniqueCount="381">
  <si>
    <t>Retail Price Rate (Based on Wholesale):</t>
  </si>
  <si>
    <t>Standard Author Royalty Rate:</t>
  </si>
  <si>
    <t>Discipline</t>
  </si>
  <si>
    <t>Area</t>
  </si>
  <si>
    <t>Book Title</t>
  </si>
  <si>
    <t>Edition</t>
  </si>
  <si>
    <t>Copyright</t>
  </si>
  <si>
    <t>Units Sold Wholesale</t>
  </si>
  <si>
    <t>Unit Price Wholesale</t>
  </si>
  <si>
    <t>Sales: Wholesale</t>
  </si>
  <si>
    <t>Units Sold Retail</t>
  </si>
  <si>
    <t>Unit Price Retail</t>
  </si>
  <si>
    <t>Sales: 
Retail</t>
  </si>
  <si>
    <t>Total Book Sales</t>
  </si>
  <si>
    <t>Geography/Atmospheric Sciences</t>
  </si>
  <si>
    <t>Earth Science</t>
  </si>
  <si>
    <t>Applications and Investigations in Earth Science</t>
  </si>
  <si>
    <t>Physical Geography</t>
  </si>
  <si>
    <t>Applied Physical Geography</t>
  </si>
  <si>
    <t>Physics/Astronomy</t>
  </si>
  <si>
    <t>Introductory Astronomy</t>
  </si>
  <si>
    <t>Astronomy: A Beginner's Guide to the Universe</t>
  </si>
  <si>
    <t>Astronomy: The Universe at a Glance</t>
  </si>
  <si>
    <t>Introductory Meteorology</t>
  </si>
  <si>
    <t>Atmosphere: An Introduction to Meteorology</t>
  </si>
  <si>
    <t>Chemistry</t>
  </si>
  <si>
    <t>Introductory Chemistry</t>
  </si>
  <si>
    <t>Basic Chemistry</t>
  </si>
  <si>
    <t>Biology/Microbiology</t>
  </si>
  <si>
    <t>Introductory Biology</t>
  </si>
  <si>
    <t>Biology</t>
  </si>
  <si>
    <t>Human Biology</t>
  </si>
  <si>
    <t>Biology of Humans: Concepts, Applications, and Issues</t>
  </si>
  <si>
    <t>Biology: Life on Earth</t>
  </si>
  <si>
    <t>Biology: Science for Life</t>
  </si>
  <si>
    <t>Introductory Physics</t>
  </si>
  <si>
    <t>College Physics</t>
  </si>
  <si>
    <t>Cosmic Perspective</t>
  </si>
  <si>
    <t>Cosmology</t>
  </si>
  <si>
    <t>Cosmic Perspective Fundamentals</t>
  </si>
  <si>
    <t>Geology/Oceanography</t>
  </si>
  <si>
    <t>Geology</t>
  </si>
  <si>
    <t>Earth: An Introduction to Physical Geology</t>
  </si>
  <si>
    <t>Elemental Geosystems</t>
  </si>
  <si>
    <t>Environmental Science</t>
  </si>
  <si>
    <t>Introductory Environmental Science</t>
  </si>
  <si>
    <t>Environment and You</t>
  </si>
  <si>
    <t>Essential Biology</t>
  </si>
  <si>
    <t>Essential Environment</t>
  </si>
  <si>
    <t>Organic Chemistry</t>
  </si>
  <si>
    <t>Essential Organic Chemistry</t>
  </si>
  <si>
    <t>Essentials of Geology</t>
  </si>
  <si>
    <t>Oceanography</t>
  </si>
  <si>
    <t>Essentials of Oceanography</t>
  </si>
  <si>
    <t>Foundations of Earth Science</t>
  </si>
  <si>
    <t>Anatomy/Physiology</t>
  </si>
  <si>
    <t>Anatomy &amp; Physiology</t>
  </si>
  <si>
    <t>Fundamentals of Anatomy and Physiology</t>
  </si>
  <si>
    <t>Geosystems: An Introduction to Physical Geography</t>
  </si>
  <si>
    <t>Human Anatomy and Physiology</t>
  </si>
  <si>
    <t>Human Biology: Concepts and Current Issues</t>
  </si>
  <si>
    <t>Human Physiology</t>
  </si>
  <si>
    <t>Human Physiology: An Integrated Approach</t>
  </si>
  <si>
    <t>Resources and Conservation</t>
  </si>
  <si>
    <t>Hydrogeology</t>
  </si>
  <si>
    <t>Introduction to Astrophysics</t>
  </si>
  <si>
    <t>Introduction to Environmental Geology</t>
  </si>
  <si>
    <t>Introductory Oceanography</t>
  </si>
  <si>
    <t>Meteorology</t>
  </si>
  <si>
    <t>Microbiology</t>
  </si>
  <si>
    <t>Microbiology: An Introduction</t>
  </si>
  <si>
    <t>Microbiology: Principles and Explorations</t>
  </si>
  <si>
    <t>Natural Resource Conservation</t>
  </si>
  <si>
    <t>Our Changing Planet</t>
  </si>
  <si>
    <t>Physics</t>
  </si>
  <si>
    <t>Principles of Human Physiology</t>
  </si>
  <si>
    <t>Principles of Microbiology</t>
  </si>
  <si>
    <t>Thinking in Physics</t>
  </si>
  <si>
    <t>Understanding Weather and Climate</t>
  </si>
  <si>
    <t>Your Cosmic Context: An Introduction</t>
  </si>
  <si>
    <t>Total Interest Paid</t>
  </si>
  <si>
    <t>Total to Repay Loan</t>
  </si>
  <si>
    <t>Monthly Payment</t>
  </si>
  <si>
    <t>No. Payment Periods</t>
  </si>
  <si>
    <t>Periodic Rate</t>
  </si>
  <si>
    <t>Amount of Loan</t>
  </si>
  <si>
    <t>Output Area</t>
  </si>
  <si>
    <t>Payments Per Year</t>
  </si>
  <si>
    <t>No. Years for Loan</t>
  </si>
  <si>
    <t>APR</t>
  </si>
  <si>
    <t>Down Payment</t>
  </si>
  <si>
    <t>Monthly Payment by Cost/APR</t>
  </si>
  <si>
    <t>Calculated Results for Each APR</t>
  </si>
  <si>
    <t>Cost of Car</t>
  </si>
  <si>
    <t>Two-Variable Data Table: APR and Cost of Car</t>
  </si>
  <si>
    <t>One-Variable Data Table: APR</t>
  </si>
  <si>
    <t>Input Area</t>
  </si>
  <si>
    <t>Maximum</t>
  </si>
  <si>
    <t>Minimum</t>
  </si>
  <si>
    <t>Sales Rep</t>
  </si>
  <si>
    <t>Dallas</t>
  </si>
  <si>
    <t>Urban</t>
  </si>
  <si>
    <t>Trujillo</t>
  </si>
  <si>
    <t>Atlanta</t>
  </si>
  <si>
    <t>Skinner</t>
  </si>
  <si>
    <t>Nashville</t>
  </si>
  <si>
    <t>Sadler</t>
  </si>
  <si>
    <t>Proctor</t>
  </si>
  <si>
    <t>Novak</t>
  </si>
  <si>
    <t>Lynch</t>
  </si>
  <si>
    <t>Manager</t>
  </si>
  <si>
    <t>Lin</t>
  </si>
  <si>
    <t>Kemper</t>
  </si>
  <si>
    <t>Hutcherson</t>
  </si>
  <si>
    <t>Goodyear</t>
  </si>
  <si>
    <t>Gaddis</t>
  </si>
  <si>
    <t>Flowers</t>
  </si>
  <si>
    <t>Ferguson</t>
  </si>
  <si>
    <t>Dominguez</t>
  </si>
  <si>
    <t>Diaz</t>
  </si>
  <si>
    <t>Chin</t>
  </si>
  <si>
    <t>Brooks</t>
  </si>
  <si>
    <t>Armstrong</t>
  </si>
  <si>
    <t>Angel</t>
  </si>
  <si>
    <t>Raise Status</t>
  </si>
  <si>
    <t>Bonus Amount</t>
  </si>
  <si>
    <t>Salary</t>
  </si>
  <si>
    <t>Years Employed</t>
  </si>
  <si>
    <t>Hire Date</t>
  </si>
  <si>
    <t>Title</t>
  </si>
  <si>
    <t>Location</t>
  </si>
  <si>
    <t>Name</t>
  </si>
  <si>
    <t>Employee ID</t>
  </si>
  <si>
    <t>GetFit Sales Rep Salary Information</t>
  </si>
  <si>
    <t xml:space="preserve">Hired after </t>
  </si>
  <si>
    <t xml:space="preserve">Hired on or before </t>
  </si>
  <si>
    <t>Manager Salary Threshold</t>
  </si>
  <si>
    <t>Hired before</t>
  </si>
  <si>
    <t>Last Day of Year</t>
  </si>
  <si>
    <t>Percent</t>
  </si>
  <si>
    <t>Date</t>
  </si>
  <si>
    <t>Quick Search Results:</t>
  </si>
  <si>
    <t>Criteria:</t>
  </si>
  <si>
    <t>Output Range:</t>
  </si>
  <si>
    <t># of Employees</t>
  </si>
  <si>
    <t>High</t>
  </si>
  <si>
    <t>Low</t>
  </si>
  <si>
    <t>Average</t>
  </si>
  <si>
    <t>Summary Statistics:</t>
  </si>
  <si>
    <t>Criteria Range:</t>
  </si>
  <si>
    <t>Totals</t>
  </si>
  <si>
    <t>Cumulative Principal</t>
  </si>
  <si>
    <t>Cumulative Interest</t>
  </si>
  <si>
    <t>Ending Balance</t>
  </si>
  <si>
    <t>Principal Repayment</t>
  </si>
  <si>
    <t>Interest Paid</t>
  </si>
  <si>
    <t>Beginning Balance</t>
  </si>
  <si>
    <t>Payment Number</t>
  </si>
  <si>
    <t>Pmts per Year</t>
  </si>
  <si>
    <t># of Payments</t>
  </si>
  <si>
    <t>Years</t>
  </si>
  <si>
    <t>Loan</t>
  </si>
  <si>
    <t>Payment</t>
  </si>
  <si>
    <t>Basic Output Area:</t>
  </si>
  <si>
    <t>Input Area:</t>
  </si>
  <si>
    <t>January</t>
  </si>
  <si>
    <t>February</t>
  </si>
  <si>
    <t>March</t>
  </si>
  <si>
    <t>New West</t>
  </si>
  <si>
    <t>Vancouver</t>
  </si>
  <si>
    <t>Burnaby</t>
  </si>
  <si>
    <t>Storage &amp; Cleaning</t>
  </si>
  <si>
    <t>Electronics</t>
  </si>
  <si>
    <t>Patio &amp; Garden</t>
  </si>
  <si>
    <t>Furniture</t>
  </si>
  <si>
    <t>Home Décor</t>
  </si>
  <si>
    <t>Bath</t>
  </si>
  <si>
    <t>Bedding</t>
  </si>
  <si>
    <t>Kitchen &amp; Dining</t>
  </si>
  <si>
    <t>Department</t>
  </si>
  <si>
    <t>Rocky Mountain Home Store</t>
  </si>
  <si>
    <t>June</t>
  </si>
  <si>
    <t>May</t>
  </si>
  <si>
    <t>April</t>
  </si>
  <si>
    <t>September</t>
  </si>
  <si>
    <t>August</t>
  </si>
  <si>
    <t>July</t>
  </si>
  <si>
    <t>December</t>
  </si>
  <si>
    <t>November</t>
  </si>
  <si>
    <t>October</t>
  </si>
  <si>
    <t>Individual</t>
  </si>
  <si>
    <t>Family</t>
  </si>
  <si>
    <t>Deluxe</t>
  </si>
  <si>
    <t>Cost</t>
  </si>
  <si>
    <t>Membership</t>
  </si>
  <si>
    <t>Yes</t>
  </si>
  <si>
    <t>Ivans</t>
  </si>
  <si>
    <t>No</t>
  </si>
  <si>
    <t>Hart</t>
  </si>
  <si>
    <t>Gardner</t>
  </si>
  <si>
    <t>Foust</t>
  </si>
  <si>
    <t>Evans</t>
  </si>
  <si>
    <t>Dudley</t>
  </si>
  <si>
    <t>Carter</t>
  </si>
  <si>
    <t>Baker</t>
  </si>
  <si>
    <t>Andrews</t>
  </si>
  <si>
    <t>Client</t>
  </si>
  <si>
    <t>Date Prepared:</t>
  </si>
  <si>
    <t>Health &amp; Fitness Gym</t>
  </si>
  <si>
    <t>Grade Book</t>
  </si>
  <si>
    <t>Course:</t>
  </si>
  <si>
    <t>CS 101 Intro to C# Programming</t>
  </si>
  <si>
    <t>Section:</t>
  </si>
  <si>
    <t>Professor:</t>
  </si>
  <si>
    <t>Dr. Denise Gerber</t>
  </si>
  <si>
    <t>Passing Score</t>
  </si>
  <si>
    <t>wrong</t>
  </si>
  <si>
    <t>correct</t>
  </si>
  <si>
    <t>A1</t>
  </si>
  <si>
    <t>A2</t>
  </si>
  <si>
    <t>A3</t>
  </si>
  <si>
    <t>A4</t>
  </si>
  <si>
    <t>A5</t>
  </si>
  <si>
    <t>A6</t>
  </si>
  <si>
    <t>A7</t>
  </si>
  <si>
    <t>A-Avg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</si>
  <si>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</si>
  <si>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</si>
  <si>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</si>
  <si>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</si>
  <si>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</si>
  <si>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</si>
  <si>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</si>
  <si>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</si>
  <si>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</si>
  <si>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</si>
  <si>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L-Total</t>
  </si>
  <si>
    <t>M1</t>
  </si>
  <si>
    <t>M2</t>
  </si>
  <si>
    <t>M-Avg</t>
  </si>
  <si>
    <t>Final</t>
  </si>
  <si>
    <t>A</t>
  </si>
  <si>
    <t>L</t>
  </si>
  <si>
    <t>MT</t>
  </si>
  <si>
    <t>F</t>
  </si>
  <si>
    <t>Total Pts</t>
  </si>
  <si>
    <t>Letter</t>
  </si>
  <si>
    <t>Pass/Fail</t>
  </si>
  <si>
    <t>Total</t>
  </si>
  <si>
    <t>Grade</t>
  </si>
  <si>
    <t>Atkin</t>
  </si>
  <si>
    <t>90-100</t>
  </si>
  <si>
    <t>Bailey</t>
  </si>
  <si>
    <t>80-89</t>
  </si>
  <si>
    <t>B</t>
  </si>
  <si>
    <t>Basquez</t>
  </si>
  <si>
    <t>70-79</t>
  </si>
  <si>
    <t>C</t>
  </si>
  <si>
    <t>Ethington</t>
  </si>
  <si>
    <t>0-69</t>
  </si>
  <si>
    <t>Isham</t>
  </si>
  <si>
    <t>Leung</t>
  </si>
  <si>
    <t>McAllister</t>
  </si>
  <si>
    <t>Mellor</t>
  </si>
  <si>
    <t>Myers</t>
  </si>
  <si>
    <t>Noakes</t>
  </si>
  <si>
    <t>Nuvek</t>
  </si>
  <si>
    <t>O'Hair</t>
  </si>
  <si>
    <t>Peugh</t>
  </si>
  <si>
    <t>Pulley</t>
  </si>
  <si>
    <t>Rodarte</t>
  </si>
  <si>
    <t>Sager</t>
  </si>
  <si>
    <t>Smith</t>
  </si>
  <si>
    <t>Stanworth</t>
  </si>
  <si>
    <t>Stuberg</t>
  </si>
  <si>
    <t>Takahashi</t>
  </si>
  <si>
    <t>Thomas</t>
  </si>
  <si>
    <t>Uribe</t>
  </si>
  <si>
    <t>Warburon</t>
  </si>
  <si>
    <t>Statistics</t>
  </si>
  <si>
    <t>Median</t>
  </si>
  <si>
    <t>Low Score</t>
  </si>
  <si>
    <t>High Score</t>
  </si>
  <si>
    <t>Categories</t>
  </si>
  <si>
    <t>Weights</t>
  </si>
  <si>
    <t>Assignments</t>
  </si>
  <si>
    <t>Labs</t>
  </si>
  <si>
    <t>Midterms</t>
  </si>
  <si>
    <t>Final Exam</t>
  </si>
  <si>
    <t>Microsoft Excel 16.0 Answer Report</t>
  </si>
  <si>
    <t>Worksheet: [Session 11 review for final JA.xlsx]Solver</t>
  </si>
  <si>
    <t>Report Created: 2018-04-06 1:59:34 PM</t>
  </si>
  <si>
    <t>Result: Solver found a solution.  All Constraints and optimality conditions are satisfied.</t>
  </si>
  <si>
    <t>Solver Engine</t>
  </si>
  <si>
    <t>Engine: GRG Nonlinear</t>
  </si>
  <si>
    <t>Solution Time: 0.063 Seconds.</t>
  </si>
  <si>
    <t>Iterations: 2 Subproblems: 0</t>
  </si>
  <si>
    <t>Solver Options</t>
  </si>
  <si>
    <t>Max Time Unlimited,  Iterations Unlimited, Precision 0.000001</t>
  </si>
  <si>
    <t xml:space="preserve"> Convergence 0.0001, Population Size 100, Random Seed 0, Derivatives Central</t>
  </si>
  <si>
    <t>Max Subproblems Unlimited, Max Integer Sols Unlimited, Integer Tolerance 1%, Assume NonNegative</t>
  </si>
  <si>
    <t>Objective Cell (Max)</t>
  </si>
  <si>
    <t>Cell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</si>
  <si>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</si>
  <si>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</si>
  <si>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</si>
  <si>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</si>
  <si>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</si>
  <si>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</si>
  <si>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</si>
  <si>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</si>
  <si>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</si>
  <si>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$B$12</t>
  </si>
  <si>
    <t>$B$2</t>
  </si>
  <si>
    <t>Contin</t>
  </si>
  <si>
    <t>$B$3</t>
  </si>
  <si>
    <t>$B$4</t>
  </si>
  <si>
    <t>$B$5</t>
  </si>
  <si>
    <t>$B$2&lt;=$C$2</t>
  </si>
  <si>
    <t>Not Binding</t>
  </si>
  <si>
    <t>$B$3&lt;=$C$3</t>
  </si>
  <si>
    <t>Binding</t>
  </si>
  <si>
    <t>$B$4&lt;=$C$4</t>
  </si>
  <si>
    <t>$B$4&gt;=$D$4</t>
  </si>
  <si>
    <t>$B$5&lt;=$C$5</t>
  </si>
  <si>
    <t>$B$5&gt;=$D$5</t>
  </si>
  <si>
    <t>Shipped Date:</t>
  </si>
  <si>
    <t>Order Date:</t>
  </si>
  <si>
    <t>Oatmeal Chocolate Chip</t>
  </si>
  <si>
    <t>Oatmeal Raisin</t>
  </si>
  <si>
    <t>Snicker Doodles</t>
  </si>
  <si>
    <t>Peanut Butter</t>
  </si>
  <si>
    <t>Ginger</t>
  </si>
  <si>
    <t>Oatmeal</t>
  </si>
  <si>
    <t>Sugar</t>
  </si>
  <si>
    <t>Chocolate Chip</t>
  </si>
  <si>
    <t>Warning</t>
  </si>
  <si>
    <t>Nuts/Allergies</t>
  </si>
  <si>
    <t>Discount</t>
  </si>
  <si>
    <t>Quantity purchased</t>
  </si>
  <si>
    <t xml:space="preserve">(YOUR NAME)'s Cookies </t>
  </si>
  <si>
    <t>FOOD ALLERGY NOTICE: Contains peanuts</t>
  </si>
  <si>
    <t>FOOD ALLERGY NOTICE: Manufactured in a facility that also processes peanuts</t>
  </si>
  <si>
    <t>Warning Labels</t>
  </si>
  <si>
    <t>Peanuts</t>
  </si>
  <si>
    <t>Nested IF</t>
  </si>
  <si>
    <t>vlookup</t>
  </si>
  <si>
    <t>Date received:</t>
  </si>
  <si>
    <t>Number for days:</t>
  </si>
  <si>
    <t>North Vancouver</t>
  </si>
  <si>
    <t>West Vancouver</t>
  </si>
  <si>
    <t>Mexico</t>
  </si>
  <si>
    <t>Canada</t>
  </si>
  <si>
    <t>US</t>
  </si>
  <si>
    <t># at Location</t>
  </si>
  <si>
    <t>Average Salary</t>
  </si>
  <si>
    <t>Total Salaries</t>
  </si>
  <si>
    <t>Cities</t>
  </si>
  <si>
    <t>Supervisor</t>
  </si>
  <si>
    <t>Winston</t>
  </si>
  <si>
    <t>Suarez</t>
  </si>
  <si>
    <t>Spitzer</t>
  </si>
  <si>
    <t>Selig</t>
  </si>
  <si>
    <t>Schoenfield</t>
  </si>
  <si>
    <t>Sanchez</t>
  </si>
  <si>
    <t>Peters</t>
  </si>
  <si>
    <t>Patrick</t>
  </si>
  <si>
    <t>Lopez</t>
  </si>
  <si>
    <t>Leonard</t>
  </si>
  <si>
    <t>Jones</t>
  </si>
  <si>
    <t>Johnson</t>
  </si>
  <si>
    <t>James</t>
  </si>
  <si>
    <t>Hernandez</t>
  </si>
  <si>
    <t>Gomez</t>
  </si>
  <si>
    <t>Franklin</t>
  </si>
  <si>
    <t>Church</t>
  </si>
  <si>
    <t>Avila</t>
  </si>
  <si>
    <t>Alvarez</t>
  </si>
  <si>
    <t>Country</t>
  </si>
  <si>
    <t>Subtotals</t>
  </si>
  <si>
    <t>Amount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</si>
</sst>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-&quot;$&quot;* #,##0.00_-;\-&quot;$&quot;* #,##0.00_-;_-&quot;$&quot;* &quot;-&quot;??_-;_-@_-"/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* #,##0_);_(* \(#,##0\);_(* &quot;-&quot;??_);_(@_)"/>
    <numFmt numFmtId="168" formatCode="_(&quot;$&quot;* #,##0_);_(&quot;$&quot;* \(#,##0\);_(&quot;$&quot;* &quot;-&quot;??_);_(@_)"/>
    <numFmt numFmtId="169" formatCode="_(* #,##0.0_);_(* \(#,##0.0\);_(* &quot;-&quot;??_);_(@_)"/>
    <numFmt numFmtId="170" formatCode="0.000%"/>
    <numFmt numFmtId="171" formatCode="0.0%"/>
    <numFmt numFmtId="172" formatCode="_-&quot;$&quot;* #,##0.00_-;\-&quot;$&quot;* #,##0.00_-;_-&quot;$&quot;* &quot;-&quot;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22"/>
      <color theme="3"/>
      <name val="Arial"/>
      <family val="2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0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20" fillId="0" borderId="0"/>
    <xf numFmtId="165" fontId="20" fillId="0" borderId="0" applyFont="0" applyFill="0" applyBorder="0" applyAlignment="0" applyProtection="0"/>
    <xf numFmtId="0" fontId="23" fillId="11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133">
    <xf numFmtId="0" fontId="0" fillId="0" borderId="0" xfId="0"/>
    <xf numFmtId="165" fontId="0" fillId="0" borderId="0" xfId="2" applyNumberFormat="1" applyFont="1"/>
    <xf numFmtId="165" fontId="0" fillId="0" borderId="0" xfId="0" applyNumberFormat="1"/>
    <xf numFmtId="0" fontId="1" fillId="3" borderId="0" xfId="5" applyNumberFormat="1"/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167" fontId="0" fillId="0" borderId="0" xfId="1" applyNumberFormat="1" applyFont="1"/>
    <xf numFmtId="168" fontId="0" fillId="0" borderId="0" xfId="2" applyNumberFormat="1" applyFont="1"/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 wrapText="1"/>
    </xf>
    <xf numFmtId="168" fontId="0" fillId="4" borderId="0" xfId="0" applyNumberFormat="1" applyFill="1"/>
    <xf numFmtId="168" fontId="0" fillId="6" borderId="0" xfId="2" applyNumberFormat="1" applyFont="1" applyFill="1"/>
    <xf numFmtId="165" fontId="0" fillId="0" borderId="0" xfId="2" applyFont="1"/>
    <xf numFmtId="0" fontId="0" fillId="0" borderId="0" xfId="0" applyNumberFormat="1"/>
    <xf numFmtId="10" fontId="0" fillId="0" borderId="0" xfId="3" applyNumberFormat="1" applyFont="1"/>
    <xf numFmtId="0" fontId="4" fillId="2" borderId="0" xfId="4"/>
    <xf numFmtId="10" fontId="0" fillId="0" borderId="0" xfId="0" applyNumberFormat="1"/>
    <xf numFmtId="0" fontId="5" fillId="0" borderId="0" xfId="0" applyNumberFormat="1" applyFont="1"/>
    <xf numFmtId="0" fontId="6" fillId="0" borderId="0" xfId="0" applyNumberFormat="1" applyFont="1" applyAlignment="1">
      <alignment horizontal="center"/>
    </xf>
    <xf numFmtId="0" fontId="0" fillId="0" borderId="1" xfId="0" applyBorder="1"/>
    <xf numFmtId="168" fontId="0" fillId="0" borderId="2" xfId="2" applyNumberFormat="1" applyFont="1" applyBorder="1"/>
    <xf numFmtId="168" fontId="9" fillId="0" borderId="1" xfId="2" applyNumberFormat="1" applyFont="1" applyBorder="1"/>
    <xf numFmtId="14" fontId="0" fillId="0" borderId="1" xfId="0" applyNumberFormat="1" applyBorder="1" applyAlignment="1">
      <alignment horizontal="right" indent="1"/>
    </xf>
    <xf numFmtId="0" fontId="0" fillId="0" borderId="1" xfId="0" applyBorder="1" applyAlignment="1">
      <alignment horizontal="center"/>
    </xf>
    <xf numFmtId="168" fontId="0" fillId="0" borderId="0" xfId="0" applyNumberFormat="1"/>
    <xf numFmtId="0" fontId="0" fillId="0" borderId="2" xfId="0" applyBorder="1"/>
    <xf numFmtId="168" fontId="9" fillId="0" borderId="2" xfId="2" applyNumberFormat="1" applyFont="1" applyBorder="1"/>
    <xf numFmtId="14" fontId="0" fillId="0" borderId="2" xfId="0" applyNumberFormat="1" applyBorder="1" applyAlignment="1">
      <alignment horizontal="right" indent="1"/>
    </xf>
    <xf numFmtId="0" fontId="0" fillId="0" borderId="2" xfId="0" applyBorder="1" applyAlignment="1">
      <alignment horizontal="center"/>
    </xf>
    <xf numFmtId="0" fontId="3" fillId="7" borderId="3" xfId="0" applyFont="1" applyFill="1" applyBorder="1" applyAlignment="1">
      <alignment horizontal="center" wrapText="1"/>
    </xf>
    <xf numFmtId="0" fontId="3" fillId="7" borderId="4" xfId="0" applyFont="1" applyFill="1" applyBorder="1" applyAlignment="1">
      <alignment horizontal="center" wrapText="1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14" fontId="0" fillId="0" borderId="0" xfId="0" applyNumberFormat="1"/>
    <xf numFmtId="0" fontId="3" fillId="0" borderId="0" xfId="0" applyFont="1" applyAlignment="1">
      <alignment horizontal="right"/>
    </xf>
    <xf numFmtId="0" fontId="3" fillId="0" borderId="0" xfId="0" applyFont="1"/>
    <xf numFmtId="168" fontId="3" fillId="9" borderId="0" xfId="2" applyNumberFormat="1" applyFont="1" applyFill="1"/>
    <xf numFmtId="165" fontId="3" fillId="0" borderId="0" xfId="2" applyFont="1"/>
    <xf numFmtId="0" fontId="0" fillId="0" borderId="0" xfId="0" applyFont="1"/>
    <xf numFmtId="14" fontId="3" fillId="0" borderId="0" xfId="0" applyNumberFormat="1" applyFont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center"/>
    </xf>
    <xf numFmtId="169" fontId="0" fillId="0" borderId="0" xfId="1" applyNumberFormat="1" applyFont="1" applyAlignment="1">
      <alignment horizontal="right" indent="2"/>
    </xf>
    <xf numFmtId="168" fontId="9" fillId="0" borderId="0" xfId="2" applyNumberFormat="1" applyFont="1"/>
    <xf numFmtId="14" fontId="0" fillId="0" borderId="0" xfId="0" applyNumberFormat="1" applyAlignment="1">
      <alignment horizontal="right" indent="1"/>
    </xf>
    <xf numFmtId="0" fontId="3" fillId="7" borderId="0" xfId="0" applyFont="1" applyFill="1" applyAlignment="1">
      <alignment horizontal="left"/>
    </xf>
    <xf numFmtId="0" fontId="0" fillId="5" borderId="0" xfId="0" applyFill="1"/>
    <xf numFmtId="0" fontId="2" fillId="5" borderId="0" xfId="0" applyFont="1" applyFill="1" applyAlignment="1">
      <alignment horizontal="left" vertical="top"/>
    </xf>
    <xf numFmtId="0" fontId="3" fillId="7" borderId="9" xfId="0" applyFont="1" applyFill="1" applyBorder="1" applyAlignment="1">
      <alignment horizontal="center"/>
    </xf>
    <xf numFmtId="165" fontId="10" fillId="0" borderId="0" xfId="2" applyFont="1"/>
    <xf numFmtId="165" fontId="11" fillId="0" borderId="0" xfId="2" applyFont="1"/>
    <xf numFmtId="0" fontId="2" fillId="10" borderId="0" xfId="0" applyFont="1" applyFill="1" applyAlignment="1">
      <alignment horizontal="center" wrapText="1"/>
    </xf>
    <xf numFmtId="170" fontId="0" fillId="0" borderId="0" xfId="3" applyNumberFormat="1" applyFont="1"/>
    <xf numFmtId="164" fontId="0" fillId="0" borderId="0" xfId="2" applyNumberFormat="1" applyFont="1"/>
    <xf numFmtId="0" fontId="2" fillId="0" borderId="0" xfId="0" applyFont="1" applyFill="1"/>
    <xf numFmtId="0" fontId="2" fillId="10" borderId="0" xfId="0" applyFont="1" applyFill="1"/>
    <xf numFmtId="0" fontId="9" fillId="0" borderId="0" xfId="0" applyFont="1"/>
    <xf numFmtId="166" fontId="9" fillId="0" borderId="0" xfId="1" applyFont="1" applyBorder="1"/>
    <xf numFmtId="166" fontId="0" fillId="0" borderId="0" xfId="1" applyFont="1" applyBorder="1"/>
    <xf numFmtId="0" fontId="12" fillId="0" borderId="0" xfId="0" applyFont="1"/>
    <xf numFmtId="166" fontId="9" fillId="0" borderId="0" xfId="1" quotePrefix="1" applyFont="1" applyBorder="1" applyAlignment="1">
      <alignment horizontal="right"/>
    </xf>
    <xf numFmtId="0" fontId="9" fillId="0" borderId="0" xfId="2" applyNumberFormat="1" applyFont="1" applyBorder="1"/>
    <xf numFmtId="0" fontId="9" fillId="0" borderId="0" xfId="1" applyNumberFormat="1" applyFont="1" applyBorder="1"/>
    <xf numFmtId="166" fontId="13" fillId="0" borderId="0" xfId="1" applyFont="1" applyBorder="1" applyAlignment="1">
      <alignment horizontal="center"/>
    </xf>
    <xf numFmtId="166" fontId="14" fillId="0" borderId="0" xfId="1" applyFont="1" applyBorder="1" applyAlignment="1">
      <alignment horizontal="center"/>
    </xf>
    <xf numFmtId="0" fontId="14" fillId="0" borderId="0" xfId="0" applyFont="1" applyFill="1" applyBorder="1" applyAlignment="1">
      <alignment wrapText="1"/>
    </xf>
    <xf numFmtId="0" fontId="16" fillId="0" borderId="0" xfId="0" applyFont="1"/>
    <xf numFmtId="166" fontId="17" fillId="0" borderId="0" xfId="1" applyFont="1" applyBorder="1" applyAlignment="1">
      <alignment horizontal="center"/>
    </xf>
    <xf numFmtId="166" fontId="19" fillId="0" borderId="0" xfId="1" applyFont="1" applyBorder="1" applyAlignment="1">
      <alignment horizontal="center"/>
    </xf>
    <xf numFmtId="0" fontId="18" fillId="0" borderId="0" xfId="0" applyFont="1" applyFill="1" applyBorder="1" applyAlignment="1">
      <alignment wrapText="1"/>
    </xf>
    <xf numFmtId="0" fontId="9" fillId="0" borderId="0" xfId="0" applyNumberFormat="1" applyFont="1"/>
    <xf numFmtId="0" fontId="14" fillId="0" borderId="0" xfId="0" applyFont="1" applyAlignment="1">
      <alignment horizontal="center"/>
    </xf>
    <xf numFmtId="0" fontId="14" fillId="0" borderId="0" xfId="0" applyFont="1"/>
    <xf numFmtId="0" fontId="20" fillId="0" borderId="0" xfId="6"/>
    <xf numFmtId="0" fontId="20" fillId="0" borderId="0" xfId="6" applyFont="1"/>
    <xf numFmtId="10" fontId="20" fillId="0" borderId="0" xfId="6" applyNumberFormat="1"/>
    <xf numFmtId="168" fontId="0" fillId="0" borderId="0" xfId="7" applyNumberFormat="1" applyFont="1"/>
    <xf numFmtId="0" fontId="21" fillId="0" borderId="0" xfId="6" applyFont="1" applyAlignment="1">
      <alignment horizontal="center"/>
    </xf>
    <xf numFmtId="0" fontId="21" fillId="0" borderId="0" xfId="6" applyFont="1" applyAlignment="1">
      <alignment horizontal="left" indent="2"/>
    </xf>
    <xf numFmtId="0" fontId="20" fillId="0" borderId="0" xfId="6" applyAlignment="1">
      <alignment horizontal="center"/>
    </xf>
    <xf numFmtId="14" fontId="20" fillId="0" borderId="0" xfId="6" applyNumberFormat="1"/>
    <xf numFmtId="14" fontId="20" fillId="0" borderId="0" xfId="6" applyNumberFormat="1" applyFont="1"/>
    <xf numFmtId="14" fontId="23" fillId="11" borderId="0" xfId="8" applyNumberFormat="1"/>
    <xf numFmtId="0" fontId="23" fillId="11" borderId="0" xfId="8"/>
    <xf numFmtId="0" fontId="23" fillId="11" borderId="0" xfId="8" applyAlignment="1">
      <alignment horizontal="left"/>
    </xf>
    <xf numFmtId="0" fontId="23" fillId="11" borderId="0" xfId="1" applyNumberFormat="1" applyFont="1" applyFill="1" applyAlignment="1">
      <alignment horizontal="left"/>
    </xf>
    <xf numFmtId="0" fontId="26" fillId="11" borderId="0" xfId="8" applyFont="1" applyAlignment="1">
      <alignment horizontal="center"/>
    </xf>
    <xf numFmtId="0" fontId="26" fillId="11" borderId="0" xfId="8" applyFont="1" applyAlignment="1">
      <alignment horizontal="right"/>
    </xf>
    <xf numFmtId="0" fontId="26" fillId="9" borderId="0" xfId="8" applyFont="1" applyFill="1" applyAlignment="1">
      <alignment horizontal="center"/>
    </xf>
    <xf numFmtId="0" fontId="0" fillId="12" borderId="0" xfId="0" applyFill="1"/>
    <xf numFmtId="169" fontId="24" fillId="0" borderId="0" xfId="9" applyNumberFormat="1" applyFill="1"/>
    <xf numFmtId="167" fontId="24" fillId="0" borderId="0" xfId="9" applyNumberFormat="1" applyFill="1"/>
    <xf numFmtId="166" fontId="24" fillId="0" borderId="0" xfId="9" applyNumberFormat="1" applyFill="1"/>
    <xf numFmtId="0" fontId="24" fillId="0" borderId="0" xfId="0" applyFont="1" applyAlignment="1">
      <alignment horizontal="left" indent="3"/>
    </xf>
    <xf numFmtId="169" fontId="0" fillId="0" borderId="0" xfId="0" applyNumberFormat="1"/>
    <xf numFmtId="9" fontId="0" fillId="0" borderId="0" xfId="0" applyNumberFormat="1" applyAlignment="1">
      <alignment horizontal="center"/>
    </xf>
    <xf numFmtId="171" fontId="1" fillId="3" borderId="0" xfId="5" applyNumberFormat="1"/>
    <xf numFmtId="172" fontId="1" fillId="3" borderId="0" xfId="5" applyNumberFormat="1"/>
    <xf numFmtId="165" fontId="0" fillId="9" borderId="0" xfId="0" applyNumberFormat="1" applyFill="1"/>
    <xf numFmtId="165" fontId="5" fillId="9" borderId="0" xfId="0" applyNumberFormat="1" applyFont="1" applyFill="1"/>
    <xf numFmtId="165" fontId="0" fillId="9" borderId="0" xfId="2" applyNumberFormat="1" applyFont="1" applyFill="1"/>
    <xf numFmtId="0" fontId="0" fillId="0" borderId="11" xfId="0" applyFill="1" applyBorder="1" applyAlignment="1"/>
    <xf numFmtId="0" fontId="27" fillId="0" borderId="10" xfId="0" applyFont="1" applyFill="1" applyBorder="1" applyAlignment="1">
      <alignment horizontal="center"/>
    </xf>
    <xf numFmtId="0" fontId="0" fillId="0" borderId="12" xfId="0" applyFill="1" applyBorder="1" applyAlignment="1"/>
    <xf numFmtId="44" fontId="0" fillId="0" borderId="11" xfId="0" applyNumberFormat="1" applyFill="1" applyBorder="1" applyAlignment="1"/>
    <xf numFmtId="44" fontId="0" fillId="0" borderId="12" xfId="0" applyNumberFormat="1" applyFill="1" applyBorder="1" applyAlignment="1"/>
    <xf numFmtId="10" fontId="0" fillId="0" borderId="12" xfId="0" applyNumberFormat="1" applyFill="1" applyBorder="1" applyAlignment="1"/>
    <xf numFmtId="167" fontId="0" fillId="0" borderId="11" xfId="0" applyNumberFormat="1" applyFill="1" applyBorder="1" applyAlignment="1"/>
    <xf numFmtId="167" fontId="0" fillId="0" borderId="12" xfId="0" applyNumberFormat="1" applyFill="1" applyBorder="1" applyAlignment="1"/>
    <xf numFmtId="1" fontId="0" fillId="0" borderId="2" xfId="0" applyNumberFormat="1" applyBorder="1" applyAlignment="1">
      <alignment horizontal="right" indent="1"/>
    </xf>
    <xf numFmtId="0" fontId="3" fillId="9" borderId="0" xfId="0" applyFont="1" applyFill="1" applyAlignment="1">
      <alignment horizontal="right"/>
    </xf>
    <xf numFmtId="165" fontId="20" fillId="0" borderId="0" xfId="2" applyFont="1"/>
    <xf numFmtId="0" fontId="2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0" fillId="9" borderId="2" xfId="0" applyFill="1" applyBorder="1"/>
    <xf numFmtId="168" fontId="0" fillId="9" borderId="0" xfId="2" applyNumberFormat="1" applyFont="1" applyFill="1"/>
    <xf numFmtId="167" fontId="0" fillId="9" borderId="0" xfId="1" applyNumberFormat="1" applyFont="1" applyFill="1"/>
    <xf numFmtId="9" fontId="0" fillId="0" borderId="0" xfId="0" applyNumberFormat="1" applyFill="1"/>
    <xf numFmtId="0" fontId="0" fillId="0" borderId="0" xfId="0" applyFill="1"/>
    <xf numFmtId="0" fontId="0" fillId="0" borderId="0" xfId="0" applyAlignment="1">
      <alignment wrapText="1"/>
    </xf>
    <xf numFmtId="0" fontId="3" fillId="13" borderId="0" xfId="0" applyFont="1" applyFill="1" applyAlignment="1">
      <alignment horizontal="center"/>
    </xf>
    <xf numFmtId="0" fontId="3" fillId="13" borderId="0" xfId="0" applyFont="1" applyFill="1" applyAlignment="1">
      <alignment horizontal="left"/>
    </xf>
    <xf numFmtId="168" fontId="24" fillId="0" borderId="0" xfId="2" applyNumberFormat="1" applyFont="1"/>
    <xf numFmtId="0" fontId="22" fillId="0" borderId="0" xfId="6" applyFont="1" applyAlignment="1">
      <alignment horizontal="center" wrapText="1"/>
    </xf>
    <xf numFmtId="0" fontId="22" fillId="0" borderId="0" xfId="6" applyFont="1" applyAlignment="1">
      <alignment wrapText="1"/>
    </xf>
  </cellXfs>
  <cellStyles count="10">
    <cellStyle name="20% - Accent2" xfId="5" builtinId="34"/>
    <cellStyle name="Accent2" xfId="4" builtinId="33"/>
    <cellStyle name="Bad" xfId="8" builtinId="27"/>
    <cellStyle name="Comma" xfId="1" builtinId="3"/>
    <cellStyle name="Currency" xfId="2" builtinId="4"/>
    <cellStyle name="Currency 2" xfId="7"/>
    <cellStyle name="Normal" xfId="0" builtinId="0"/>
    <cellStyle name="Normal 2" xfId="6"/>
    <cellStyle name="Percent" xfId="3" builtinId="5"/>
    <cellStyle name="Warning Text" xfId="9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Relationship Id="rId35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00624974\AppData\Local\Temp\Temp1_e05_script.zip\e05_script_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Joanne%20Atha\Current%20as%20of%20Nov%208-05\COMP%202364%20-%20Joanne\Current%20as%20of%20201720\2364\Session%205\Review%20for%20midterm%20J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2362%20review%20for%20final%20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s Data"/>
    </sheetNames>
    <sheetDataSet>
      <sheetData sheetId="0">
        <row r="1">
          <cell r="J1">
            <v>1.25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des"/>
      <sheetName val="Grades (2)"/>
      <sheetName val="NestedIF_Vlookup"/>
      <sheetName val="Cell Referencing"/>
      <sheetName val="Range Names"/>
      <sheetName val="Range Names - not for 201720"/>
      <sheetName val="Charts"/>
      <sheetName val="Formatting"/>
      <sheetName val="Tables"/>
      <sheetName val="Sort"/>
      <sheetName val="Filter"/>
      <sheetName val="Subtotaling"/>
      <sheetName val="Pivot Table"/>
    </sheetNames>
    <sheetDataSet>
      <sheetData sheetId="0"/>
      <sheetData sheetId="1"/>
      <sheetData sheetId="2"/>
      <sheetData sheetId="3"/>
      <sheetData sheetId="4">
        <row r="1">
          <cell r="B1">
            <v>0.1</v>
          </cell>
        </row>
      </sheetData>
      <sheetData sheetId="5"/>
      <sheetData sheetId="6">
        <row r="1">
          <cell r="D1" t="str">
            <v>Asking Price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stedIF-vlookup"/>
      <sheetName val="Source"/>
      <sheetName val="IFS"/>
      <sheetName val="NestedIF_Vlookup"/>
      <sheetName val="NestedIF_Vlookup complete"/>
      <sheetName val="Grades"/>
      <sheetName val="Grades complete"/>
      <sheetName val="Sort"/>
      <sheetName val="Sort complete"/>
      <sheetName val="Filter"/>
      <sheetName val="Filter complete"/>
      <sheetName val="Subtotaling"/>
      <sheetName val="Subtotaling two"/>
      <sheetName val="PivotTable"/>
      <sheetName val="PivotTable complete"/>
      <sheetName val="Range Names"/>
      <sheetName val="Range Names complete"/>
      <sheetName val="One-variable"/>
      <sheetName val="One-variable complete"/>
      <sheetName val="Two-variable"/>
      <sheetName val="Two-variable complete"/>
      <sheetName val="Goal Seek"/>
      <sheetName val="Goal Seek complete"/>
      <sheetName val="Solver"/>
      <sheetName val="Solver complete"/>
      <sheetName val="Scenario Manager"/>
      <sheetName val="Scenario Manager complete"/>
      <sheetName val="Scenario Summary"/>
      <sheetName val="Logic-Lookup"/>
      <sheetName val="Logic-Lookup complete"/>
      <sheetName val="Database"/>
      <sheetName val="Database complete"/>
      <sheetName val="Advanced Filtering complete"/>
      <sheetName val="Finance"/>
      <sheetName val="Data Validation"/>
      <sheetName val="3D Formulas "/>
      <sheetName val="Qtr1"/>
      <sheetName val="Qtr2"/>
      <sheetName val="Qtr3"/>
      <sheetName val="Qtr4"/>
      <sheetName val="Yearly Total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18">
          <cell r="B18">
            <v>575</v>
          </cell>
          <cell r="C18">
            <v>250</v>
          </cell>
        </row>
        <row r="19">
          <cell r="B19">
            <v>1500</v>
          </cell>
          <cell r="C19">
            <v>700</v>
          </cell>
        </row>
        <row r="20">
          <cell r="B20">
            <v>300</v>
          </cell>
          <cell r="C20">
            <v>150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4" sqref="E4"/>
    </sheetView>
  </sheetViews>
  <sheetFormatPr defaultRowHeight="15" x14ac:dyDescent="0.25"/>
  <cols>
    <col min="1" max="4" width="25.85546875" style="4" customWidth="1"/>
    <col min="5" max="5" width="24.85546875" style="4" customWidth="1"/>
    <col min="6" max="6" width="19.42578125" style="4" customWidth="1"/>
    <col min="7" max="7" width="26.140625" style="4" customWidth="1"/>
    <col min="8" max="8" width="14" style="4" bestFit="1" customWidth="1"/>
    <col min="9" max="9" width="36" style="4" customWidth="1"/>
    <col min="10" max="16384" width="9.140625" style="4"/>
  </cols>
  <sheetData>
    <row r="1" spans="1:9" x14ac:dyDescent="0.25">
      <c r="A1" s="4" t="s">
        <v>340</v>
      </c>
    </row>
    <row r="2" spans="1:9" x14ac:dyDescent="0.25">
      <c r="B2" s="4" t="s">
        <v>345</v>
      </c>
      <c r="C2" s="4" t="s">
        <v>346</v>
      </c>
    </row>
    <row r="3" spans="1:9" x14ac:dyDescent="0.25">
      <c r="B3" s="4" t="s">
        <v>193</v>
      </c>
      <c r="C3" s="4" t="s">
        <v>193</v>
      </c>
      <c r="D3" s="4" t="s">
        <v>339</v>
      </c>
      <c r="E3" s="4" t="s">
        <v>379</v>
      </c>
      <c r="F3" s="4" t="s">
        <v>338</v>
      </c>
      <c r="G3" s="4" t="s">
        <v>380</v>
      </c>
      <c r="H3" s="4" t="s">
        <v>337</v>
      </c>
      <c r="I3" s="4" t="s">
        <v>336</v>
      </c>
    </row>
    <row r="4" spans="1:9" x14ac:dyDescent="0.25">
      <c r="A4" s="4" t="s">
        <v>335</v>
      </c>
      <c r="D4" s="5">
        <v>36</v>
      </c>
      <c r="E4" s="5"/>
      <c r="H4" s="4" t="s">
        <v>197</v>
      </c>
    </row>
    <row r="5" spans="1:9" x14ac:dyDescent="0.25">
      <c r="A5" s="4" t="s">
        <v>334</v>
      </c>
      <c r="D5" s="5">
        <v>48</v>
      </c>
      <c r="E5" s="5"/>
      <c r="H5" s="4" t="s">
        <v>197</v>
      </c>
    </row>
    <row r="6" spans="1:9" x14ac:dyDescent="0.25">
      <c r="A6" s="4" t="s">
        <v>333</v>
      </c>
      <c r="D6" s="5">
        <v>36</v>
      </c>
      <c r="E6" s="5"/>
      <c r="H6" s="4" t="s">
        <v>197</v>
      </c>
    </row>
    <row r="7" spans="1:9" x14ac:dyDescent="0.25">
      <c r="A7" s="4" t="s">
        <v>332</v>
      </c>
      <c r="D7" s="5">
        <v>48</v>
      </c>
      <c r="E7" s="5"/>
      <c r="H7" s="4" t="s">
        <v>197</v>
      </c>
    </row>
    <row r="8" spans="1:9" x14ac:dyDescent="0.25">
      <c r="A8" s="4" t="s">
        <v>331</v>
      </c>
      <c r="D8" s="5">
        <v>12</v>
      </c>
      <c r="E8" s="5"/>
      <c r="H8" s="4" t="s">
        <v>195</v>
      </c>
    </row>
    <row r="9" spans="1:9" x14ac:dyDescent="0.25">
      <c r="A9" s="4" t="s">
        <v>330</v>
      </c>
      <c r="D9" s="5">
        <v>60</v>
      </c>
      <c r="E9" s="5"/>
      <c r="H9" s="4" t="s">
        <v>195</v>
      </c>
    </row>
    <row r="10" spans="1:9" x14ac:dyDescent="0.25">
      <c r="A10" s="4" t="s">
        <v>329</v>
      </c>
      <c r="D10" s="5">
        <v>12</v>
      </c>
      <c r="E10" s="5"/>
      <c r="H10" s="4" t="s">
        <v>197</v>
      </c>
    </row>
    <row r="11" spans="1:9" x14ac:dyDescent="0.25">
      <c r="A11" s="4" t="s">
        <v>328</v>
      </c>
      <c r="D11" s="5">
        <v>72</v>
      </c>
      <c r="E11" s="5"/>
      <c r="H11" s="4" t="s">
        <v>197</v>
      </c>
    </row>
    <row r="13" spans="1:9" x14ac:dyDescent="0.25">
      <c r="A13" s="4" t="s">
        <v>327</v>
      </c>
    </row>
    <row r="14" spans="1:9" x14ac:dyDescent="0.25">
      <c r="A14" s="4" t="s">
        <v>326</v>
      </c>
    </row>
    <row r="15" spans="1:9" x14ac:dyDescent="0.25">
      <c r="A15" s="4" t="s">
        <v>347</v>
      </c>
    </row>
    <row r="16" spans="1:9" x14ac:dyDescent="0.25">
      <c r="A16" s="4" t="s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6" sqref="B16"/>
    </sheetView>
  </sheetViews>
  <sheetFormatPr defaultColWidth="25.5703125" defaultRowHeight="15" x14ac:dyDescent="0.25"/>
  <cols>
    <col min="1" max="1" width="25.5703125" style="4"/>
    <col min="2" max="2" width="10.85546875" style="4" customWidth="1"/>
    <col min="3" max="3" width="8" style="4" customWidth="1"/>
    <col min="4" max="16384" width="25.5703125" style="4"/>
  </cols>
  <sheetData>
    <row r="1" spans="1:3" s="4" customFormat="1" x14ac:dyDescent="0.25">
      <c r="A1" s="126" t="s">
        <v>338</v>
      </c>
      <c r="B1" s="126">
        <v>48</v>
      </c>
      <c r="C1" s="4">
        <v>60</v>
      </c>
    </row>
    <row r="2" spans="1:3" s="4" customFormat="1" x14ac:dyDescent="0.25">
      <c r="A2" s="126"/>
      <c r="B2" s="125">
        <v>0.1</v>
      </c>
      <c r="C2" s="6">
        <v>0.15</v>
      </c>
    </row>
    <row r="3" spans="1:3" s="4" customFormat="1" x14ac:dyDescent="0.25">
      <c r="A3" s="4" t="s">
        <v>193</v>
      </c>
    </row>
    <row r="4" spans="1:3" s="4" customFormat="1" x14ac:dyDescent="0.25">
      <c r="A4" s="4" t="s">
        <v>335</v>
      </c>
      <c r="B4" s="4">
        <v>2.99</v>
      </c>
    </row>
    <row r="5" spans="1:3" s="4" customFormat="1" x14ac:dyDescent="0.25">
      <c r="A5" s="4" t="s">
        <v>334</v>
      </c>
      <c r="B5" s="4">
        <v>3.49</v>
      </c>
    </row>
    <row r="6" spans="1:3" s="4" customFormat="1" x14ac:dyDescent="0.25">
      <c r="A6" s="4" t="s">
        <v>333</v>
      </c>
      <c r="B6" s="4">
        <v>2.99</v>
      </c>
    </row>
    <row r="7" spans="1:3" s="4" customFormat="1" x14ac:dyDescent="0.25">
      <c r="A7" s="4" t="s">
        <v>332</v>
      </c>
      <c r="B7" s="4">
        <v>3.99</v>
      </c>
    </row>
    <row r="8" spans="1:3" s="4" customFormat="1" x14ac:dyDescent="0.25">
      <c r="A8" s="4" t="s">
        <v>331</v>
      </c>
      <c r="B8" s="4">
        <v>4.99</v>
      </c>
    </row>
    <row r="9" spans="1:3" s="4" customFormat="1" x14ac:dyDescent="0.25">
      <c r="A9" s="4" t="s">
        <v>330</v>
      </c>
      <c r="B9" s="4">
        <v>4.99</v>
      </c>
    </row>
    <row r="10" spans="1:3" s="4" customFormat="1" x14ac:dyDescent="0.25">
      <c r="A10" s="4" t="s">
        <v>329</v>
      </c>
      <c r="B10" s="4">
        <v>3.99</v>
      </c>
    </row>
    <row r="11" spans="1:3" s="4" customFormat="1" x14ac:dyDescent="0.25">
      <c r="A11" s="4" t="s">
        <v>328</v>
      </c>
      <c r="B11" s="4">
        <v>3.49</v>
      </c>
    </row>
    <row r="14" spans="1:3" s="4" customFormat="1" x14ac:dyDescent="0.25">
      <c r="A14" s="4" t="s">
        <v>344</v>
      </c>
      <c r="B14" s="4" t="s">
        <v>343</v>
      </c>
    </row>
    <row r="15" spans="1:3" s="4" customFormat="1" x14ac:dyDescent="0.25">
      <c r="A15" s="4" t="s">
        <v>197</v>
      </c>
      <c r="B15" s="4" t="s">
        <v>342</v>
      </c>
    </row>
    <row r="16" spans="1:3" s="4" customFormat="1" x14ac:dyDescent="0.25">
      <c r="A16" s="4" t="s">
        <v>195</v>
      </c>
      <c r="B16" s="4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pane ySplit="1" topLeftCell="A2" activePane="bottomLeft" state="frozen"/>
      <selection activeCell="B16" sqref="B16"/>
      <selection pane="bottomLeft" activeCell="B16" sqref="B16"/>
    </sheetView>
  </sheetViews>
  <sheetFormatPr defaultRowHeight="15" x14ac:dyDescent="0.25"/>
  <cols>
    <col min="1" max="4" width="16.7109375" style="4" customWidth="1"/>
    <col min="5" max="5" width="12.7109375" style="4" customWidth="1"/>
    <col min="6" max="6" width="14" style="127" bestFit="1" customWidth="1"/>
    <col min="7" max="8" width="14.140625" style="127" bestFit="1" customWidth="1"/>
    <col min="9" max="9" width="10.140625" style="127" customWidth="1"/>
    <col min="10" max="16384" width="9.140625" style="4"/>
  </cols>
  <sheetData>
    <row r="1" spans="1:9" x14ac:dyDescent="0.25">
      <c r="A1" s="128" t="s">
        <v>131</v>
      </c>
      <c r="B1" s="128" t="s">
        <v>378</v>
      </c>
      <c r="C1" s="128" t="s">
        <v>129</v>
      </c>
      <c r="D1" s="128" t="s">
        <v>128</v>
      </c>
      <c r="E1" s="128" t="s">
        <v>126</v>
      </c>
      <c r="F1" s="4"/>
      <c r="G1" s="4"/>
      <c r="H1" s="4"/>
      <c r="I1" s="4"/>
    </row>
    <row r="2" spans="1:9" x14ac:dyDescent="0.25">
      <c r="A2" s="4" t="s">
        <v>377</v>
      </c>
      <c r="B2" s="4" t="s">
        <v>351</v>
      </c>
      <c r="C2" s="4" t="s">
        <v>99</v>
      </c>
      <c r="D2" s="46">
        <v>40932</v>
      </c>
      <c r="E2" s="8">
        <v>41000</v>
      </c>
      <c r="F2" s="4"/>
      <c r="G2" s="4"/>
      <c r="H2" s="4"/>
      <c r="I2" s="4"/>
    </row>
    <row r="3" spans="1:9" x14ac:dyDescent="0.25">
      <c r="A3" s="4" t="s">
        <v>376</v>
      </c>
      <c r="B3" s="4" t="s">
        <v>351</v>
      </c>
      <c r="C3" s="4" t="s">
        <v>99</v>
      </c>
      <c r="D3" s="46">
        <v>40311</v>
      </c>
      <c r="E3" s="8">
        <v>45125</v>
      </c>
      <c r="F3" s="4"/>
      <c r="G3" s="4"/>
      <c r="H3" s="4"/>
      <c r="I3" s="4"/>
    </row>
    <row r="4" spans="1:9" x14ac:dyDescent="0.25">
      <c r="A4" s="4" t="s">
        <v>375</v>
      </c>
      <c r="B4" s="4" t="s">
        <v>352</v>
      </c>
      <c r="C4" s="4" t="s">
        <v>99</v>
      </c>
      <c r="D4" s="46">
        <v>40871</v>
      </c>
      <c r="E4" s="8">
        <v>46725</v>
      </c>
      <c r="F4" s="4"/>
      <c r="G4" s="4"/>
      <c r="H4" s="4"/>
      <c r="I4" s="4"/>
    </row>
    <row r="5" spans="1:9" x14ac:dyDescent="0.25">
      <c r="A5" s="4" t="s">
        <v>374</v>
      </c>
      <c r="B5" s="4" t="s">
        <v>352</v>
      </c>
      <c r="C5" s="4" t="s">
        <v>99</v>
      </c>
      <c r="D5" s="46">
        <v>40267</v>
      </c>
      <c r="E5" s="8">
        <v>45000</v>
      </c>
      <c r="F5" s="4"/>
      <c r="G5" s="4"/>
      <c r="H5" s="4"/>
      <c r="I5" s="4"/>
    </row>
    <row r="6" spans="1:9" x14ac:dyDescent="0.25">
      <c r="A6" s="4" t="s">
        <v>373</v>
      </c>
      <c r="B6" s="4" t="s">
        <v>351</v>
      </c>
      <c r="C6" s="4" t="s">
        <v>99</v>
      </c>
      <c r="D6" s="46">
        <v>40160</v>
      </c>
      <c r="E6" s="8">
        <v>49575</v>
      </c>
      <c r="F6" s="4"/>
      <c r="G6" s="4"/>
      <c r="H6" s="4"/>
      <c r="I6" s="4"/>
    </row>
    <row r="7" spans="1:9" x14ac:dyDescent="0.25">
      <c r="A7" s="4" t="s">
        <v>372</v>
      </c>
      <c r="B7" s="4" t="s">
        <v>351</v>
      </c>
      <c r="C7" s="4" t="s">
        <v>99</v>
      </c>
      <c r="D7" s="46">
        <v>39884</v>
      </c>
      <c r="E7" s="130">
        <v>43750</v>
      </c>
      <c r="F7" s="4"/>
      <c r="G7" s="4"/>
      <c r="H7" s="4"/>
      <c r="I7" s="4"/>
    </row>
    <row r="8" spans="1:9" x14ac:dyDescent="0.25">
      <c r="A8" s="4" t="s">
        <v>371</v>
      </c>
      <c r="B8" s="4" t="s">
        <v>353</v>
      </c>
      <c r="C8" s="4" t="s">
        <v>99</v>
      </c>
      <c r="D8" s="46">
        <v>40114</v>
      </c>
      <c r="E8" s="8">
        <v>47835</v>
      </c>
      <c r="F8" s="4"/>
      <c r="G8" s="4"/>
      <c r="H8" s="4"/>
      <c r="I8" s="4"/>
    </row>
    <row r="9" spans="1:9" x14ac:dyDescent="0.25">
      <c r="A9" s="4" t="s">
        <v>370</v>
      </c>
      <c r="B9" s="4" t="s">
        <v>353</v>
      </c>
      <c r="C9" s="4" t="s">
        <v>358</v>
      </c>
      <c r="D9" s="46">
        <v>37583</v>
      </c>
      <c r="E9" s="8">
        <v>68750</v>
      </c>
      <c r="F9" s="4"/>
      <c r="G9" s="4"/>
      <c r="H9" s="4"/>
      <c r="I9" s="4"/>
    </row>
    <row r="10" spans="1:9" x14ac:dyDescent="0.25">
      <c r="A10" s="4" t="s">
        <v>369</v>
      </c>
      <c r="B10" s="4" t="s">
        <v>353</v>
      </c>
      <c r="C10" s="4" t="s">
        <v>99</v>
      </c>
      <c r="D10" s="46">
        <v>40464</v>
      </c>
      <c r="E10" s="8">
        <v>45250</v>
      </c>
      <c r="F10" s="4"/>
      <c r="G10" s="4"/>
      <c r="H10" s="4"/>
      <c r="I10" s="4"/>
    </row>
    <row r="11" spans="1:9" x14ac:dyDescent="0.25">
      <c r="A11" s="4" t="s">
        <v>368</v>
      </c>
      <c r="B11" s="4" t="s">
        <v>353</v>
      </c>
      <c r="C11" s="4" t="s">
        <v>99</v>
      </c>
      <c r="D11" s="46">
        <v>39227</v>
      </c>
      <c r="E11" s="8">
        <v>49750</v>
      </c>
      <c r="F11" s="4"/>
      <c r="G11" s="4"/>
      <c r="H11" s="4"/>
      <c r="I11" s="4"/>
    </row>
    <row r="12" spans="1:9" x14ac:dyDescent="0.25">
      <c r="A12" s="4" t="s">
        <v>367</v>
      </c>
      <c r="B12" s="4" t="s">
        <v>351</v>
      </c>
      <c r="C12" s="4" t="s">
        <v>358</v>
      </c>
      <c r="D12" s="46">
        <v>38774</v>
      </c>
      <c r="E12" s="8">
        <v>65500</v>
      </c>
      <c r="F12" s="4"/>
      <c r="G12" s="4"/>
      <c r="H12" s="4"/>
      <c r="I12" s="4"/>
    </row>
    <row r="13" spans="1:9" x14ac:dyDescent="0.25">
      <c r="A13" s="4" t="s">
        <v>366</v>
      </c>
      <c r="B13" s="4" t="s">
        <v>352</v>
      </c>
      <c r="C13" s="4" t="s">
        <v>99</v>
      </c>
      <c r="D13" s="46">
        <v>40383</v>
      </c>
      <c r="E13" s="8">
        <v>46000</v>
      </c>
      <c r="F13" s="4"/>
      <c r="G13" s="4"/>
      <c r="H13" s="4"/>
      <c r="I13" s="4"/>
    </row>
    <row r="14" spans="1:9" x14ac:dyDescent="0.25">
      <c r="A14" s="4" t="s">
        <v>365</v>
      </c>
      <c r="B14" s="40" t="s">
        <v>353</v>
      </c>
      <c r="C14" s="4" t="s">
        <v>99</v>
      </c>
      <c r="D14" s="46">
        <v>40526</v>
      </c>
      <c r="E14" s="8">
        <v>45100</v>
      </c>
      <c r="F14" s="4"/>
      <c r="G14" s="4"/>
      <c r="H14" s="4"/>
      <c r="I14" s="4"/>
    </row>
    <row r="15" spans="1:9" x14ac:dyDescent="0.25">
      <c r="A15" s="4" t="s">
        <v>364</v>
      </c>
      <c r="B15" s="4" t="s">
        <v>351</v>
      </c>
      <c r="C15" s="4" t="s">
        <v>99</v>
      </c>
      <c r="D15" s="46">
        <v>40191</v>
      </c>
      <c r="E15" s="8">
        <v>46795</v>
      </c>
      <c r="F15" s="4"/>
      <c r="G15" s="4"/>
      <c r="H15" s="4"/>
      <c r="I15" s="4"/>
    </row>
    <row r="16" spans="1:9" x14ac:dyDescent="0.25">
      <c r="A16" s="4" t="s">
        <v>363</v>
      </c>
      <c r="B16" s="4" t="s">
        <v>353</v>
      </c>
      <c r="C16" s="4" t="s">
        <v>99</v>
      </c>
      <c r="D16" s="46">
        <v>40778</v>
      </c>
      <c r="E16" s="8">
        <v>39750</v>
      </c>
      <c r="F16" s="4"/>
      <c r="G16" s="4"/>
      <c r="H16" s="4"/>
      <c r="I16" s="4"/>
    </row>
    <row r="17" spans="1:10" x14ac:dyDescent="0.25">
      <c r="A17" s="4" t="s">
        <v>362</v>
      </c>
      <c r="B17" s="4" t="s">
        <v>352</v>
      </c>
      <c r="C17" s="4" t="s">
        <v>99</v>
      </c>
      <c r="D17" s="46">
        <v>40895</v>
      </c>
      <c r="E17" s="8">
        <v>41525</v>
      </c>
      <c r="F17" s="4"/>
      <c r="G17" s="4"/>
      <c r="H17" s="4"/>
      <c r="I17" s="4"/>
    </row>
    <row r="18" spans="1:10" x14ac:dyDescent="0.25">
      <c r="A18" s="4" t="s">
        <v>272</v>
      </c>
      <c r="B18" s="4" t="s">
        <v>353</v>
      </c>
      <c r="C18" s="4" t="s">
        <v>99</v>
      </c>
      <c r="D18" s="46">
        <v>40009</v>
      </c>
      <c r="E18" s="130">
        <v>43750</v>
      </c>
      <c r="F18" s="4"/>
      <c r="G18" s="4"/>
      <c r="H18" s="4"/>
      <c r="I18" s="4"/>
    </row>
    <row r="19" spans="1:10" x14ac:dyDescent="0.25">
      <c r="A19" s="4" t="s">
        <v>361</v>
      </c>
      <c r="B19" s="4" t="s">
        <v>353</v>
      </c>
      <c r="C19" s="4" t="s">
        <v>99</v>
      </c>
      <c r="D19" s="46">
        <v>40053</v>
      </c>
      <c r="E19" s="8">
        <v>47240</v>
      </c>
      <c r="F19" s="4"/>
      <c r="G19" s="4"/>
      <c r="H19" s="4"/>
      <c r="I19" s="4"/>
    </row>
    <row r="20" spans="1:10" x14ac:dyDescent="0.25">
      <c r="A20" s="4" t="s">
        <v>360</v>
      </c>
      <c r="B20" s="4" t="s">
        <v>351</v>
      </c>
      <c r="C20" s="4" t="s">
        <v>99</v>
      </c>
      <c r="D20" s="46">
        <v>39227</v>
      </c>
      <c r="E20" s="8">
        <v>49750</v>
      </c>
      <c r="F20" s="4"/>
      <c r="G20" s="4"/>
      <c r="H20" s="4"/>
      <c r="I20" s="4"/>
    </row>
    <row r="21" spans="1:10" x14ac:dyDescent="0.25">
      <c r="A21" s="4" t="s">
        <v>359</v>
      </c>
      <c r="B21" s="4" t="s">
        <v>352</v>
      </c>
      <c r="C21" s="4" t="s">
        <v>358</v>
      </c>
      <c r="D21" s="46">
        <v>38095</v>
      </c>
      <c r="E21" s="8">
        <v>75800</v>
      </c>
      <c r="F21" s="4"/>
      <c r="G21" s="4"/>
      <c r="H21" s="4"/>
      <c r="I21" s="4"/>
    </row>
    <row r="23" spans="1:10" x14ac:dyDescent="0.25">
      <c r="A23" s="129" t="s">
        <v>357</v>
      </c>
      <c r="B23" s="128" t="s">
        <v>356</v>
      </c>
      <c r="C23" s="128" t="s">
        <v>355</v>
      </c>
      <c r="D23" s="128" t="s">
        <v>354</v>
      </c>
    </row>
    <row r="24" spans="1:10" x14ac:dyDescent="0.25">
      <c r="A24" s="4" t="s">
        <v>353</v>
      </c>
      <c r="B24" s="8"/>
      <c r="C24" s="8"/>
      <c r="D24" s="5"/>
    </row>
    <row r="25" spans="1:10" x14ac:dyDescent="0.25">
      <c r="A25" s="4" t="s">
        <v>352</v>
      </c>
      <c r="B25" s="8"/>
      <c r="C25" s="8"/>
      <c r="D25" s="5"/>
    </row>
    <row r="26" spans="1:10" x14ac:dyDescent="0.25">
      <c r="A26" s="4" t="s">
        <v>351</v>
      </c>
      <c r="B26" s="8"/>
      <c r="C26" s="8"/>
      <c r="D26" s="5"/>
    </row>
    <row r="28" spans="1:10" x14ac:dyDescent="0.25">
      <c r="F28" s="4"/>
      <c r="G28" s="4"/>
      <c r="H28" s="4"/>
      <c r="J28" s="127"/>
    </row>
    <row r="29" spans="1:10" x14ac:dyDescent="0.25">
      <c r="F29" s="4"/>
      <c r="G29" s="4"/>
      <c r="H29" s="4"/>
      <c r="J29" s="127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130" zoomScaleNormal="130" workbookViewId="0">
      <selection activeCell="A25" sqref="A25"/>
    </sheetView>
  </sheetViews>
  <sheetFormatPr defaultRowHeight="12.75" customHeight="1" x14ac:dyDescent="0.2"/>
  <cols>
    <col min="1" max="1" width="16.85546875" style="75" customWidth="1"/>
    <col min="2" max="2" width="21" style="75" customWidth="1"/>
    <col min="3" max="3" width="26" style="75" customWidth="1"/>
    <col min="4" max="4" width="10.85546875" style="75" customWidth="1"/>
    <col min="5" max="5" width="16" style="75" customWidth="1"/>
    <col min="6" max="6" width="18.28515625" style="75" customWidth="1"/>
    <col min="7" max="7" width="11.42578125" style="75" customWidth="1"/>
    <col min="8" max="9" width="14.85546875" style="75" bestFit="1" customWidth="1"/>
    <col min="10" max="10" width="16.85546875" style="75" bestFit="1" customWidth="1"/>
    <col min="11" max="11" width="18.28515625" style="75" customWidth="1"/>
    <col min="12" max="12" width="9.140625" style="75"/>
    <col min="13" max="13" width="16.85546875" style="75" bestFit="1" customWidth="1"/>
    <col min="14" max="14" width="9.140625" style="75"/>
    <col min="15" max="16" width="11.85546875" style="75" bestFit="1" customWidth="1"/>
    <col min="17" max="16384" width="9.140625" style="75"/>
  </cols>
  <sheetData>
    <row r="1" spans="1:11" ht="24" customHeight="1" x14ac:dyDescent="0.35">
      <c r="A1" s="131" t="s">
        <v>208</v>
      </c>
      <c r="B1" s="131"/>
      <c r="C1" s="131"/>
      <c r="D1" s="132"/>
      <c r="E1" s="132"/>
      <c r="F1" s="132"/>
      <c r="G1" s="132"/>
      <c r="H1" s="132"/>
      <c r="I1" s="132"/>
      <c r="J1" s="132"/>
    </row>
    <row r="2" spans="1:11" ht="12.75" customHeight="1" x14ac:dyDescent="0.2">
      <c r="A2" s="83" t="s">
        <v>207</v>
      </c>
      <c r="B2" s="82"/>
    </row>
    <row r="3" spans="1:11" ht="12.75" customHeight="1" x14ac:dyDescent="0.25">
      <c r="A3" s="83"/>
      <c r="B3" s="82"/>
      <c r="C3"/>
    </row>
    <row r="4" spans="1:11" x14ac:dyDescent="0.2">
      <c r="A4" s="79" t="s">
        <v>206</v>
      </c>
      <c r="B4" s="79" t="s">
        <v>194</v>
      </c>
      <c r="C4" s="79" t="s">
        <v>193</v>
      </c>
      <c r="D4" s="79"/>
      <c r="E4" s="79"/>
      <c r="F4" s="79"/>
      <c r="G4" s="79"/>
      <c r="H4" s="79"/>
      <c r="I4" s="79"/>
      <c r="J4" s="79"/>
      <c r="K4" s="79"/>
    </row>
    <row r="5" spans="1:11" x14ac:dyDescent="0.2">
      <c r="A5" s="76" t="s">
        <v>205</v>
      </c>
      <c r="B5" s="75" t="s">
        <v>192</v>
      </c>
      <c r="C5" s="113"/>
      <c r="G5" s="81"/>
    </row>
    <row r="6" spans="1:11" x14ac:dyDescent="0.2">
      <c r="A6" s="76" t="s">
        <v>204</v>
      </c>
      <c r="B6" s="75" t="s">
        <v>190</v>
      </c>
      <c r="C6" s="113"/>
      <c r="G6" s="81"/>
    </row>
    <row r="7" spans="1:11" x14ac:dyDescent="0.2">
      <c r="A7" s="76" t="s">
        <v>203</v>
      </c>
      <c r="B7" s="75" t="s">
        <v>191</v>
      </c>
      <c r="C7" s="113"/>
      <c r="G7" s="81"/>
    </row>
    <row r="8" spans="1:11" x14ac:dyDescent="0.2">
      <c r="A8" s="76" t="s">
        <v>202</v>
      </c>
      <c r="B8" s="75" t="s">
        <v>192</v>
      </c>
      <c r="C8" s="113"/>
      <c r="G8" s="81"/>
    </row>
    <row r="9" spans="1:11" x14ac:dyDescent="0.2">
      <c r="A9" s="76" t="s">
        <v>201</v>
      </c>
      <c r="B9" s="75" t="s">
        <v>192</v>
      </c>
      <c r="C9" s="113"/>
      <c r="G9" s="81"/>
    </row>
    <row r="10" spans="1:11" x14ac:dyDescent="0.2">
      <c r="A10" s="76" t="s">
        <v>200</v>
      </c>
      <c r="B10" s="75" t="s">
        <v>190</v>
      </c>
      <c r="C10" s="113"/>
      <c r="G10" s="81"/>
    </row>
    <row r="11" spans="1:11" x14ac:dyDescent="0.2">
      <c r="A11" s="76" t="s">
        <v>199</v>
      </c>
      <c r="B11" s="75" t="s">
        <v>190</v>
      </c>
      <c r="C11" s="113"/>
      <c r="G11" s="81"/>
    </row>
    <row r="12" spans="1:11" x14ac:dyDescent="0.2">
      <c r="A12" s="76" t="s">
        <v>198</v>
      </c>
      <c r="B12" s="75" t="s">
        <v>190</v>
      </c>
      <c r="C12" s="113"/>
      <c r="G12" s="81"/>
    </row>
    <row r="13" spans="1:11" x14ac:dyDescent="0.2">
      <c r="A13" s="76" t="s">
        <v>196</v>
      </c>
      <c r="B13" s="75" t="s">
        <v>190</v>
      </c>
      <c r="C13" s="113"/>
      <c r="G13" s="81"/>
    </row>
    <row r="14" spans="1:11" ht="12.75" customHeight="1" x14ac:dyDescent="0.2">
      <c r="A14" s="80" t="s">
        <v>150</v>
      </c>
    </row>
    <row r="15" spans="1:11" ht="12.75" customHeight="1" x14ac:dyDescent="0.25">
      <c r="E15"/>
      <c r="F15"/>
      <c r="G15"/>
      <c r="H15"/>
    </row>
    <row r="16" spans="1:11" ht="12.75" customHeight="1" x14ac:dyDescent="0.25">
      <c r="E16"/>
      <c r="F16"/>
      <c r="G16"/>
      <c r="H16"/>
    </row>
    <row r="17" spans="1:9" ht="15" x14ac:dyDescent="0.25">
      <c r="A17" s="79" t="s">
        <v>194</v>
      </c>
      <c r="B17" s="79" t="s">
        <v>193</v>
      </c>
      <c r="C17" s="79" t="s">
        <v>90</v>
      </c>
      <c r="E17"/>
      <c r="F17"/>
      <c r="G17"/>
      <c r="H17"/>
    </row>
    <row r="18" spans="1:9" ht="12.75" customHeight="1" x14ac:dyDescent="0.25">
      <c r="A18" s="75" t="s">
        <v>192</v>
      </c>
      <c r="B18" s="78">
        <v>575</v>
      </c>
      <c r="C18" s="78">
        <v>250</v>
      </c>
      <c r="E18"/>
      <c r="F18"/>
      <c r="G18"/>
      <c r="H18"/>
    </row>
    <row r="19" spans="1:9" ht="12.75" customHeight="1" x14ac:dyDescent="0.25">
      <c r="A19" s="75" t="s">
        <v>191</v>
      </c>
      <c r="B19" s="78">
        <v>1500</v>
      </c>
      <c r="C19" s="78">
        <v>700</v>
      </c>
      <c r="E19"/>
      <c r="F19"/>
      <c r="G19"/>
      <c r="H19"/>
    </row>
    <row r="20" spans="1:9" ht="12.75" customHeight="1" x14ac:dyDescent="0.25">
      <c r="A20" s="75" t="s">
        <v>190</v>
      </c>
      <c r="B20" s="78">
        <v>300</v>
      </c>
      <c r="C20" s="78">
        <v>150</v>
      </c>
      <c r="E20"/>
      <c r="F20"/>
      <c r="G20"/>
      <c r="H20"/>
    </row>
    <row r="21" spans="1:9" ht="12.75" customHeight="1" x14ac:dyDescent="0.25">
      <c r="E21"/>
      <c r="F21"/>
      <c r="G21"/>
      <c r="H21"/>
    </row>
    <row r="22" spans="1:9" ht="12.75" customHeight="1" x14ac:dyDescent="0.25">
      <c r="B22" s="78"/>
      <c r="E22"/>
      <c r="F22"/>
      <c r="G22"/>
      <c r="H22"/>
    </row>
    <row r="23" spans="1:9" ht="12.75" customHeight="1" x14ac:dyDescent="0.25">
      <c r="A23" s="76"/>
      <c r="B23" s="77"/>
      <c r="E23"/>
      <c r="F23"/>
      <c r="G23"/>
      <c r="H23"/>
    </row>
    <row r="24" spans="1:9" ht="12.75" customHeight="1" x14ac:dyDescent="0.25">
      <c r="A24" s="76"/>
      <c r="E24"/>
      <c r="F24"/>
      <c r="G24"/>
      <c r="H24"/>
    </row>
    <row r="25" spans="1:9" ht="12.75" customHeight="1" x14ac:dyDescent="0.25">
      <c r="E25"/>
      <c r="F25"/>
      <c r="G25"/>
      <c r="H25"/>
    </row>
    <row r="29" spans="1:9" ht="12.75" customHeight="1" x14ac:dyDescent="0.2">
      <c r="I29" s="76"/>
    </row>
  </sheetData>
  <mergeCells count="1">
    <mergeCell ref="A1:C1"/>
  </mergeCells>
  <pageMargins left="0.75" right="0.75" top="1" bottom="1" header="0.5" footer="0.5"/>
  <pageSetup scale="96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workbookViewId="0">
      <selection activeCell="G36" sqref="G36"/>
    </sheetView>
  </sheetViews>
  <sheetFormatPr defaultRowHeight="15" x14ac:dyDescent="0.25"/>
  <cols>
    <col min="1" max="1" width="12.7109375" style="4" customWidth="1"/>
    <col min="2" max="2" width="7.5703125" style="4" customWidth="1"/>
    <col min="3" max="8" width="5.7109375" style="4" customWidth="1"/>
    <col min="9" max="9" width="7.42578125" style="4" customWidth="1"/>
    <col min="10" max="19" width="5.7109375" style="4" customWidth="1"/>
    <col min="20" max="20" width="9.140625" style="4" customWidth="1"/>
    <col min="21" max="22" width="5.7109375" style="4" customWidth="1"/>
    <col min="23" max="23" width="7.42578125" style="4" customWidth="1"/>
    <col min="24" max="24" width="7" style="4" customWidth="1"/>
    <col min="25" max="25" width="9.140625" style="4"/>
    <col min="26" max="26" width="8" style="4" customWidth="1"/>
    <col min="27" max="27" width="14.7109375" style="4" customWidth="1"/>
    <col min="28" max="16384" width="9.140625" style="4"/>
  </cols>
  <sheetData>
    <row r="1" spans="1:27" ht="33.75" x14ac:dyDescent="0.5">
      <c r="A1" s="114" t="s">
        <v>209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</row>
    <row r="2" spans="1:27" x14ac:dyDescent="0.25">
      <c r="A2" s="37" t="s">
        <v>210</v>
      </c>
      <c r="B2" s="84" t="s">
        <v>211</v>
      </c>
      <c r="C2" s="85"/>
      <c r="D2" s="85"/>
      <c r="E2" s="85"/>
      <c r="F2" s="85"/>
    </row>
    <row r="3" spans="1:27" x14ac:dyDescent="0.25">
      <c r="A3" s="37" t="s">
        <v>212</v>
      </c>
      <c r="B3" s="86">
        <v>601</v>
      </c>
      <c r="C3" s="85"/>
      <c r="D3" s="85"/>
      <c r="E3" s="85"/>
      <c r="F3" s="85"/>
    </row>
    <row r="4" spans="1:27" x14ac:dyDescent="0.25">
      <c r="A4" s="37" t="s">
        <v>213</v>
      </c>
      <c r="B4" s="84" t="s">
        <v>214</v>
      </c>
      <c r="C4" s="85"/>
      <c r="D4" s="85"/>
      <c r="E4" s="85"/>
      <c r="F4" s="85"/>
    </row>
    <row r="5" spans="1:27" x14ac:dyDescent="0.25">
      <c r="A5" s="37" t="s">
        <v>215</v>
      </c>
      <c r="B5" s="87">
        <v>70</v>
      </c>
      <c r="C5" s="85"/>
      <c r="D5" s="85"/>
      <c r="E5" s="85"/>
      <c r="F5" s="85"/>
    </row>
    <row r="7" spans="1:27" x14ac:dyDescent="0.25">
      <c r="A7" s="88" t="s">
        <v>131</v>
      </c>
      <c r="B7" s="89" t="s">
        <v>218</v>
      </c>
      <c r="C7" s="89" t="s">
        <v>219</v>
      </c>
      <c r="D7" s="89" t="s">
        <v>220</v>
      </c>
      <c r="E7" s="89" t="s">
        <v>221</v>
      </c>
      <c r="F7" s="89" t="s">
        <v>222</v>
      </c>
      <c r="G7" s="89" t="s">
        <v>223</v>
      </c>
      <c r="H7" s="89" t="s">
        <v>224</v>
      </c>
      <c r="I7" s="89" t="s">
        <v>225</v>
      </c>
      <c r="J7" s="89" t="s">
        <v>226</v>
      </c>
      <c r="K7" s="89" t="s">
        <v>227</v>
      </c>
      <c r="L7" s="89" t="s">
        <v>228</v>
      </c>
      <c r="M7" s="89" t="s">
        <v>229</v>
      </c>
      <c r="N7" s="89" t="s">
        <v>230</v>
      </c>
      <c r="O7" s="89" t="s">
        <v>231</v>
      </c>
      <c r="P7" s="89" t="s">
        <v>232</v>
      </c>
      <c r="Q7" s="89" t="s">
        <v>233</v>
      </c>
      <c r="R7" s="89" t="s">
        <v>234</v>
      </c>
      <c r="S7" s="89" t="s">
        <v>235</v>
      </c>
      <c r="T7" s="89" t="s">
        <v>236</v>
      </c>
      <c r="U7" s="89" t="s">
        <v>237</v>
      </c>
      <c r="V7" s="89" t="s">
        <v>238</v>
      </c>
      <c r="W7" s="89" t="s">
        <v>239</v>
      </c>
      <c r="X7" s="89" t="s">
        <v>240</v>
      </c>
      <c r="Y7" s="89" t="s">
        <v>245</v>
      </c>
      <c r="Z7" s="88" t="s">
        <v>246</v>
      </c>
      <c r="AA7" s="88" t="s">
        <v>247</v>
      </c>
    </row>
    <row r="8" spans="1:27" x14ac:dyDescent="0.25">
      <c r="A8" s="4" t="s">
        <v>250</v>
      </c>
      <c r="B8" s="4">
        <v>100</v>
      </c>
      <c r="C8" s="4">
        <v>95</v>
      </c>
      <c r="D8" s="4">
        <v>85</v>
      </c>
      <c r="E8" s="4">
        <v>100</v>
      </c>
      <c r="F8" s="4">
        <v>95</v>
      </c>
      <c r="G8" s="4">
        <v>90</v>
      </c>
      <c r="H8" s="4">
        <v>85</v>
      </c>
      <c r="I8" s="92"/>
      <c r="J8" s="4">
        <v>10</v>
      </c>
      <c r="K8" s="4">
        <v>10</v>
      </c>
      <c r="L8" s="4">
        <v>10</v>
      </c>
      <c r="M8" s="4">
        <v>9</v>
      </c>
      <c r="N8" s="4">
        <v>10</v>
      </c>
      <c r="O8" s="4">
        <v>9</v>
      </c>
      <c r="P8" s="4">
        <v>8</v>
      </c>
      <c r="Q8" s="4">
        <v>10</v>
      </c>
      <c r="R8" s="4">
        <v>8</v>
      </c>
      <c r="S8" s="4">
        <v>9</v>
      </c>
      <c r="T8" s="93"/>
      <c r="U8" s="4">
        <v>90</v>
      </c>
      <c r="V8" s="4">
        <v>84</v>
      </c>
      <c r="W8" s="93"/>
      <c r="X8" s="93">
        <v>88</v>
      </c>
      <c r="Y8" s="92"/>
      <c r="Z8" s="95"/>
    </row>
    <row r="9" spans="1:27" x14ac:dyDescent="0.25">
      <c r="A9" s="4" t="s">
        <v>252</v>
      </c>
      <c r="B9" s="4">
        <v>90</v>
      </c>
      <c r="C9" s="4">
        <v>90</v>
      </c>
      <c r="D9" s="4">
        <v>100</v>
      </c>
      <c r="E9" s="4">
        <v>90</v>
      </c>
      <c r="F9" s="4">
        <v>85</v>
      </c>
      <c r="G9" s="4">
        <v>100</v>
      </c>
      <c r="H9" s="4">
        <v>95</v>
      </c>
      <c r="I9" s="92"/>
      <c r="J9" s="4">
        <v>10</v>
      </c>
      <c r="K9" s="4">
        <v>9</v>
      </c>
      <c r="L9" s="4">
        <v>10</v>
      </c>
      <c r="M9" s="4">
        <v>10</v>
      </c>
      <c r="N9" s="4">
        <v>10</v>
      </c>
      <c r="O9" s="4">
        <v>10</v>
      </c>
      <c r="P9" s="4">
        <v>8</v>
      </c>
      <c r="Q9" s="4">
        <v>9</v>
      </c>
      <c r="R9" s="4">
        <v>9</v>
      </c>
      <c r="S9" s="4">
        <v>10</v>
      </c>
      <c r="T9" s="93"/>
      <c r="U9" s="4">
        <v>94</v>
      </c>
      <c r="V9" s="4">
        <v>90</v>
      </c>
      <c r="W9" s="93"/>
      <c r="X9" s="93">
        <v>96</v>
      </c>
      <c r="Y9" s="92"/>
      <c r="Z9" s="95"/>
    </row>
    <row r="10" spans="1:27" x14ac:dyDescent="0.25">
      <c r="A10" s="4" t="s">
        <v>255</v>
      </c>
      <c r="B10" s="4">
        <v>75</v>
      </c>
      <c r="C10" s="4">
        <v>90</v>
      </c>
      <c r="D10" s="4">
        <v>75</v>
      </c>
      <c r="E10" s="4">
        <v>85</v>
      </c>
      <c r="F10" s="4">
        <v>0</v>
      </c>
      <c r="G10" s="4">
        <v>75</v>
      </c>
      <c r="H10" s="4">
        <v>60</v>
      </c>
      <c r="I10" s="92"/>
      <c r="J10" s="4">
        <v>10</v>
      </c>
      <c r="K10" s="4">
        <v>10</v>
      </c>
      <c r="L10" s="4">
        <v>8</v>
      </c>
      <c r="M10" s="4">
        <v>10</v>
      </c>
      <c r="N10" s="4">
        <v>10</v>
      </c>
      <c r="O10" s="4">
        <v>8</v>
      </c>
      <c r="P10" s="4">
        <v>7</v>
      </c>
      <c r="Q10" s="4">
        <v>7</v>
      </c>
      <c r="R10" s="4">
        <v>8</v>
      </c>
      <c r="S10" s="4">
        <v>7</v>
      </c>
      <c r="T10" s="93"/>
      <c r="U10" s="4">
        <v>78</v>
      </c>
      <c r="V10" s="4">
        <v>70</v>
      </c>
      <c r="W10" s="93"/>
      <c r="X10" s="93">
        <v>68</v>
      </c>
      <c r="Y10" s="92"/>
      <c r="Z10" s="95"/>
    </row>
    <row r="11" spans="1:27" x14ac:dyDescent="0.25">
      <c r="A11" s="4" t="s">
        <v>258</v>
      </c>
      <c r="B11" s="4">
        <v>65</v>
      </c>
      <c r="C11" s="4">
        <v>75</v>
      </c>
      <c r="D11" s="4">
        <v>70</v>
      </c>
      <c r="E11" s="4">
        <v>60</v>
      </c>
      <c r="F11" s="4">
        <v>50</v>
      </c>
      <c r="G11" s="4">
        <v>70</v>
      </c>
      <c r="H11" s="4">
        <v>75</v>
      </c>
      <c r="I11" s="92"/>
      <c r="J11" s="4">
        <v>5</v>
      </c>
      <c r="K11" s="4">
        <v>7</v>
      </c>
      <c r="L11" s="4">
        <v>8</v>
      </c>
      <c r="M11" s="4">
        <v>0</v>
      </c>
      <c r="N11" s="4">
        <v>10</v>
      </c>
      <c r="O11" s="4">
        <v>7</v>
      </c>
      <c r="P11" s="4">
        <v>3</v>
      </c>
      <c r="Q11" s="4">
        <v>5</v>
      </c>
      <c r="R11" s="4">
        <v>8</v>
      </c>
      <c r="S11" s="4">
        <v>9</v>
      </c>
      <c r="T11" s="93"/>
      <c r="U11" s="4">
        <v>60</v>
      </c>
      <c r="V11" s="4">
        <v>64</v>
      </c>
      <c r="W11" s="93"/>
      <c r="X11" s="93">
        <v>58</v>
      </c>
      <c r="Y11" s="92"/>
      <c r="Z11" s="95"/>
    </row>
    <row r="12" spans="1:27" x14ac:dyDescent="0.25">
      <c r="A12" s="4" t="s">
        <v>260</v>
      </c>
      <c r="B12" s="4">
        <v>75</v>
      </c>
      <c r="C12" s="4">
        <v>85</v>
      </c>
      <c r="D12" s="4">
        <v>80</v>
      </c>
      <c r="E12" s="4">
        <v>70</v>
      </c>
      <c r="F12" s="4">
        <v>75</v>
      </c>
      <c r="G12" s="4">
        <v>85</v>
      </c>
      <c r="H12" s="4">
        <v>70</v>
      </c>
      <c r="I12" s="92"/>
      <c r="J12" s="4">
        <v>10</v>
      </c>
      <c r="K12" s="4">
        <v>9</v>
      </c>
      <c r="L12" s="4">
        <v>10</v>
      </c>
      <c r="M12" s="4">
        <v>10</v>
      </c>
      <c r="N12" s="4">
        <v>9</v>
      </c>
      <c r="O12" s="4">
        <v>8</v>
      </c>
      <c r="P12" s="4">
        <v>8</v>
      </c>
      <c r="Q12" s="4">
        <v>10</v>
      </c>
      <c r="R12" s="4">
        <v>7</v>
      </c>
      <c r="S12" s="4">
        <v>0</v>
      </c>
      <c r="T12" s="93"/>
      <c r="U12" s="4">
        <v>82</v>
      </c>
      <c r="V12" s="4">
        <v>74</v>
      </c>
      <c r="W12" s="93"/>
      <c r="X12" s="93">
        <v>82</v>
      </c>
      <c r="Y12" s="92"/>
      <c r="Z12" s="95"/>
    </row>
    <row r="13" spans="1:27" x14ac:dyDescent="0.25">
      <c r="A13" s="4" t="s">
        <v>261</v>
      </c>
      <c r="B13" s="4">
        <v>90</v>
      </c>
      <c r="C13" s="4">
        <v>95</v>
      </c>
      <c r="D13" s="4">
        <v>95</v>
      </c>
      <c r="E13" s="4">
        <v>100</v>
      </c>
      <c r="F13" s="4">
        <v>85</v>
      </c>
      <c r="G13" s="4">
        <v>80</v>
      </c>
      <c r="H13" s="4">
        <v>85</v>
      </c>
      <c r="I13" s="92"/>
      <c r="J13" s="4">
        <v>10</v>
      </c>
      <c r="K13" s="4">
        <v>10</v>
      </c>
      <c r="L13" s="4">
        <v>10</v>
      </c>
      <c r="M13" s="4">
        <v>9</v>
      </c>
      <c r="N13" s="4">
        <v>10</v>
      </c>
      <c r="O13" s="4">
        <v>9</v>
      </c>
      <c r="P13" s="4">
        <v>9</v>
      </c>
      <c r="Q13" s="4">
        <v>9</v>
      </c>
      <c r="R13" s="4">
        <v>10</v>
      </c>
      <c r="S13" s="4">
        <v>10</v>
      </c>
      <c r="T13" s="93"/>
      <c r="U13" s="4">
        <v>84</v>
      </c>
      <c r="V13" s="4">
        <v>90</v>
      </c>
      <c r="W13" s="93"/>
      <c r="X13" s="93">
        <v>80</v>
      </c>
      <c r="Y13" s="92"/>
      <c r="Z13" s="95"/>
    </row>
    <row r="14" spans="1:27" x14ac:dyDescent="0.25">
      <c r="A14" s="4" t="s">
        <v>262</v>
      </c>
      <c r="B14" s="4">
        <v>70</v>
      </c>
      <c r="C14" s="4">
        <v>80</v>
      </c>
      <c r="D14" s="4">
        <v>0</v>
      </c>
      <c r="E14" s="4">
        <v>75</v>
      </c>
      <c r="F14" s="4">
        <v>60</v>
      </c>
      <c r="G14" s="4">
        <v>65</v>
      </c>
      <c r="H14" s="4">
        <v>75</v>
      </c>
      <c r="I14" s="92"/>
      <c r="J14" s="4">
        <v>9</v>
      </c>
      <c r="K14" s="4">
        <v>9</v>
      </c>
      <c r="L14" s="4">
        <v>10</v>
      </c>
      <c r="M14" s="4">
        <v>9</v>
      </c>
      <c r="N14" s="4">
        <v>8</v>
      </c>
      <c r="O14" s="4">
        <v>8</v>
      </c>
      <c r="P14" s="4">
        <v>7</v>
      </c>
      <c r="Q14" s="4">
        <v>6</v>
      </c>
      <c r="R14" s="4">
        <v>0</v>
      </c>
      <c r="S14" s="4">
        <v>5</v>
      </c>
      <c r="T14" s="93"/>
      <c r="U14" s="4">
        <v>70</v>
      </c>
      <c r="V14" s="4">
        <v>66</v>
      </c>
      <c r="W14" s="93"/>
      <c r="X14" s="93">
        <v>62</v>
      </c>
      <c r="Y14" s="92"/>
      <c r="Z14" s="95"/>
    </row>
    <row r="15" spans="1:27" x14ac:dyDescent="0.25">
      <c r="A15" s="4" t="s">
        <v>263</v>
      </c>
      <c r="B15" s="4">
        <v>75</v>
      </c>
      <c r="C15" s="4">
        <v>80</v>
      </c>
      <c r="D15" s="4">
        <v>80</v>
      </c>
      <c r="E15" s="4">
        <v>85</v>
      </c>
      <c r="F15" s="4">
        <v>70</v>
      </c>
      <c r="G15" s="4">
        <v>65</v>
      </c>
      <c r="H15" s="4">
        <v>75</v>
      </c>
      <c r="I15" s="92"/>
      <c r="J15" s="4">
        <v>8</v>
      </c>
      <c r="K15" s="4">
        <v>10</v>
      </c>
      <c r="L15" s="4">
        <v>10</v>
      </c>
      <c r="M15" s="4">
        <v>9</v>
      </c>
      <c r="N15" s="4">
        <v>10</v>
      </c>
      <c r="O15" s="4">
        <v>8</v>
      </c>
      <c r="P15" s="4">
        <v>8</v>
      </c>
      <c r="Q15" s="4">
        <v>8</v>
      </c>
      <c r="R15" s="4">
        <v>7</v>
      </c>
      <c r="S15" s="4">
        <v>8</v>
      </c>
      <c r="T15" s="93"/>
      <c r="U15" s="4">
        <v>74</v>
      </c>
      <c r="V15" s="4">
        <v>76</v>
      </c>
      <c r="W15" s="93"/>
      <c r="X15" s="93">
        <v>80</v>
      </c>
      <c r="Y15" s="92"/>
      <c r="Z15" s="95"/>
    </row>
    <row r="16" spans="1:27" x14ac:dyDescent="0.25">
      <c r="A16" s="4" t="s">
        <v>264</v>
      </c>
      <c r="B16" s="4">
        <v>100</v>
      </c>
      <c r="C16" s="4">
        <v>100</v>
      </c>
      <c r="D16" s="4">
        <v>100</v>
      </c>
      <c r="E16" s="4">
        <v>95</v>
      </c>
      <c r="F16" s="4">
        <v>90</v>
      </c>
      <c r="G16" s="4">
        <v>100</v>
      </c>
      <c r="H16" s="4">
        <v>100</v>
      </c>
      <c r="I16" s="92"/>
      <c r="J16" s="4">
        <v>10</v>
      </c>
      <c r="K16" s="4">
        <v>10</v>
      </c>
      <c r="L16" s="4">
        <v>10</v>
      </c>
      <c r="M16" s="4">
        <v>10</v>
      </c>
      <c r="N16" s="4">
        <v>10</v>
      </c>
      <c r="O16" s="4">
        <v>10</v>
      </c>
      <c r="P16" s="4">
        <v>10</v>
      </c>
      <c r="Q16" s="4">
        <v>10</v>
      </c>
      <c r="R16" s="4">
        <v>10</v>
      </c>
      <c r="S16" s="4">
        <v>10</v>
      </c>
      <c r="T16" s="93"/>
      <c r="U16" s="4">
        <v>96</v>
      </c>
      <c r="V16" s="4">
        <v>90</v>
      </c>
      <c r="W16" s="93"/>
      <c r="X16" s="93">
        <v>94</v>
      </c>
      <c r="Y16" s="92"/>
      <c r="Z16" s="95"/>
    </row>
    <row r="17" spans="1:26" x14ac:dyDescent="0.25">
      <c r="A17" s="4" t="s">
        <v>265</v>
      </c>
      <c r="B17" s="4">
        <v>95</v>
      </c>
      <c r="C17" s="4">
        <v>85</v>
      </c>
      <c r="D17" s="4">
        <v>80</v>
      </c>
      <c r="E17" s="4">
        <v>90</v>
      </c>
      <c r="F17" s="4">
        <v>90</v>
      </c>
      <c r="G17" s="4">
        <v>80</v>
      </c>
      <c r="H17" s="4">
        <v>85</v>
      </c>
      <c r="I17" s="92"/>
      <c r="J17" s="4">
        <v>8</v>
      </c>
      <c r="K17" s="4">
        <v>9</v>
      </c>
      <c r="L17" s="4">
        <v>9</v>
      </c>
      <c r="M17" s="4">
        <v>10</v>
      </c>
      <c r="N17" s="4">
        <v>8</v>
      </c>
      <c r="O17" s="4">
        <v>7</v>
      </c>
      <c r="P17" s="4">
        <v>8</v>
      </c>
      <c r="Q17" s="4">
        <v>8</v>
      </c>
      <c r="R17" s="4">
        <v>7</v>
      </c>
      <c r="S17" s="4">
        <v>8</v>
      </c>
      <c r="T17" s="93"/>
      <c r="U17" s="4">
        <v>74</v>
      </c>
      <c r="V17" s="4">
        <v>78</v>
      </c>
      <c r="W17" s="93"/>
      <c r="X17" s="93">
        <v>84</v>
      </c>
      <c r="Y17" s="92"/>
      <c r="Z17" s="95"/>
    </row>
    <row r="18" spans="1:26" x14ac:dyDescent="0.25">
      <c r="A18" s="4" t="s">
        <v>266</v>
      </c>
      <c r="B18" s="4">
        <v>75</v>
      </c>
      <c r="C18" s="4">
        <v>75</v>
      </c>
      <c r="D18" s="4">
        <v>85</v>
      </c>
      <c r="E18" s="4">
        <v>85</v>
      </c>
      <c r="F18" s="4">
        <v>80</v>
      </c>
      <c r="G18" s="4">
        <v>70</v>
      </c>
      <c r="H18" s="4">
        <v>75</v>
      </c>
      <c r="I18" s="92"/>
      <c r="J18" s="4">
        <v>8</v>
      </c>
      <c r="K18" s="4">
        <v>8</v>
      </c>
      <c r="L18" s="4">
        <v>10</v>
      </c>
      <c r="M18" s="4">
        <v>9</v>
      </c>
      <c r="N18" s="4">
        <v>10</v>
      </c>
      <c r="O18" s="4">
        <v>8</v>
      </c>
      <c r="P18" s="4">
        <v>9</v>
      </c>
      <c r="Q18" s="4">
        <v>8</v>
      </c>
      <c r="R18" s="4">
        <v>7</v>
      </c>
      <c r="S18" s="4">
        <v>8</v>
      </c>
      <c r="T18" s="93"/>
      <c r="U18" s="4">
        <v>82</v>
      </c>
      <c r="V18" s="4">
        <v>78</v>
      </c>
      <c r="W18" s="93"/>
      <c r="X18" s="93">
        <v>74</v>
      </c>
      <c r="Y18" s="92"/>
      <c r="Z18" s="95"/>
    </row>
    <row r="19" spans="1:26" x14ac:dyDescent="0.25">
      <c r="A19" s="4" t="s">
        <v>267</v>
      </c>
      <c r="B19" s="4">
        <v>75</v>
      </c>
      <c r="C19" s="4">
        <v>55</v>
      </c>
      <c r="D19" s="4">
        <v>0</v>
      </c>
      <c r="E19" s="4">
        <v>70</v>
      </c>
      <c r="F19" s="4">
        <v>50</v>
      </c>
      <c r="G19" s="4">
        <v>75</v>
      </c>
      <c r="H19" s="4">
        <v>0</v>
      </c>
      <c r="I19" s="92"/>
      <c r="J19" s="4">
        <v>8</v>
      </c>
      <c r="K19" s="4">
        <v>7</v>
      </c>
      <c r="L19" s="4">
        <v>0</v>
      </c>
      <c r="M19" s="4">
        <v>8</v>
      </c>
      <c r="N19" s="4">
        <v>9</v>
      </c>
      <c r="O19" s="4">
        <v>7</v>
      </c>
      <c r="P19" s="4">
        <v>5</v>
      </c>
      <c r="Q19" s="4">
        <v>6</v>
      </c>
      <c r="R19" s="4">
        <v>4</v>
      </c>
      <c r="S19" s="4">
        <v>7</v>
      </c>
      <c r="T19" s="93"/>
      <c r="U19" s="4">
        <v>56</v>
      </c>
      <c r="V19" s="4">
        <v>52</v>
      </c>
      <c r="W19" s="93"/>
      <c r="X19" s="93">
        <v>60</v>
      </c>
      <c r="Y19" s="92"/>
      <c r="Z19" s="95"/>
    </row>
    <row r="20" spans="1:26" x14ac:dyDescent="0.25">
      <c r="A20" s="4" t="s">
        <v>268</v>
      </c>
      <c r="B20" s="4">
        <v>85</v>
      </c>
      <c r="C20" s="4">
        <v>95</v>
      </c>
      <c r="D20" s="4">
        <v>95</v>
      </c>
      <c r="E20" s="4">
        <v>100</v>
      </c>
      <c r="F20" s="4">
        <v>95</v>
      </c>
      <c r="G20" s="4">
        <v>95</v>
      </c>
      <c r="H20" s="4">
        <v>100</v>
      </c>
      <c r="I20" s="92"/>
      <c r="J20" s="4">
        <v>10</v>
      </c>
      <c r="K20" s="4">
        <v>9</v>
      </c>
      <c r="L20" s="4">
        <v>10</v>
      </c>
      <c r="M20" s="4">
        <v>10</v>
      </c>
      <c r="N20" s="4">
        <v>10</v>
      </c>
      <c r="O20" s="4">
        <v>10</v>
      </c>
      <c r="P20" s="4">
        <v>10</v>
      </c>
      <c r="Q20" s="4">
        <v>9</v>
      </c>
      <c r="R20" s="4">
        <v>9</v>
      </c>
      <c r="S20" s="4">
        <v>10</v>
      </c>
      <c r="T20" s="93"/>
      <c r="U20" s="4">
        <v>94</v>
      </c>
      <c r="V20" s="4">
        <v>90</v>
      </c>
      <c r="W20" s="93"/>
      <c r="X20" s="93">
        <v>88</v>
      </c>
      <c r="Y20" s="92"/>
      <c r="Z20" s="95"/>
    </row>
    <row r="21" spans="1:26" x14ac:dyDescent="0.25">
      <c r="A21" s="4" t="s">
        <v>269</v>
      </c>
      <c r="B21" s="4">
        <v>100</v>
      </c>
      <c r="C21" s="4">
        <v>85</v>
      </c>
      <c r="D21" s="4">
        <v>90</v>
      </c>
      <c r="E21" s="4">
        <v>85</v>
      </c>
      <c r="F21" s="4">
        <v>95</v>
      </c>
      <c r="G21" s="4">
        <v>95</v>
      </c>
      <c r="H21" s="4">
        <v>95</v>
      </c>
      <c r="I21" s="92"/>
      <c r="J21" s="4">
        <v>7</v>
      </c>
      <c r="K21" s="4">
        <v>6</v>
      </c>
      <c r="L21" s="4">
        <v>8</v>
      </c>
      <c r="M21" s="4">
        <v>10</v>
      </c>
      <c r="N21" s="4">
        <v>8</v>
      </c>
      <c r="O21" s="4">
        <v>8</v>
      </c>
      <c r="P21" s="4">
        <v>8</v>
      </c>
      <c r="Q21" s="4">
        <v>7</v>
      </c>
      <c r="R21" s="4">
        <v>6</v>
      </c>
      <c r="S21" s="4">
        <v>5</v>
      </c>
      <c r="T21" s="93"/>
      <c r="U21" s="4">
        <v>76</v>
      </c>
      <c r="V21" s="4">
        <v>84</v>
      </c>
      <c r="W21" s="93"/>
      <c r="X21" s="93">
        <v>74</v>
      </c>
      <c r="Y21" s="92"/>
      <c r="Z21" s="95"/>
    </row>
    <row r="22" spans="1:26" x14ac:dyDescent="0.25">
      <c r="A22" s="4" t="s">
        <v>270</v>
      </c>
      <c r="B22" s="4">
        <v>90</v>
      </c>
      <c r="C22" s="4">
        <v>85</v>
      </c>
      <c r="D22" s="4">
        <v>90</v>
      </c>
      <c r="E22" s="4">
        <v>75</v>
      </c>
      <c r="F22" s="4">
        <v>85</v>
      </c>
      <c r="G22" s="4">
        <v>90</v>
      </c>
      <c r="H22" s="4">
        <v>90</v>
      </c>
      <c r="I22" s="92"/>
      <c r="J22" s="4">
        <v>8</v>
      </c>
      <c r="K22" s="4">
        <v>9</v>
      </c>
      <c r="L22" s="4">
        <v>7</v>
      </c>
      <c r="M22" s="4">
        <v>10</v>
      </c>
      <c r="N22" s="4">
        <v>10</v>
      </c>
      <c r="O22" s="4">
        <v>8</v>
      </c>
      <c r="P22" s="4">
        <v>10</v>
      </c>
      <c r="Q22" s="4">
        <v>8</v>
      </c>
      <c r="R22" s="4">
        <v>9</v>
      </c>
      <c r="S22" s="4">
        <v>7</v>
      </c>
      <c r="T22" s="93"/>
      <c r="U22" s="4">
        <v>82</v>
      </c>
      <c r="V22" s="4">
        <v>76</v>
      </c>
      <c r="W22" s="93"/>
      <c r="X22" s="93">
        <v>86</v>
      </c>
      <c r="Y22" s="92"/>
      <c r="Z22" s="95"/>
    </row>
    <row r="23" spans="1:26" x14ac:dyDescent="0.25">
      <c r="A23" s="4" t="s">
        <v>271</v>
      </c>
      <c r="B23" s="4">
        <v>75</v>
      </c>
      <c r="C23" s="4">
        <v>60</v>
      </c>
      <c r="D23" s="4">
        <v>85</v>
      </c>
      <c r="E23" s="4">
        <v>70</v>
      </c>
      <c r="F23" s="4">
        <v>80</v>
      </c>
      <c r="G23" s="4">
        <v>75</v>
      </c>
      <c r="H23" s="4">
        <v>70</v>
      </c>
      <c r="I23" s="92"/>
      <c r="J23" s="4">
        <v>10</v>
      </c>
      <c r="K23" s="4">
        <v>8</v>
      </c>
      <c r="L23" s="4">
        <v>6</v>
      </c>
      <c r="M23" s="4">
        <v>8</v>
      </c>
      <c r="N23" s="4">
        <v>7</v>
      </c>
      <c r="O23" s="4">
        <v>7</v>
      </c>
      <c r="P23" s="4">
        <v>4</v>
      </c>
      <c r="Q23" s="4">
        <v>0</v>
      </c>
      <c r="R23" s="4">
        <v>5</v>
      </c>
      <c r="S23" s="4">
        <v>7</v>
      </c>
      <c r="T23" s="93"/>
      <c r="U23" s="4">
        <v>50</v>
      </c>
      <c r="V23" s="4">
        <v>64</v>
      </c>
      <c r="W23" s="93"/>
      <c r="X23" s="93">
        <v>68</v>
      </c>
      <c r="Y23" s="92"/>
      <c r="Z23" s="95"/>
    </row>
    <row r="24" spans="1:26" x14ac:dyDescent="0.25">
      <c r="A24" s="4" t="s">
        <v>272</v>
      </c>
      <c r="B24" s="4">
        <v>85</v>
      </c>
      <c r="C24" s="4">
        <v>70</v>
      </c>
      <c r="D24" s="4">
        <v>70</v>
      </c>
      <c r="E24" s="4">
        <v>75</v>
      </c>
      <c r="F24" s="4">
        <v>80</v>
      </c>
      <c r="G24" s="4">
        <v>75</v>
      </c>
      <c r="H24" s="4">
        <v>0</v>
      </c>
      <c r="I24" s="92"/>
      <c r="J24" s="4">
        <v>6</v>
      </c>
      <c r="K24" s="4">
        <v>0</v>
      </c>
      <c r="L24" s="4">
        <v>8</v>
      </c>
      <c r="M24" s="4">
        <v>8</v>
      </c>
      <c r="N24" s="4">
        <v>7</v>
      </c>
      <c r="O24" s="4">
        <v>8</v>
      </c>
      <c r="P24" s="4">
        <v>0</v>
      </c>
      <c r="Q24" s="4">
        <v>6</v>
      </c>
      <c r="R24" s="4">
        <v>5</v>
      </c>
      <c r="S24" s="4">
        <v>8</v>
      </c>
      <c r="T24" s="93"/>
      <c r="U24" s="4">
        <v>54</v>
      </c>
      <c r="V24" s="4">
        <v>50</v>
      </c>
      <c r="W24" s="93"/>
      <c r="X24" s="93">
        <v>48</v>
      </c>
      <c r="Y24" s="92"/>
      <c r="Z24" s="95"/>
    </row>
    <row r="25" spans="1:26" x14ac:dyDescent="0.25">
      <c r="A25" s="4" t="s">
        <v>273</v>
      </c>
      <c r="B25" s="4">
        <v>85</v>
      </c>
      <c r="C25" s="4">
        <v>75</v>
      </c>
      <c r="D25" s="4">
        <v>70</v>
      </c>
      <c r="E25" s="4">
        <v>60</v>
      </c>
      <c r="F25" s="4">
        <v>80</v>
      </c>
      <c r="G25" s="4">
        <v>70</v>
      </c>
      <c r="H25" s="4">
        <v>85</v>
      </c>
      <c r="I25" s="92"/>
      <c r="J25" s="4">
        <v>0</v>
      </c>
      <c r="K25" s="4">
        <v>5</v>
      </c>
      <c r="L25" s="4">
        <v>8</v>
      </c>
      <c r="M25" s="4">
        <v>10</v>
      </c>
      <c r="N25" s="4">
        <v>8</v>
      </c>
      <c r="O25" s="4">
        <v>8</v>
      </c>
      <c r="P25" s="4">
        <v>8</v>
      </c>
      <c r="Q25" s="4">
        <v>7</v>
      </c>
      <c r="R25" s="4">
        <v>8</v>
      </c>
      <c r="S25" s="4">
        <v>7</v>
      </c>
      <c r="T25" s="93"/>
      <c r="U25" s="4">
        <v>68</v>
      </c>
      <c r="V25" s="4">
        <v>62</v>
      </c>
      <c r="W25" s="93"/>
      <c r="X25" s="93">
        <v>74</v>
      </c>
      <c r="Y25" s="92"/>
      <c r="Z25" s="95"/>
    </row>
    <row r="26" spans="1:26" x14ac:dyDescent="0.25">
      <c r="A26" s="4" t="s">
        <v>274</v>
      </c>
      <c r="B26" s="4">
        <v>80</v>
      </c>
      <c r="C26" s="4">
        <v>100</v>
      </c>
      <c r="D26" s="4">
        <v>95</v>
      </c>
      <c r="E26" s="4">
        <v>95</v>
      </c>
      <c r="F26" s="4">
        <v>90</v>
      </c>
      <c r="G26" s="4">
        <v>85</v>
      </c>
      <c r="H26" s="4">
        <v>95</v>
      </c>
      <c r="I26" s="92"/>
      <c r="J26" s="4">
        <v>10</v>
      </c>
      <c r="K26" s="4">
        <v>10</v>
      </c>
      <c r="L26" s="4">
        <v>9</v>
      </c>
      <c r="M26" s="4">
        <v>9</v>
      </c>
      <c r="N26" s="4">
        <v>10</v>
      </c>
      <c r="O26" s="4">
        <v>9</v>
      </c>
      <c r="P26" s="4">
        <v>10</v>
      </c>
      <c r="Q26" s="4">
        <v>9</v>
      </c>
      <c r="R26" s="4">
        <v>9</v>
      </c>
      <c r="S26" s="4">
        <v>10</v>
      </c>
      <c r="T26" s="93"/>
      <c r="U26" s="4">
        <v>98</v>
      </c>
      <c r="V26" s="4">
        <v>96</v>
      </c>
      <c r="W26" s="93"/>
      <c r="X26" s="93">
        <v>100</v>
      </c>
      <c r="Y26" s="92"/>
      <c r="Z26" s="95"/>
    </row>
    <row r="27" spans="1:26" x14ac:dyDescent="0.25">
      <c r="A27" s="4" t="s">
        <v>275</v>
      </c>
      <c r="B27" s="4">
        <v>75</v>
      </c>
      <c r="C27" s="4">
        <v>80</v>
      </c>
      <c r="D27" s="4">
        <v>80</v>
      </c>
      <c r="E27" s="4">
        <v>85</v>
      </c>
      <c r="F27" s="4">
        <v>75</v>
      </c>
      <c r="G27" s="4">
        <v>80</v>
      </c>
      <c r="H27" s="4">
        <v>80</v>
      </c>
      <c r="I27" s="92"/>
      <c r="J27" s="4">
        <v>9</v>
      </c>
      <c r="K27" s="4">
        <v>8</v>
      </c>
      <c r="L27" s="4">
        <v>9</v>
      </c>
      <c r="M27" s="4">
        <v>10</v>
      </c>
      <c r="N27" s="4">
        <v>8</v>
      </c>
      <c r="O27" s="4">
        <v>8</v>
      </c>
      <c r="P27" s="4">
        <v>8</v>
      </c>
      <c r="Q27" s="4">
        <v>7</v>
      </c>
      <c r="R27" s="4">
        <v>8</v>
      </c>
      <c r="S27" s="4">
        <v>7</v>
      </c>
      <c r="T27" s="93"/>
      <c r="U27" s="4">
        <v>86</v>
      </c>
      <c r="V27" s="4">
        <v>90</v>
      </c>
      <c r="W27" s="93"/>
      <c r="X27" s="93">
        <v>94</v>
      </c>
      <c r="Y27" s="92"/>
      <c r="Z27" s="95"/>
    </row>
    <row r="28" spans="1:26" x14ac:dyDescent="0.25">
      <c r="A28" s="4" t="s">
        <v>276</v>
      </c>
      <c r="B28" s="4">
        <v>55</v>
      </c>
      <c r="C28" s="4">
        <v>70</v>
      </c>
      <c r="D28" s="4">
        <v>75</v>
      </c>
      <c r="E28" s="4">
        <v>75</v>
      </c>
      <c r="F28" s="4">
        <v>70</v>
      </c>
      <c r="G28" s="4">
        <v>80</v>
      </c>
      <c r="H28" s="4">
        <v>0</v>
      </c>
      <c r="I28" s="92"/>
      <c r="J28" s="4">
        <v>0</v>
      </c>
      <c r="K28" s="4">
        <v>5</v>
      </c>
      <c r="L28" s="4">
        <v>8</v>
      </c>
      <c r="M28" s="4">
        <v>8</v>
      </c>
      <c r="N28" s="4">
        <v>9</v>
      </c>
      <c r="O28" s="4">
        <v>8</v>
      </c>
      <c r="P28" s="4">
        <v>9</v>
      </c>
      <c r="Q28" s="4">
        <v>6</v>
      </c>
      <c r="R28" s="4">
        <v>7</v>
      </c>
      <c r="S28" s="4">
        <v>7</v>
      </c>
      <c r="T28" s="93"/>
      <c r="U28" s="4">
        <v>78</v>
      </c>
      <c r="V28" s="4">
        <v>74</v>
      </c>
      <c r="W28" s="93"/>
      <c r="X28" s="93">
        <v>74</v>
      </c>
      <c r="Y28" s="92"/>
      <c r="Z28" s="95"/>
    </row>
    <row r="29" spans="1:26" x14ac:dyDescent="0.25">
      <c r="A29" s="4" t="s">
        <v>277</v>
      </c>
      <c r="B29" s="4">
        <v>100</v>
      </c>
      <c r="C29" s="4">
        <v>95</v>
      </c>
      <c r="D29" s="4">
        <v>95</v>
      </c>
      <c r="E29" s="4">
        <v>100</v>
      </c>
      <c r="F29" s="4">
        <v>90</v>
      </c>
      <c r="G29" s="4">
        <v>100</v>
      </c>
      <c r="H29" s="4">
        <v>80</v>
      </c>
      <c r="I29" s="92"/>
      <c r="J29" s="4">
        <v>10</v>
      </c>
      <c r="K29" s="4">
        <v>10</v>
      </c>
      <c r="L29" s="4">
        <v>10</v>
      </c>
      <c r="M29" s="4">
        <v>10</v>
      </c>
      <c r="N29" s="4">
        <v>10</v>
      </c>
      <c r="O29" s="4">
        <v>10</v>
      </c>
      <c r="P29" s="4">
        <v>10</v>
      </c>
      <c r="Q29" s="4">
        <v>10</v>
      </c>
      <c r="R29" s="4">
        <v>10</v>
      </c>
      <c r="S29" s="4">
        <v>10</v>
      </c>
      <c r="T29" s="93"/>
      <c r="U29" s="4">
        <v>96</v>
      </c>
      <c r="V29" s="4">
        <v>100</v>
      </c>
      <c r="W29" s="93"/>
      <c r="X29" s="93">
        <v>100</v>
      </c>
      <c r="Y29" s="92"/>
      <c r="Z29" s="95"/>
    </row>
    <row r="30" spans="1:26" x14ac:dyDescent="0.25">
      <c r="A30" s="4" t="s">
        <v>278</v>
      </c>
      <c r="B30" s="4">
        <v>80</v>
      </c>
      <c r="C30" s="4">
        <v>75</v>
      </c>
      <c r="D30" s="4">
        <v>85</v>
      </c>
      <c r="E30" s="4">
        <v>55</v>
      </c>
      <c r="F30" s="4">
        <v>70</v>
      </c>
      <c r="G30" s="4">
        <v>74</v>
      </c>
      <c r="H30" s="4">
        <v>76</v>
      </c>
      <c r="I30" s="92"/>
      <c r="J30" s="4">
        <v>8</v>
      </c>
      <c r="K30" s="4">
        <v>0</v>
      </c>
      <c r="L30" s="4">
        <v>7</v>
      </c>
      <c r="M30" s="4">
        <v>8</v>
      </c>
      <c r="N30" s="4">
        <v>8</v>
      </c>
      <c r="O30" s="4">
        <v>9</v>
      </c>
      <c r="P30" s="4">
        <v>8</v>
      </c>
      <c r="Q30" s="4">
        <v>8</v>
      </c>
      <c r="R30" s="4">
        <v>9</v>
      </c>
      <c r="S30" s="4">
        <v>8</v>
      </c>
      <c r="T30" s="93"/>
      <c r="U30" s="4">
        <v>74</v>
      </c>
      <c r="V30" s="4">
        <v>68</v>
      </c>
      <c r="W30" s="93"/>
      <c r="X30" s="93">
        <v>64</v>
      </c>
      <c r="Y30" s="92"/>
      <c r="Z30" s="95"/>
    </row>
    <row r="31" spans="1:26" x14ac:dyDescent="0.25">
      <c r="I31" s="96"/>
    </row>
    <row r="32" spans="1:26" x14ac:dyDescent="0.25">
      <c r="A32" s="88" t="s">
        <v>279</v>
      </c>
      <c r="I32" s="96"/>
    </row>
    <row r="33" spans="1:2" x14ac:dyDescent="0.25">
      <c r="A33" s="4" t="s">
        <v>147</v>
      </c>
    </row>
    <row r="34" spans="1:2" x14ac:dyDescent="0.25">
      <c r="A34" s="4" t="s">
        <v>280</v>
      </c>
    </row>
    <row r="35" spans="1:2" x14ac:dyDescent="0.25">
      <c r="A35" s="4" t="s">
        <v>281</v>
      </c>
    </row>
    <row r="36" spans="1:2" x14ac:dyDescent="0.25">
      <c r="A36" s="4" t="s">
        <v>282</v>
      </c>
    </row>
    <row r="39" spans="1:2" x14ac:dyDescent="0.25">
      <c r="A39" s="88" t="s">
        <v>283</v>
      </c>
      <c r="B39" s="88" t="s">
        <v>284</v>
      </c>
    </row>
    <row r="40" spans="1:2" x14ac:dyDescent="0.25">
      <c r="A40" s="4" t="s">
        <v>285</v>
      </c>
      <c r="B40" s="97">
        <v>0.3</v>
      </c>
    </row>
    <row r="41" spans="1:2" x14ac:dyDescent="0.25">
      <c r="A41" s="4" t="s">
        <v>286</v>
      </c>
      <c r="B41" s="97">
        <v>0.1</v>
      </c>
    </row>
    <row r="42" spans="1:2" x14ac:dyDescent="0.25">
      <c r="A42" s="4" t="s">
        <v>287</v>
      </c>
      <c r="B42" s="97">
        <v>0.35</v>
      </c>
    </row>
    <row r="43" spans="1:2" x14ac:dyDescent="0.25">
      <c r="A43" s="4" t="s">
        <v>288</v>
      </c>
      <c r="B43" s="97">
        <v>0.25</v>
      </c>
    </row>
  </sheetData>
  <mergeCells count="1">
    <mergeCell ref="A1:AA1"/>
  </mergeCells>
  <pageMargins left="0.2" right="0.2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3"/>
  <sheetViews>
    <sheetView topLeftCell="B1" zoomScale="89" zoomScaleNormal="89" workbookViewId="0">
      <selection activeCell="T5" sqref="T5"/>
    </sheetView>
  </sheetViews>
  <sheetFormatPr defaultRowHeight="15" x14ac:dyDescent="0.25"/>
  <cols>
    <col min="1" max="1" width="12.7109375" style="4" customWidth="1"/>
    <col min="2" max="2" width="7.5703125" style="4" customWidth="1"/>
    <col min="3" max="8" width="5.7109375" style="4" customWidth="1"/>
    <col min="9" max="9" width="7.42578125" style="4" customWidth="1"/>
    <col min="10" max="19" width="5.7109375" style="4" customWidth="1"/>
    <col min="20" max="20" width="9.140625" style="4" customWidth="1"/>
    <col min="21" max="22" width="5.7109375" style="4" customWidth="1"/>
    <col min="23" max="23" width="7.42578125" style="4" customWidth="1"/>
    <col min="24" max="28" width="7" style="4" customWidth="1"/>
    <col min="29" max="29" width="9.140625" style="4"/>
    <col min="30" max="31" width="9.42578125" style="4" bestFit="1" customWidth="1"/>
    <col min="32" max="32" width="8" style="4" customWidth="1"/>
    <col min="33" max="33" width="14.7109375" style="4" customWidth="1"/>
    <col min="34" max="16384" width="9.140625" style="4"/>
  </cols>
  <sheetData>
    <row r="1" spans="1:36" ht="33.75" x14ac:dyDescent="0.5">
      <c r="A1" s="114" t="s">
        <v>209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</row>
    <row r="2" spans="1:36" x14ac:dyDescent="0.25">
      <c r="A2" s="37" t="s">
        <v>210</v>
      </c>
      <c r="B2" s="84" t="s">
        <v>211</v>
      </c>
      <c r="C2" s="85"/>
      <c r="D2" s="85"/>
      <c r="E2" s="85"/>
      <c r="F2" s="85"/>
    </row>
    <row r="3" spans="1:36" x14ac:dyDescent="0.25">
      <c r="A3" s="37" t="s">
        <v>212</v>
      </c>
      <c r="B3" s="86">
        <v>601</v>
      </c>
      <c r="C3" s="85"/>
      <c r="D3" s="85"/>
      <c r="E3" s="85"/>
      <c r="F3" s="85"/>
    </row>
    <row r="4" spans="1:36" x14ac:dyDescent="0.25">
      <c r="A4" s="37" t="s">
        <v>213</v>
      </c>
      <c r="B4" s="84" t="s">
        <v>214</v>
      </c>
      <c r="C4" s="85"/>
      <c r="D4" s="85"/>
      <c r="E4" s="85"/>
      <c r="F4" s="85"/>
    </row>
    <row r="5" spans="1:36" x14ac:dyDescent="0.25">
      <c r="A5" s="37" t="s">
        <v>215</v>
      </c>
      <c r="B5" s="87">
        <v>70</v>
      </c>
      <c r="C5" s="85"/>
      <c r="D5" s="85"/>
      <c r="E5" s="85"/>
      <c r="F5" s="85"/>
    </row>
    <row r="6" spans="1:36" x14ac:dyDescent="0.25">
      <c r="AD6" s="4" t="s">
        <v>216</v>
      </c>
      <c r="AE6" s="4" t="s">
        <v>216</v>
      </c>
      <c r="AF6" s="4" t="s">
        <v>217</v>
      </c>
      <c r="AI6" s="4" t="s">
        <v>216</v>
      </c>
    </row>
    <row r="7" spans="1:36" x14ac:dyDescent="0.25">
      <c r="A7" s="88" t="s">
        <v>131</v>
      </c>
      <c r="B7" s="89" t="s">
        <v>218</v>
      </c>
      <c r="C7" s="89" t="s">
        <v>219</v>
      </c>
      <c r="D7" s="89" t="s">
        <v>220</v>
      </c>
      <c r="E7" s="89" t="s">
        <v>221</v>
      </c>
      <c r="F7" s="89" t="s">
        <v>222</v>
      </c>
      <c r="G7" s="89" t="s">
        <v>223</v>
      </c>
      <c r="H7" s="89" t="s">
        <v>224</v>
      </c>
      <c r="I7" s="89" t="s">
        <v>225</v>
      </c>
      <c r="J7" s="89" t="s">
        <v>226</v>
      </c>
      <c r="K7" s="89" t="s">
        <v>227</v>
      </c>
      <c r="L7" s="89" t="s">
        <v>228</v>
      </c>
      <c r="M7" s="89" t="s">
        <v>229</v>
      </c>
      <c r="N7" s="89" t="s">
        <v>230</v>
      </c>
      <c r="O7" s="89" t="s">
        <v>231</v>
      </c>
      <c r="P7" s="89" t="s">
        <v>232</v>
      </c>
      <c r="Q7" s="89" t="s">
        <v>233</v>
      </c>
      <c r="R7" s="89" t="s">
        <v>234</v>
      </c>
      <c r="S7" s="89" t="s">
        <v>235</v>
      </c>
      <c r="T7" s="89" t="s">
        <v>236</v>
      </c>
      <c r="U7" s="89" t="s">
        <v>237</v>
      </c>
      <c r="V7" s="89" t="s">
        <v>238</v>
      </c>
      <c r="W7" s="89" t="s">
        <v>239</v>
      </c>
      <c r="X7" s="89" t="s">
        <v>240</v>
      </c>
      <c r="Y7" s="90" t="s">
        <v>241</v>
      </c>
      <c r="Z7" s="90" t="s">
        <v>242</v>
      </c>
      <c r="AA7" s="90" t="s">
        <v>243</v>
      </c>
      <c r="AB7" s="90" t="s">
        <v>244</v>
      </c>
      <c r="AC7" s="89" t="s">
        <v>245</v>
      </c>
      <c r="AD7" s="90" t="s">
        <v>246</v>
      </c>
      <c r="AE7" s="90" t="s">
        <v>246</v>
      </c>
      <c r="AF7" s="90" t="s">
        <v>246</v>
      </c>
      <c r="AG7" s="88" t="s">
        <v>247</v>
      </c>
      <c r="AI7" s="91" t="s">
        <v>248</v>
      </c>
      <c r="AJ7" s="91" t="s">
        <v>249</v>
      </c>
    </row>
    <row r="8" spans="1:36" x14ac:dyDescent="0.25">
      <c r="A8" s="4" t="s">
        <v>250</v>
      </c>
      <c r="B8" s="4">
        <v>100</v>
      </c>
      <c r="C8" s="4">
        <v>95</v>
      </c>
      <c r="D8" s="4">
        <v>85</v>
      </c>
      <c r="E8" s="4">
        <v>100</v>
      </c>
      <c r="F8" s="4">
        <v>95</v>
      </c>
      <c r="G8" s="4">
        <v>90</v>
      </c>
      <c r="H8" s="4">
        <v>85</v>
      </c>
      <c r="I8" s="92">
        <f>AVERAGE(B8:H8)</f>
        <v>92.857142857142861</v>
      </c>
      <c r="J8" s="4">
        <v>10</v>
      </c>
      <c r="K8" s="4">
        <v>10</v>
      </c>
      <c r="L8" s="4">
        <v>10</v>
      </c>
      <c r="M8" s="4">
        <v>9</v>
      </c>
      <c r="N8" s="4">
        <v>10</v>
      </c>
      <c r="O8" s="4">
        <v>9</v>
      </c>
      <c r="P8" s="4">
        <v>8</v>
      </c>
      <c r="Q8" s="4">
        <v>10</v>
      </c>
      <c r="R8" s="4">
        <v>8</v>
      </c>
      <c r="S8" s="4">
        <v>9</v>
      </c>
      <c r="T8" s="93">
        <f>SUM(J8:S8)</f>
        <v>93</v>
      </c>
      <c r="U8" s="4">
        <v>90</v>
      </c>
      <c r="V8" s="4">
        <v>84</v>
      </c>
      <c r="W8" s="93">
        <f>AVERAGE(U8:V8)</f>
        <v>87</v>
      </c>
      <c r="X8" s="93">
        <v>88</v>
      </c>
      <c r="Y8" s="93">
        <f>I8*B$40</f>
        <v>27.857142857142858</v>
      </c>
      <c r="Z8" s="94">
        <f>T8*B$41</f>
        <v>9.3000000000000007</v>
      </c>
      <c r="AA8" s="94">
        <f>W8*B$42</f>
        <v>30.45</v>
      </c>
      <c r="AB8" s="93">
        <f>X8*B$43</f>
        <v>22</v>
      </c>
      <c r="AC8" s="93">
        <f>SUM(Y8:AB8)</f>
        <v>89.607142857142861</v>
      </c>
      <c r="AD8" s="95" t="e">
        <f>VLOOKUP(AC8,AI$8:AJ$11,2)</f>
        <v>#N/A</v>
      </c>
      <c r="AE8" s="95" t="str">
        <f>VLOOKUP(AC8,AI$15:AJ$18,2)</f>
        <v>F</v>
      </c>
      <c r="AF8" s="95" t="str">
        <f>VLOOKUP(AC8,AI$21:AJ$24,2)</f>
        <v>B</v>
      </c>
      <c r="AG8" s="4" t="str">
        <f>IF(AC8&gt;=B$5,"Pass","Fail")</f>
        <v>Pass</v>
      </c>
      <c r="AI8" s="4" t="s">
        <v>251</v>
      </c>
      <c r="AJ8" s="4" t="s">
        <v>241</v>
      </c>
    </row>
    <row r="9" spans="1:36" x14ac:dyDescent="0.25">
      <c r="A9" s="4" t="s">
        <v>252</v>
      </c>
      <c r="B9" s="4">
        <v>90</v>
      </c>
      <c r="C9" s="4">
        <v>90</v>
      </c>
      <c r="D9" s="4">
        <v>100</v>
      </c>
      <c r="E9" s="4">
        <v>90</v>
      </c>
      <c r="F9" s="4">
        <v>85</v>
      </c>
      <c r="G9" s="4">
        <v>100</v>
      </c>
      <c r="H9" s="4">
        <v>95</v>
      </c>
      <c r="I9" s="92">
        <f t="shared" ref="I9:I30" si="0">AVERAGE(B9:H9)</f>
        <v>92.857142857142861</v>
      </c>
      <c r="J9" s="4">
        <v>10</v>
      </c>
      <c r="K9" s="4">
        <v>9</v>
      </c>
      <c r="L9" s="4">
        <v>10</v>
      </c>
      <c r="M9" s="4">
        <v>10</v>
      </c>
      <c r="N9" s="4">
        <v>10</v>
      </c>
      <c r="O9" s="4">
        <v>10</v>
      </c>
      <c r="P9" s="4">
        <v>8</v>
      </c>
      <c r="Q9" s="4">
        <v>9</v>
      </c>
      <c r="R9" s="4">
        <v>9</v>
      </c>
      <c r="S9" s="4">
        <v>10</v>
      </c>
      <c r="T9" s="93">
        <f t="shared" ref="T9:T30" si="1">SUM(J9:S9)</f>
        <v>95</v>
      </c>
      <c r="U9" s="4">
        <v>94</v>
      </c>
      <c r="V9" s="4">
        <v>90</v>
      </c>
      <c r="W9" s="93">
        <f t="shared" ref="W9:W30" si="2">AVERAGE(U9:V9)</f>
        <v>92</v>
      </c>
      <c r="X9" s="93">
        <v>96</v>
      </c>
      <c r="Y9" s="93">
        <f t="shared" ref="Y9:Y30" si="3">I9*B$40</f>
        <v>27.857142857142858</v>
      </c>
      <c r="Z9" s="94">
        <f t="shared" ref="Z9:Z30" si="4">T9*B$41</f>
        <v>9.5</v>
      </c>
      <c r="AA9" s="94">
        <f t="shared" ref="AA9:AA30" si="5">W9*B$42</f>
        <v>32.199999999999996</v>
      </c>
      <c r="AB9" s="93">
        <f t="shared" ref="AB9:AB30" si="6">X9*B$43</f>
        <v>24</v>
      </c>
      <c r="AC9" s="93">
        <f t="shared" ref="AC9:AC30" si="7">SUM(Y9:AB9)</f>
        <v>93.55714285714285</v>
      </c>
      <c r="AD9" s="95" t="e">
        <f t="shared" ref="AD9:AD30" si="8">VLOOKUP(AC9,AI$8:AJ$11,2)</f>
        <v>#N/A</v>
      </c>
      <c r="AE9" s="95" t="str">
        <f t="shared" ref="AE9:AE30" si="9">VLOOKUP(AC9,AI$15:AJ$18,2)</f>
        <v>F</v>
      </c>
      <c r="AF9" s="95" t="str">
        <f t="shared" ref="AF9:AF30" si="10">VLOOKUP(AC9,AI$21:AJ$24,2)</f>
        <v>A</v>
      </c>
      <c r="AG9" s="4" t="str">
        <f t="shared" ref="AG9:AG30" si="11">IF(AC9&gt;=B$5,"Pass","Fail")</f>
        <v>Pass</v>
      </c>
      <c r="AI9" s="4" t="s">
        <v>253</v>
      </c>
      <c r="AJ9" s="4" t="s">
        <v>254</v>
      </c>
    </row>
    <row r="10" spans="1:36" x14ac:dyDescent="0.25">
      <c r="A10" s="4" t="s">
        <v>255</v>
      </c>
      <c r="B10" s="4">
        <v>75</v>
      </c>
      <c r="C10" s="4">
        <v>90</v>
      </c>
      <c r="D10" s="4">
        <v>75</v>
      </c>
      <c r="E10" s="4">
        <v>85</v>
      </c>
      <c r="F10" s="4">
        <v>0</v>
      </c>
      <c r="G10" s="4">
        <v>75</v>
      </c>
      <c r="H10" s="4">
        <v>60</v>
      </c>
      <c r="I10" s="92">
        <f t="shared" si="0"/>
        <v>65.714285714285708</v>
      </c>
      <c r="J10" s="4">
        <v>10</v>
      </c>
      <c r="K10" s="4">
        <v>10</v>
      </c>
      <c r="L10" s="4">
        <v>8</v>
      </c>
      <c r="M10" s="4">
        <v>10</v>
      </c>
      <c r="N10" s="4">
        <v>10</v>
      </c>
      <c r="O10" s="4">
        <v>8</v>
      </c>
      <c r="P10" s="4">
        <v>7</v>
      </c>
      <c r="Q10" s="4">
        <v>7</v>
      </c>
      <c r="R10" s="4">
        <v>8</v>
      </c>
      <c r="S10" s="4">
        <v>7</v>
      </c>
      <c r="T10" s="93">
        <f t="shared" si="1"/>
        <v>85</v>
      </c>
      <c r="U10" s="4">
        <v>78</v>
      </c>
      <c r="V10" s="4">
        <v>70</v>
      </c>
      <c r="W10" s="93">
        <f t="shared" si="2"/>
        <v>74</v>
      </c>
      <c r="X10" s="93">
        <v>68</v>
      </c>
      <c r="Y10" s="93">
        <f t="shared" si="3"/>
        <v>19.714285714285712</v>
      </c>
      <c r="Z10" s="94">
        <f t="shared" si="4"/>
        <v>8.5</v>
      </c>
      <c r="AA10" s="94">
        <f t="shared" si="5"/>
        <v>25.9</v>
      </c>
      <c r="AB10" s="93">
        <f t="shared" si="6"/>
        <v>17</v>
      </c>
      <c r="AC10" s="93">
        <f t="shared" si="7"/>
        <v>71.114285714285714</v>
      </c>
      <c r="AD10" s="95" t="e">
        <f t="shared" si="8"/>
        <v>#N/A</v>
      </c>
      <c r="AE10" s="95" t="e">
        <f t="shared" si="9"/>
        <v>#N/A</v>
      </c>
      <c r="AF10" s="95" t="str">
        <f t="shared" si="10"/>
        <v>C</v>
      </c>
      <c r="AG10" s="4" t="str">
        <f t="shared" si="11"/>
        <v>Pass</v>
      </c>
      <c r="AI10" s="4" t="s">
        <v>256</v>
      </c>
      <c r="AJ10" s="4" t="s">
        <v>257</v>
      </c>
    </row>
    <row r="11" spans="1:36" x14ac:dyDescent="0.25">
      <c r="A11" s="4" t="s">
        <v>258</v>
      </c>
      <c r="B11" s="4">
        <v>65</v>
      </c>
      <c r="C11" s="4">
        <v>75</v>
      </c>
      <c r="D11" s="4">
        <v>70</v>
      </c>
      <c r="E11" s="4">
        <v>60</v>
      </c>
      <c r="F11" s="4">
        <v>50</v>
      </c>
      <c r="G11" s="4">
        <v>70</v>
      </c>
      <c r="H11" s="4">
        <v>75</v>
      </c>
      <c r="I11" s="92">
        <f t="shared" si="0"/>
        <v>66.428571428571431</v>
      </c>
      <c r="J11" s="4">
        <v>5</v>
      </c>
      <c r="K11" s="4">
        <v>7</v>
      </c>
      <c r="L11" s="4">
        <v>8</v>
      </c>
      <c r="M11" s="4">
        <v>0</v>
      </c>
      <c r="N11" s="4">
        <v>10</v>
      </c>
      <c r="O11" s="4">
        <v>7</v>
      </c>
      <c r="P11" s="4">
        <v>3</v>
      </c>
      <c r="Q11" s="4">
        <v>5</v>
      </c>
      <c r="R11" s="4">
        <v>8</v>
      </c>
      <c r="S11" s="4">
        <v>9</v>
      </c>
      <c r="T11" s="93">
        <f t="shared" si="1"/>
        <v>62</v>
      </c>
      <c r="U11" s="4">
        <v>60</v>
      </c>
      <c r="V11" s="4">
        <v>64</v>
      </c>
      <c r="W11" s="93">
        <f t="shared" si="2"/>
        <v>62</v>
      </c>
      <c r="X11" s="93">
        <v>58</v>
      </c>
      <c r="Y11" s="93">
        <f t="shared" si="3"/>
        <v>19.928571428571427</v>
      </c>
      <c r="Z11" s="94">
        <f t="shared" si="4"/>
        <v>6.2</v>
      </c>
      <c r="AA11" s="94">
        <f t="shared" si="5"/>
        <v>21.7</v>
      </c>
      <c r="AB11" s="93">
        <f t="shared" si="6"/>
        <v>14.5</v>
      </c>
      <c r="AC11" s="93">
        <f t="shared" si="7"/>
        <v>62.328571428571422</v>
      </c>
      <c r="AD11" s="95" t="e">
        <f t="shared" si="8"/>
        <v>#N/A</v>
      </c>
      <c r="AE11" s="95" t="e">
        <f t="shared" si="9"/>
        <v>#N/A</v>
      </c>
      <c r="AF11" s="95" t="str">
        <f t="shared" si="10"/>
        <v>F</v>
      </c>
      <c r="AG11" s="4" t="str">
        <f t="shared" si="11"/>
        <v>Fail</v>
      </c>
      <c r="AI11" s="4" t="s">
        <v>259</v>
      </c>
      <c r="AJ11" s="4" t="s">
        <v>244</v>
      </c>
    </row>
    <row r="12" spans="1:36" x14ac:dyDescent="0.25">
      <c r="A12" s="4" t="s">
        <v>260</v>
      </c>
      <c r="B12" s="4">
        <v>75</v>
      </c>
      <c r="C12" s="4">
        <v>85</v>
      </c>
      <c r="D12" s="4">
        <v>80</v>
      </c>
      <c r="E12" s="4">
        <v>70</v>
      </c>
      <c r="F12" s="4">
        <v>75</v>
      </c>
      <c r="G12" s="4">
        <v>85</v>
      </c>
      <c r="H12" s="4">
        <v>70</v>
      </c>
      <c r="I12" s="92">
        <f t="shared" si="0"/>
        <v>77.142857142857139</v>
      </c>
      <c r="J12" s="4">
        <v>10</v>
      </c>
      <c r="K12" s="4">
        <v>9</v>
      </c>
      <c r="L12" s="4">
        <v>10</v>
      </c>
      <c r="M12" s="4">
        <v>10</v>
      </c>
      <c r="N12" s="4">
        <v>9</v>
      </c>
      <c r="O12" s="4">
        <v>8</v>
      </c>
      <c r="P12" s="4">
        <v>8</v>
      </c>
      <c r="Q12" s="4">
        <v>10</v>
      </c>
      <c r="R12" s="4">
        <v>7</v>
      </c>
      <c r="S12" s="4">
        <v>0</v>
      </c>
      <c r="T12" s="93">
        <f t="shared" si="1"/>
        <v>81</v>
      </c>
      <c r="U12" s="4">
        <v>82</v>
      </c>
      <c r="V12" s="4">
        <v>74</v>
      </c>
      <c r="W12" s="93">
        <f t="shared" si="2"/>
        <v>78</v>
      </c>
      <c r="X12" s="93">
        <v>82</v>
      </c>
      <c r="Y12" s="93">
        <f t="shared" si="3"/>
        <v>23.142857142857142</v>
      </c>
      <c r="Z12" s="94">
        <f t="shared" si="4"/>
        <v>8.1</v>
      </c>
      <c r="AA12" s="94">
        <f t="shared" si="5"/>
        <v>27.299999999999997</v>
      </c>
      <c r="AB12" s="93">
        <f t="shared" si="6"/>
        <v>20.5</v>
      </c>
      <c r="AC12" s="93">
        <f t="shared" si="7"/>
        <v>79.042857142857144</v>
      </c>
      <c r="AD12" s="95" t="e">
        <f t="shared" si="8"/>
        <v>#N/A</v>
      </c>
      <c r="AE12" s="95" t="e">
        <f t="shared" si="9"/>
        <v>#N/A</v>
      </c>
      <c r="AF12" s="95" t="str">
        <f t="shared" si="10"/>
        <v>C</v>
      </c>
      <c r="AG12" s="4" t="str">
        <f t="shared" si="11"/>
        <v>Pass</v>
      </c>
    </row>
    <row r="13" spans="1:36" x14ac:dyDescent="0.25">
      <c r="A13" s="4" t="s">
        <v>261</v>
      </c>
      <c r="B13" s="4">
        <v>90</v>
      </c>
      <c r="C13" s="4">
        <v>95</v>
      </c>
      <c r="D13" s="4">
        <v>95</v>
      </c>
      <c r="E13" s="4">
        <v>100</v>
      </c>
      <c r="F13" s="4">
        <v>85</v>
      </c>
      <c r="G13" s="4">
        <v>80</v>
      </c>
      <c r="H13" s="4">
        <v>85</v>
      </c>
      <c r="I13" s="92">
        <f t="shared" si="0"/>
        <v>90</v>
      </c>
      <c r="J13" s="4">
        <v>10</v>
      </c>
      <c r="K13" s="4">
        <v>10</v>
      </c>
      <c r="L13" s="4">
        <v>10</v>
      </c>
      <c r="M13" s="4">
        <v>9</v>
      </c>
      <c r="N13" s="4">
        <v>10</v>
      </c>
      <c r="O13" s="4">
        <v>9</v>
      </c>
      <c r="P13" s="4">
        <v>9</v>
      </c>
      <c r="Q13" s="4">
        <v>9</v>
      </c>
      <c r="R13" s="4">
        <v>10</v>
      </c>
      <c r="S13" s="4">
        <v>10</v>
      </c>
      <c r="T13" s="93">
        <f t="shared" si="1"/>
        <v>96</v>
      </c>
      <c r="U13" s="4">
        <v>84</v>
      </c>
      <c r="V13" s="4">
        <v>90</v>
      </c>
      <c r="W13" s="93">
        <f t="shared" si="2"/>
        <v>87</v>
      </c>
      <c r="X13" s="93">
        <v>80</v>
      </c>
      <c r="Y13" s="93">
        <f t="shared" si="3"/>
        <v>27</v>
      </c>
      <c r="Z13" s="94">
        <f t="shared" si="4"/>
        <v>9.6000000000000014</v>
      </c>
      <c r="AA13" s="94">
        <f t="shared" si="5"/>
        <v>30.45</v>
      </c>
      <c r="AB13" s="93">
        <f t="shared" si="6"/>
        <v>20</v>
      </c>
      <c r="AC13" s="93">
        <f t="shared" si="7"/>
        <v>87.05</v>
      </c>
      <c r="AD13" s="95" t="e">
        <f t="shared" si="8"/>
        <v>#N/A</v>
      </c>
      <c r="AE13" s="95" t="str">
        <f t="shared" si="9"/>
        <v>F</v>
      </c>
      <c r="AF13" s="95" t="str">
        <f t="shared" si="10"/>
        <v>B</v>
      </c>
      <c r="AG13" s="4" t="str">
        <f t="shared" si="11"/>
        <v>Pass</v>
      </c>
      <c r="AI13" s="4" t="s">
        <v>216</v>
      </c>
    </row>
    <row r="14" spans="1:36" x14ac:dyDescent="0.25">
      <c r="A14" s="4" t="s">
        <v>262</v>
      </c>
      <c r="B14" s="4">
        <v>70</v>
      </c>
      <c r="C14" s="4">
        <v>80</v>
      </c>
      <c r="D14" s="4">
        <v>0</v>
      </c>
      <c r="E14" s="4">
        <v>75</v>
      </c>
      <c r="F14" s="4">
        <v>60</v>
      </c>
      <c r="G14" s="4">
        <v>65</v>
      </c>
      <c r="H14" s="4">
        <v>75</v>
      </c>
      <c r="I14" s="92">
        <f t="shared" si="0"/>
        <v>60.714285714285715</v>
      </c>
      <c r="J14" s="4">
        <v>9</v>
      </c>
      <c r="K14" s="4">
        <v>9</v>
      </c>
      <c r="L14" s="4">
        <v>10</v>
      </c>
      <c r="M14" s="4">
        <v>9</v>
      </c>
      <c r="N14" s="4">
        <v>8</v>
      </c>
      <c r="O14" s="4">
        <v>8</v>
      </c>
      <c r="P14" s="4">
        <v>7</v>
      </c>
      <c r="Q14" s="4">
        <v>6</v>
      </c>
      <c r="R14" s="4">
        <v>0</v>
      </c>
      <c r="S14" s="4">
        <v>5</v>
      </c>
      <c r="T14" s="93">
        <f t="shared" si="1"/>
        <v>71</v>
      </c>
      <c r="U14" s="4">
        <v>70</v>
      </c>
      <c r="V14" s="4">
        <v>66</v>
      </c>
      <c r="W14" s="93">
        <f t="shared" si="2"/>
        <v>68</v>
      </c>
      <c r="X14" s="93">
        <v>62</v>
      </c>
      <c r="Y14" s="93">
        <f t="shared" si="3"/>
        <v>18.214285714285715</v>
      </c>
      <c r="Z14" s="94">
        <f t="shared" si="4"/>
        <v>7.1000000000000005</v>
      </c>
      <c r="AA14" s="94">
        <f t="shared" si="5"/>
        <v>23.799999999999997</v>
      </c>
      <c r="AB14" s="93">
        <f t="shared" si="6"/>
        <v>15.5</v>
      </c>
      <c r="AC14" s="93">
        <f t="shared" si="7"/>
        <v>64.614285714285714</v>
      </c>
      <c r="AD14" s="95" t="e">
        <f t="shared" si="8"/>
        <v>#N/A</v>
      </c>
      <c r="AE14" s="95" t="e">
        <f t="shared" si="9"/>
        <v>#N/A</v>
      </c>
      <c r="AF14" s="95" t="str">
        <f t="shared" si="10"/>
        <v>F</v>
      </c>
      <c r="AG14" s="4" t="str">
        <f t="shared" si="11"/>
        <v>Fail</v>
      </c>
      <c r="AI14" s="91" t="s">
        <v>248</v>
      </c>
      <c r="AJ14" s="91" t="s">
        <v>249</v>
      </c>
    </row>
    <row r="15" spans="1:36" x14ac:dyDescent="0.25">
      <c r="A15" s="4" t="s">
        <v>263</v>
      </c>
      <c r="B15" s="4">
        <v>75</v>
      </c>
      <c r="C15" s="4">
        <v>80</v>
      </c>
      <c r="D15" s="4">
        <v>80</v>
      </c>
      <c r="E15" s="4">
        <v>85</v>
      </c>
      <c r="F15" s="4">
        <v>70</v>
      </c>
      <c r="G15" s="4">
        <v>65</v>
      </c>
      <c r="H15" s="4">
        <v>75</v>
      </c>
      <c r="I15" s="92">
        <f t="shared" si="0"/>
        <v>75.714285714285708</v>
      </c>
      <c r="J15" s="4">
        <v>8</v>
      </c>
      <c r="K15" s="4">
        <v>10</v>
      </c>
      <c r="L15" s="4">
        <v>10</v>
      </c>
      <c r="M15" s="4">
        <v>9</v>
      </c>
      <c r="N15" s="4">
        <v>10</v>
      </c>
      <c r="O15" s="4">
        <v>8</v>
      </c>
      <c r="P15" s="4">
        <v>8</v>
      </c>
      <c r="Q15" s="4">
        <v>8</v>
      </c>
      <c r="R15" s="4">
        <v>7</v>
      </c>
      <c r="S15" s="4">
        <v>8</v>
      </c>
      <c r="T15" s="93">
        <f t="shared" si="1"/>
        <v>86</v>
      </c>
      <c r="U15" s="4">
        <v>74</v>
      </c>
      <c r="V15" s="4">
        <v>76</v>
      </c>
      <c r="W15" s="93">
        <f t="shared" si="2"/>
        <v>75</v>
      </c>
      <c r="X15" s="93">
        <v>80</v>
      </c>
      <c r="Y15" s="93">
        <f t="shared" si="3"/>
        <v>22.714285714285712</v>
      </c>
      <c r="Z15" s="94">
        <f t="shared" si="4"/>
        <v>8.6</v>
      </c>
      <c r="AA15" s="94">
        <f t="shared" si="5"/>
        <v>26.25</v>
      </c>
      <c r="AB15" s="93">
        <f t="shared" si="6"/>
        <v>20</v>
      </c>
      <c r="AC15" s="93">
        <f t="shared" si="7"/>
        <v>77.564285714285717</v>
      </c>
      <c r="AD15" s="95" t="e">
        <f t="shared" si="8"/>
        <v>#N/A</v>
      </c>
      <c r="AE15" s="95" t="e">
        <f t="shared" si="9"/>
        <v>#N/A</v>
      </c>
      <c r="AF15" s="95" t="str">
        <f t="shared" si="10"/>
        <v>C</v>
      </c>
      <c r="AG15" s="4" t="str">
        <f t="shared" si="11"/>
        <v>Pass</v>
      </c>
      <c r="AI15" s="4">
        <v>90</v>
      </c>
      <c r="AJ15" s="4" t="s">
        <v>241</v>
      </c>
    </row>
    <row r="16" spans="1:36" x14ac:dyDescent="0.25">
      <c r="A16" s="4" t="s">
        <v>264</v>
      </c>
      <c r="B16" s="4">
        <v>100</v>
      </c>
      <c r="C16" s="4">
        <v>100</v>
      </c>
      <c r="D16" s="4">
        <v>100</v>
      </c>
      <c r="E16" s="4">
        <v>95</v>
      </c>
      <c r="F16" s="4">
        <v>90</v>
      </c>
      <c r="G16" s="4">
        <v>100</v>
      </c>
      <c r="H16" s="4">
        <v>100</v>
      </c>
      <c r="I16" s="92">
        <f t="shared" si="0"/>
        <v>97.857142857142861</v>
      </c>
      <c r="J16" s="4">
        <v>10</v>
      </c>
      <c r="K16" s="4">
        <v>10</v>
      </c>
      <c r="L16" s="4">
        <v>10</v>
      </c>
      <c r="M16" s="4">
        <v>10</v>
      </c>
      <c r="N16" s="4">
        <v>10</v>
      </c>
      <c r="O16" s="4">
        <v>10</v>
      </c>
      <c r="P16" s="4">
        <v>10</v>
      </c>
      <c r="Q16" s="4">
        <v>10</v>
      </c>
      <c r="R16" s="4">
        <v>10</v>
      </c>
      <c r="S16" s="4">
        <v>10</v>
      </c>
      <c r="T16" s="93">
        <f t="shared" si="1"/>
        <v>100</v>
      </c>
      <c r="U16" s="4">
        <v>96</v>
      </c>
      <c r="V16" s="4">
        <v>90</v>
      </c>
      <c r="W16" s="93">
        <f t="shared" si="2"/>
        <v>93</v>
      </c>
      <c r="X16" s="93">
        <v>94</v>
      </c>
      <c r="Y16" s="93">
        <f t="shared" si="3"/>
        <v>29.357142857142858</v>
      </c>
      <c r="Z16" s="94">
        <f t="shared" si="4"/>
        <v>10</v>
      </c>
      <c r="AA16" s="94">
        <f t="shared" si="5"/>
        <v>32.549999999999997</v>
      </c>
      <c r="AB16" s="93">
        <f t="shared" si="6"/>
        <v>23.5</v>
      </c>
      <c r="AC16" s="93">
        <f t="shared" si="7"/>
        <v>95.407142857142858</v>
      </c>
      <c r="AD16" s="95" t="e">
        <f t="shared" si="8"/>
        <v>#N/A</v>
      </c>
      <c r="AE16" s="95" t="str">
        <f t="shared" si="9"/>
        <v>F</v>
      </c>
      <c r="AF16" s="95" t="str">
        <f t="shared" si="10"/>
        <v>A</v>
      </c>
      <c r="AG16" s="4" t="str">
        <f t="shared" si="11"/>
        <v>Pass</v>
      </c>
      <c r="AI16" s="4">
        <v>80</v>
      </c>
      <c r="AJ16" s="4" t="s">
        <v>254</v>
      </c>
    </row>
    <row r="17" spans="1:36" x14ac:dyDescent="0.25">
      <c r="A17" s="4" t="s">
        <v>265</v>
      </c>
      <c r="B17" s="4">
        <v>95</v>
      </c>
      <c r="C17" s="4">
        <v>85</v>
      </c>
      <c r="D17" s="4">
        <v>80</v>
      </c>
      <c r="E17" s="4">
        <v>90</v>
      </c>
      <c r="F17" s="4">
        <v>90</v>
      </c>
      <c r="G17" s="4">
        <v>80</v>
      </c>
      <c r="H17" s="4">
        <v>85</v>
      </c>
      <c r="I17" s="92">
        <f t="shared" si="0"/>
        <v>86.428571428571431</v>
      </c>
      <c r="J17" s="4">
        <v>8</v>
      </c>
      <c r="K17" s="4">
        <v>9</v>
      </c>
      <c r="L17" s="4">
        <v>9</v>
      </c>
      <c r="M17" s="4">
        <v>10</v>
      </c>
      <c r="N17" s="4">
        <v>8</v>
      </c>
      <c r="O17" s="4">
        <v>7</v>
      </c>
      <c r="P17" s="4">
        <v>8</v>
      </c>
      <c r="Q17" s="4">
        <v>8</v>
      </c>
      <c r="R17" s="4">
        <v>7</v>
      </c>
      <c r="S17" s="4">
        <v>8</v>
      </c>
      <c r="T17" s="93">
        <f t="shared" si="1"/>
        <v>82</v>
      </c>
      <c r="U17" s="4">
        <v>74</v>
      </c>
      <c r="V17" s="4">
        <v>78</v>
      </c>
      <c r="W17" s="93">
        <f t="shared" si="2"/>
        <v>76</v>
      </c>
      <c r="X17" s="93">
        <v>84</v>
      </c>
      <c r="Y17" s="93">
        <f t="shared" si="3"/>
        <v>25.928571428571427</v>
      </c>
      <c r="Z17" s="94">
        <f t="shared" si="4"/>
        <v>8.2000000000000011</v>
      </c>
      <c r="AA17" s="94">
        <f t="shared" si="5"/>
        <v>26.599999999999998</v>
      </c>
      <c r="AB17" s="93">
        <f t="shared" si="6"/>
        <v>21</v>
      </c>
      <c r="AC17" s="93">
        <f t="shared" si="7"/>
        <v>81.728571428571428</v>
      </c>
      <c r="AD17" s="95" t="e">
        <f t="shared" si="8"/>
        <v>#N/A</v>
      </c>
      <c r="AE17" s="95" t="str">
        <f t="shared" si="9"/>
        <v>F</v>
      </c>
      <c r="AF17" s="95" t="str">
        <f t="shared" si="10"/>
        <v>B</v>
      </c>
      <c r="AG17" s="4" t="str">
        <f t="shared" si="11"/>
        <v>Pass</v>
      </c>
      <c r="AI17" s="4">
        <v>70</v>
      </c>
      <c r="AJ17" s="4" t="s">
        <v>257</v>
      </c>
    </row>
    <row r="18" spans="1:36" x14ac:dyDescent="0.25">
      <c r="A18" s="4" t="s">
        <v>266</v>
      </c>
      <c r="B18" s="4">
        <v>75</v>
      </c>
      <c r="C18" s="4">
        <v>75</v>
      </c>
      <c r="D18" s="4">
        <v>85</v>
      </c>
      <c r="E18" s="4">
        <v>85</v>
      </c>
      <c r="F18" s="4">
        <v>80</v>
      </c>
      <c r="G18" s="4">
        <v>70</v>
      </c>
      <c r="H18" s="4">
        <v>75</v>
      </c>
      <c r="I18" s="92">
        <f t="shared" si="0"/>
        <v>77.857142857142861</v>
      </c>
      <c r="J18" s="4">
        <v>8</v>
      </c>
      <c r="K18" s="4">
        <v>8</v>
      </c>
      <c r="L18" s="4">
        <v>10</v>
      </c>
      <c r="M18" s="4">
        <v>9</v>
      </c>
      <c r="N18" s="4">
        <v>10</v>
      </c>
      <c r="O18" s="4">
        <v>8</v>
      </c>
      <c r="P18" s="4">
        <v>9</v>
      </c>
      <c r="Q18" s="4">
        <v>8</v>
      </c>
      <c r="R18" s="4">
        <v>7</v>
      </c>
      <c r="S18" s="4">
        <v>8</v>
      </c>
      <c r="T18" s="93">
        <f t="shared" si="1"/>
        <v>85</v>
      </c>
      <c r="U18" s="4">
        <v>82</v>
      </c>
      <c r="V18" s="4">
        <v>78</v>
      </c>
      <c r="W18" s="93">
        <f t="shared" si="2"/>
        <v>80</v>
      </c>
      <c r="X18" s="93">
        <v>74</v>
      </c>
      <c r="Y18" s="93">
        <f t="shared" si="3"/>
        <v>23.357142857142858</v>
      </c>
      <c r="Z18" s="94">
        <f t="shared" si="4"/>
        <v>8.5</v>
      </c>
      <c r="AA18" s="94">
        <f t="shared" si="5"/>
        <v>28</v>
      </c>
      <c r="AB18" s="93">
        <f t="shared" si="6"/>
        <v>18.5</v>
      </c>
      <c r="AC18" s="93">
        <f t="shared" si="7"/>
        <v>78.357142857142861</v>
      </c>
      <c r="AD18" s="95" t="e">
        <f t="shared" si="8"/>
        <v>#N/A</v>
      </c>
      <c r="AE18" s="95" t="e">
        <f t="shared" si="9"/>
        <v>#N/A</v>
      </c>
      <c r="AF18" s="95" t="str">
        <f t="shared" si="10"/>
        <v>C</v>
      </c>
      <c r="AG18" s="4" t="str">
        <f t="shared" si="11"/>
        <v>Pass</v>
      </c>
      <c r="AI18" s="4">
        <v>0</v>
      </c>
      <c r="AJ18" s="4" t="s">
        <v>244</v>
      </c>
    </row>
    <row r="19" spans="1:36" x14ac:dyDescent="0.25">
      <c r="A19" s="4" t="s">
        <v>267</v>
      </c>
      <c r="B19" s="4">
        <v>75</v>
      </c>
      <c r="C19" s="4">
        <v>55</v>
      </c>
      <c r="D19" s="4">
        <v>0</v>
      </c>
      <c r="E19" s="4">
        <v>70</v>
      </c>
      <c r="F19" s="4">
        <v>50</v>
      </c>
      <c r="G19" s="4">
        <v>75</v>
      </c>
      <c r="H19" s="4">
        <v>0</v>
      </c>
      <c r="I19" s="92">
        <f t="shared" si="0"/>
        <v>46.428571428571431</v>
      </c>
      <c r="J19" s="4">
        <v>8</v>
      </c>
      <c r="K19" s="4">
        <v>7</v>
      </c>
      <c r="L19" s="4">
        <v>0</v>
      </c>
      <c r="M19" s="4">
        <v>8</v>
      </c>
      <c r="N19" s="4">
        <v>9</v>
      </c>
      <c r="O19" s="4">
        <v>7</v>
      </c>
      <c r="P19" s="4">
        <v>5</v>
      </c>
      <c r="Q19" s="4">
        <v>6</v>
      </c>
      <c r="R19" s="4">
        <v>4</v>
      </c>
      <c r="S19" s="4">
        <v>7</v>
      </c>
      <c r="T19" s="93">
        <f t="shared" si="1"/>
        <v>61</v>
      </c>
      <c r="U19" s="4">
        <v>56</v>
      </c>
      <c r="V19" s="4">
        <v>52</v>
      </c>
      <c r="W19" s="93">
        <f t="shared" si="2"/>
        <v>54</v>
      </c>
      <c r="X19" s="93">
        <v>60</v>
      </c>
      <c r="Y19" s="93">
        <f t="shared" si="3"/>
        <v>13.928571428571429</v>
      </c>
      <c r="Z19" s="94">
        <f t="shared" si="4"/>
        <v>6.1000000000000005</v>
      </c>
      <c r="AA19" s="94">
        <f t="shared" si="5"/>
        <v>18.899999999999999</v>
      </c>
      <c r="AB19" s="93">
        <f t="shared" si="6"/>
        <v>15</v>
      </c>
      <c r="AC19" s="93">
        <f t="shared" si="7"/>
        <v>53.928571428571431</v>
      </c>
      <c r="AD19" s="95" t="e">
        <f t="shared" si="8"/>
        <v>#N/A</v>
      </c>
      <c r="AE19" s="95" t="e">
        <f t="shared" si="9"/>
        <v>#N/A</v>
      </c>
      <c r="AF19" s="95" t="str">
        <f t="shared" si="10"/>
        <v>F</v>
      </c>
      <c r="AG19" s="4" t="str">
        <f t="shared" si="11"/>
        <v>Fail</v>
      </c>
      <c r="AI19" s="4" t="s">
        <v>217</v>
      </c>
    </row>
    <row r="20" spans="1:36" x14ac:dyDescent="0.25">
      <c r="A20" s="4" t="s">
        <v>268</v>
      </c>
      <c r="B20" s="4">
        <v>85</v>
      </c>
      <c r="C20" s="4">
        <v>95</v>
      </c>
      <c r="D20" s="4">
        <v>95</v>
      </c>
      <c r="E20" s="4">
        <v>100</v>
      </c>
      <c r="F20" s="4">
        <v>95</v>
      </c>
      <c r="G20" s="4">
        <v>95</v>
      </c>
      <c r="H20" s="4">
        <v>100</v>
      </c>
      <c r="I20" s="92">
        <f t="shared" si="0"/>
        <v>95</v>
      </c>
      <c r="J20" s="4">
        <v>10</v>
      </c>
      <c r="K20" s="4">
        <v>9</v>
      </c>
      <c r="L20" s="4">
        <v>10</v>
      </c>
      <c r="M20" s="4">
        <v>10</v>
      </c>
      <c r="N20" s="4">
        <v>10</v>
      </c>
      <c r="O20" s="4">
        <v>10</v>
      </c>
      <c r="P20" s="4">
        <v>10</v>
      </c>
      <c r="Q20" s="4">
        <v>9</v>
      </c>
      <c r="R20" s="4">
        <v>9</v>
      </c>
      <c r="S20" s="4">
        <v>10</v>
      </c>
      <c r="T20" s="93">
        <f t="shared" si="1"/>
        <v>97</v>
      </c>
      <c r="U20" s="4">
        <v>94</v>
      </c>
      <c r="V20" s="4">
        <v>90</v>
      </c>
      <c r="W20" s="93">
        <f t="shared" si="2"/>
        <v>92</v>
      </c>
      <c r="X20" s="93">
        <v>88</v>
      </c>
      <c r="Y20" s="93">
        <f t="shared" si="3"/>
        <v>28.5</v>
      </c>
      <c r="Z20" s="94">
        <f t="shared" si="4"/>
        <v>9.7000000000000011</v>
      </c>
      <c r="AA20" s="94">
        <f t="shared" si="5"/>
        <v>32.199999999999996</v>
      </c>
      <c r="AB20" s="93">
        <f t="shared" si="6"/>
        <v>22</v>
      </c>
      <c r="AC20" s="93">
        <f t="shared" si="7"/>
        <v>92.4</v>
      </c>
      <c r="AD20" s="95" t="e">
        <f t="shared" si="8"/>
        <v>#N/A</v>
      </c>
      <c r="AE20" s="95" t="str">
        <f t="shared" si="9"/>
        <v>F</v>
      </c>
      <c r="AF20" s="95" t="str">
        <f t="shared" si="10"/>
        <v>A</v>
      </c>
      <c r="AG20" s="4" t="str">
        <f t="shared" si="11"/>
        <v>Pass</v>
      </c>
      <c r="AI20" s="91" t="s">
        <v>248</v>
      </c>
      <c r="AJ20" s="91" t="s">
        <v>249</v>
      </c>
    </row>
    <row r="21" spans="1:36" x14ac:dyDescent="0.25">
      <c r="A21" s="4" t="s">
        <v>269</v>
      </c>
      <c r="B21" s="4">
        <v>100</v>
      </c>
      <c r="C21" s="4">
        <v>85</v>
      </c>
      <c r="D21" s="4">
        <v>90</v>
      </c>
      <c r="E21" s="4">
        <v>85</v>
      </c>
      <c r="F21" s="4">
        <v>95</v>
      </c>
      <c r="G21" s="4">
        <v>95</v>
      </c>
      <c r="H21" s="4">
        <v>95</v>
      </c>
      <c r="I21" s="92">
        <f t="shared" si="0"/>
        <v>92.142857142857139</v>
      </c>
      <c r="J21" s="4">
        <v>7</v>
      </c>
      <c r="K21" s="4">
        <v>6</v>
      </c>
      <c r="L21" s="4">
        <v>8</v>
      </c>
      <c r="M21" s="4">
        <v>10</v>
      </c>
      <c r="N21" s="4">
        <v>8</v>
      </c>
      <c r="O21" s="4">
        <v>8</v>
      </c>
      <c r="P21" s="4">
        <v>8</v>
      </c>
      <c r="Q21" s="4">
        <v>7</v>
      </c>
      <c r="R21" s="4">
        <v>6</v>
      </c>
      <c r="S21" s="4">
        <v>5</v>
      </c>
      <c r="T21" s="93">
        <f t="shared" si="1"/>
        <v>73</v>
      </c>
      <c r="U21" s="4">
        <v>76</v>
      </c>
      <c r="V21" s="4">
        <v>84</v>
      </c>
      <c r="W21" s="93">
        <f t="shared" si="2"/>
        <v>80</v>
      </c>
      <c r="X21" s="93">
        <v>74</v>
      </c>
      <c r="Y21" s="93">
        <f t="shared" si="3"/>
        <v>27.642857142857142</v>
      </c>
      <c r="Z21" s="94">
        <f t="shared" si="4"/>
        <v>7.3000000000000007</v>
      </c>
      <c r="AA21" s="94">
        <f t="shared" si="5"/>
        <v>28</v>
      </c>
      <c r="AB21" s="93">
        <f t="shared" si="6"/>
        <v>18.5</v>
      </c>
      <c r="AC21" s="93">
        <f t="shared" si="7"/>
        <v>81.44285714285715</v>
      </c>
      <c r="AD21" s="95" t="e">
        <f t="shared" si="8"/>
        <v>#N/A</v>
      </c>
      <c r="AE21" s="95" t="str">
        <f t="shared" si="9"/>
        <v>F</v>
      </c>
      <c r="AF21" s="95" t="str">
        <f t="shared" si="10"/>
        <v>B</v>
      </c>
      <c r="AG21" s="4" t="str">
        <f t="shared" si="11"/>
        <v>Pass</v>
      </c>
      <c r="AI21" s="4">
        <v>0</v>
      </c>
      <c r="AJ21" s="4" t="s">
        <v>244</v>
      </c>
    </row>
    <row r="22" spans="1:36" x14ac:dyDescent="0.25">
      <c r="A22" s="4" t="s">
        <v>270</v>
      </c>
      <c r="B22" s="4">
        <v>90</v>
      </c>
      <c r="C22" s="4">
        <v>85</v>
      </c>
      <c r="D22" s="4">
        <v>90</v>
      </c>
      <c r="E22" s="4">
        <v>75</v>
      </c>
      <c r="F22" s="4">
        <v>85</v>
      </c>
      <c r="G22" s="4">
        <v>90</v>
      </c>
      <c r="H22" s="4">
        <v>90</v>
      </c>
      <c r="I22" s="92">
        <f t="shared" si="0"/>
        <v>86.428571428571431</v>
      </c>
      <c r="J22" s="4">
        <v>8</v>
      </c>
      <c r="K22" s="4">
        <v>9</v>
      </c>
      <c r="L22" s="4">
        <v>7</v>
      </c>
      <c r="M22" s="4">
        <v>10</v>
      </c>
      <c r="N22" s="4">
        <v>10</v>
      </c>
      <c r="O22" s="4">
        <v>8</v>
      </c>
      <c r="P22" s="4">
        <v>10</v>
      </c>
      <c r="Q22" s="4">
        <v>8</v>
      </c>
      <c r="R22" s="4">
        <v>9</v>
      </c>
      <c r="S22" s="4">
        <v>7</v>
      </c>
      <c r="T22" s="93">
        <f t="shared" si="1"/>
        <v>86</v>
      </c>
      <c r="U22" s="4">
        <v>82</v>
      </c>
      <c r="V22" s="4">
        <v>76</v>
      </c>
      <c r="W22" s="93">
        <f t="shared" si="2"/>
        <v>79</v>
      </c>
      <c r="X22" s="93">
        <v>86</v>
      </c>
      <c r="Y22" s="93">
        <f t="shared" si="3"/>
        <v>25.928571428571427</v>
      </c>
      <c r="Z22" s="94">
        <f t="shared" si="4"/>
        <v>8.6</v>
      </c>
      <c r="AA22" s="94">
        <f t="shared" si="5"/>
        <v>27.65</v>
      </c>
      <c r="AB22" s="93">
        <f t="shared" si="6"/>
        <v>21.5</v>
      </c>
      <c r="AC22" s="93">
        <f t="shared" si="7"/>
        <v>83.678571428571416</v>
      </c>
      <c r="AD22" s="95" t="e">
        <f t="shared" si="8"/>
        <v>#N/A</v>
      </c>
      <c r="AE22" s="95" t="str">
        <f t="shared" si="9"/>
        <v>F</v>
      </c>
      <c r="AF22" s="95" t="str">
        <f t="shared" si="10"/>
        <v>B</v>
      </c>
      <c r="AG22" s="4" t="str">
        <f t="shared" si="11"/>
        <v>Pass</v>
      </c>
      <c r="AI22" s="4">
        <v>70</v>
      </c>
      <c r="AJ22" s="4" t="s">
        <v>257</v>
      </c>
    </row>
    <row r="23" spans="1:36" x14ac:dyDescent="0.25">
      <c r="A23" s="4" t="s">
        <v>271</v>
      </c>
      <c r="B23" s="4">
        <v>75</v>
      </c>
      <c r="C23" s="4">
        <v>60</v>
      </c>
      <c r="D23" s="4">
        <v>85</v>
      </c>
      <c r="E23" s="4">
        <v>70</v>
      </c>
      <c r="F23" s="4">
        <v>80</v>
      </c>
      <c r="G23" s="4">
        <v>75</v>
      </c>
      <c r="H23" s="4">
        <v>70</v>
      </c>
      <c r="I23" s="92">
        <f t="shared" si="0"/>
        <v>73.571428571428569</v>
      </c>
      <c r="J23" s="4">
        <v>10</v>
      </c>
      <c r="K23" s="4">
        <v>8</v>
      </c>
      <c r="L23" s="4">
        <v>6</v>
      </c>
      <c r="M23" s="4">
        <v>8</v>
      </c>
      <c r="N23" s="4">
        <v>7</v>
      </c>
      <c r="O23" s="4">
        <v>7</v>
      </c>
      <c r="P23" s="4">
        <v>4</v>
      </c>
      <c r="Q23" s="4">
        <v>0</v>
      </c>
      <c r="R23" s="4">
        <v>5</v>
      </c>
      <c r="S23" s="4">
        <v>7</v>
      </c>
      <c r="T23" s="93">
        <f t="shared" si="1"/>
        <v>62</v>
      </c>
      <c r="U23" s="4">
        <v>50</v>
      </c>
      <c r="V23" s="4">
        <v>64</v>
      </c>
      <c r="W23" s="93">
        <f t="shared" si="2"/>
        <v>57</v>
      </c>
      <c r="X23" s="93">
        <v>68</v>
      </c>
      <c r="Y23" s="93">
        <f t="shared" si="3"/>
        <v>22.071428571428569</v>
      </c>
      <c r="Z23" s="94">
        <f t="shared" si="4"/>
        <v>6.2</v>
      </c>
      <c r="AA23" s="94">
        <f t="shared" si="5"/>
        <v>19.95</v>
      </c>
      <c r="AB23" s="93">
        <f t="shared" si="6"/>
        <v>17</v>
      </c>
      <c r="AC23" s="93">
        <f t="shared" si="7"/>
        <v>65.221428571428561</v>
      </c>
      <c r="AD23" s="95" t="e">
        <f t="shared" si="8"/>
        <v>#N/A</v>
      </c>
      <c r="AE23" s="95" t="e">
        <f t="shared" si="9"/>
        <v>#N/A</v>
      </c>
      <c r="AF23" s="95" t="str">
        <f t="shared" si="10"/>
        <v>F</v>
      </c>
      <c r="AG23" s="4" t="str">
        <f t="shared" si="11"/>
        <v>Fail</v>
      </c>
      <c r="AI23" s="4">
        <v>80</v>
      </c>
      <c r="AJ23" s="4" t="s">
        <v>254</v>
      </c>
    </row>
    <row r="24" spans="1:36" x14ac:dyDescent="0.25">
      <c r="A24" s="4" t="s">
        <v>272</v>
      </c>
      <c r="B24" s="4">
        <v>85</v>
      </c>
      <c r="C24" s="4">
        <v>70</v>
      </c>
      <c r="D24" s="4">
        <v>70</v>
      </c>
      <c r="E24" s="4">
        <v>75</v>
      </c>
      <c r="F24" s="4">
        <v>80</v>
      </c>
      <c r="G24" s="4">
        <v>75</v>
      </c>
      <c r="H24" s="4">
        <v>0</v>
      </c>
      <c r="I24" s="92">
        <f t="shared" si="0"/>
        <v>65</v>
      </c>
      <c r="J24" s="4">
        <v>6</v>
      </c>
      <c r="K24" s="4">
        <v>0</v>
      </c>
      <c r="L24" s="4">
        <v>8</v>
      </c>
      <c r="M24" s="4">
        <v>8</v>
      </c>
      <c r="N24" s="4">
        <v>7</v>
      </c>
      <c r="O24" s="4">
        <v>8</v>
      </c>
      <c r="P24" s="4">
        <v>0</v>
      </c>
      <c r="Q24" s="4">
        <v>6</v>
      </c>
      <c r="R24" s="4">
        <v>5</v>
      </c>
      <c r="S24" s="4">
        <v>8</v>
      </c>
      <c r="T24" s="93">
        <f t="shared" si="1"/>
        <v>56</v>
      </c>
      <c r="U24" s="4">
        <v>54</v>
      </c>
      <c r="V24" s="4">
        <v>50</v>
      </c>
      <c r="W24" s="93">
        <f t="shared" si="2"/>
        <v>52</v>
      </c>
      <c r="X24" s="93">
        <v>48</v>
      </c>
      <c r="Y24" s="93">
        <f t="shared" si="3"/>
        <v>19.5</v>
      </c>
      <c r="Z24" s="94">
        <f t="shared" si="4"/>
        <v>5.6000000000000005</v>
      </c>
      <c r="AA24" s="94">
        <f t="shared" si="5"/>
        <v>18.2</v>
      </c>
      <c r="AB24" s="93">
        <f t="shared" si="6"/>
        <v>12</v>
      </c>
      <c r="AC24" s="93">
        <f t="shared" si="7"/>
        <v>55.3</v>
      </c>
      <c r="AD24" s="95" t="e">
        <f t="shared" si="8"/>
        <v>#N/A</v>
      </c>
      <c r="AE24" s="95" t="e">
        <f t="shared" si="9"/>
        <v>#N/A</v>
      </c>
      <c r="AF24" s="95" t="str">
        <f t="shared" si="10"/>
        <v>F</v>
      </c>
      <c r="AG24" s="4" t="str">
        <f t="shared" si="11"/>
        <v>Fail</v>
      </c>
      <c r="AI24" s="4">
        <v>90</v>
      </c>
      <c r="AJ24" s="4" t="s">
        <v>241</v>
      </c>
    </row>
    <row r="25" spans="1:36" x14ac:dyDescent="0.25">
      <c r="A25" s="4" t="s">
        <v>273</v>
      </c>
      <c r="B25" s="4">
        <v>85</v>
      </c>
      <c r="C25" s="4">
        <v>75</v>
      </c>
      <c r="D25" s="4">
        <v>70</v>
      </c>
      <c r="E25" s="4">
        <v>60</v>
      </c>
      <c r="F25" s="4">
        <v>80</v>
      </c>
      <c r="G25" s="4">
        <v>70</v>
      </c>
      <c r="H25" s="4">
        <v>85</v>
      </c>
      <c r="I25" s="92">
        <f t="shared" si="0"/>
        <v>75</v>
      </c>
      <c r="J25" s="4">
        <v>0</v>
      </c>
      <c r="K25" s="4">
        <v>5</v>
      </c>
      <c r="L25" s="4">
        <v>8</v>
      </c>
      <c r="M25" s="4">
        <v>10</v>
      </c>
      <c r="N25" s="4">
        <v>8</v>
      </c>
      <c r="O25" s="4">
        <v>8</v>
      </c>
      <c r="P25" s="4">
        <v>8</v>
      </c>
      <c r="Q25" s="4">
        <v>7</v>
      </c>
      <c r="R25" s="4">
        <v>8</v>
      </c>
      <c r="S25" s="4">
        <v>7</v>
      </c>
      <c r="T25" s="93">
        <f t="shared" si="1"/>
        <v>69</v>
      </c>
      <c r="U25" s="4">
        <v>68</v>
      </c>
      <c r="V25" s="4">
        <v>62</v>
      </c>
      <c r="W25" s="93">
        <f t="shared" si="2"/>
        <v>65</v>
      </c>
      <c r="X25" s="93">
        <v>74</v>
      </c>
      <c r="Y25" s="93">
        <f t="shared" si="3"/>
        <v>22.5</v>
      </c>
      <c r="Z25" s="94">
        <f t="shared" si="4"/>
        <v>6.9</v>
      </c>
      <c r="AA25" s="94">
        <f t="shared" si="5"/>
        <v>22.75</v>
      </c>
      <c r="AB25" s="93">
        <f t="shared" si="6"/>
        <v>18.5</v>
      </c>
      <c r="AC25" s="93">
        <f t="shared" si="7"/>
        <v>70.650000000000006</v>
      </c>
      <c r="AD25" s="95" t="e">
        <f t="shared" si="8"/>
        <v>#N/A</v>
      </c>
      <c r="AE25" s="95" t="e">
        <f t="shared" si="9"/>
        <v>#N/A</v>
      </c>
      <c r="AF25" s="95" t="str">
        <f t="shared" si="10"/>
        <v>C</v>
      </c>
      <c r="AG25" s="4" t="str">
        <f t="shared" si="11"/>
        <v>Pass</v>
      </c>
    </row>
    <row r="26" spans="1:36" x14ac:dyDescent="0.25">
      <c r="A26" s="4" t="s">
        <v>274</v>
      </c>
      <c r="B26" s="4">
        <v>80</v>
      </c>
      <c r="C26" s="4">
        <v>100</v>
      </c>
      <c r="D26" s="4">
        <v>95</v>
      </c>
      <c r="E26" s="4">
        <v>95</v>
      </c>
      <c r="F26" s="4">
        <v>90</v>
      </c>
      <c r="G26" s="4">
        <v>85</v>
      </c>
      <c r="H26" s="4">
        <v>95</v>
      </c>
      <c r="I26" s="92">
        <f t="shared" si="0"/>
        <v>91.428571428571431</v>
      </c>
      <c r="J26" s="4">
        <v>10</v>
      </c>
      <c r="K26" s="4">
        <v>10</v>
      </c>
      <c r="L26" s="4">
        <v>9</v>
      </c>
      <c r="M26" s="4">
        <v>9</v>
      </c>
      <c r="N26" s="4">
        <v>10</v>
      </c>
      <c r="O26" s="4">
        <v>9</v>
      </c>
      <c r="P26" s="4">
        <v>10</v>
      </c>
      <c r="Q26" s="4">
        <v>9</v>
      </c>
      <c r="R26" s="4">
        <v>9</v>
      </c>
      <c r="S26" s="4">
        <v>10</v>
      </c>
      <c r="T26" s="93">
        <f t="shared" si="1"/>
        <v>95</v>
      </c>
      <c r="U26" s="4">
        <v>98</v>
      </c>
      <c r="V26" s="4">
        <v>96</v>
      </c>
      <c r="W26" s="93">
        <f t="shared" si="2"/>
        <v>97</v>
      </c>
      <c r="X26" s="93">
        <v>100</v>
      </c>
      <c r="Y26" s="93">
        <f t="shared" si="3"/>
        <v>27.428571428571427</v>
      </c>
      <c r="Z26" s="94">
        <f t="shared" si="4"/>
        <v>9.5</v>
      </c>
      <c r="AA26" s="94">
        <f t="shared" si="5"/>
        <v>33.949999999999996</v>
      </c>
      <c r="AB26" s="93">
        <f t="shared" si="6"/>
        <v>25</v>
      </c>
      <c r="AC26" s="93">
        <f t="shared" si="7"/>
        <v>95.878571428571433</v>
      </c>
      <c r="AD26" s="95" t="e">
        <f t="shared" si="8"/>
        <v>#N/A</v>
      </c>
      <c r="AE26" s="95" t="str">
        <f t="shared" si="9"/>
        <v>F</v>
      </c>
      <c r="AF26" s="95" t="str">
        <f t="shared" si="10"/>
        <v>A</v>
      </c>
      <c r="AG26" s="4" t="str">
        <f t="shared" si="11"/>
        <v>Pass</v>
      </c>
    </row>
    <row r="27" spans="1:36" x14ac:dyDescent="0.25">
      <c r="A27" s="4" t="s">
        <v>275</v>
      </c>
      <c r="B27" s="4">
        <v>75</v>
      </c>
      <c r="C27" s="4">
        <v>80</v>
      </c>
      <c r="D27" s="4">
        <v>80</v>
      </c>
      <c r="E27" s="4">
        <v>85</v>
      </c>
      <c r="F27" s="4">
        <v>75</v>
      </c>
      <c r="G27" s="4">
        <v>80</v>
      </c>
      <c r="H27" s="4">
        <v>80</v>
      </c>
      <c r="I27" s="92">
        <f t="shared" si="0"/>
        <v>79.285714285714292</v>
      </c>
      <c r="J27" s="4">
        <v>9</v>
      </c>
      <c r="K27" s="4">
        <v>8</v>
      </c>
      <c r="L27" s="4">
        <v>9</v>
      </c>
      <c r="M27" s="4">
        <v>10</v>
      </c>
      <c r="N27" s="4">
        <v>8</v>
      </c>
      <c r="O27" s="4">
        <v>8</v>
      </c>
      <c r="P27" s="4">
        <v>8</v>
      </c>
      <c r="Q27" s="4">
        <v>7</v>
      </c>
      <c r="R27" s="4">
        <v>8</v>
      </c>
      <c r="S27" s="4">
        <v>7</v>
      </c>
      <c r="T27" s="93">
        <f t="shared" si="1"/>
        <v>82</v>
      </c>
      <c r="U27" s="4">
        <v>86</v>
      </c>
      <c r="V27" s="4">
        <v>90</v>
      </c>
      <c r="W27" s="93">
        <f t="shared" si="2"/>
        <v>88</v>
      </c>
      <c r="X27" s="93">
        <v>94</v>
      </c>
      <c r="Y27" s="93">
        <f t="shared" si="3"/>
        <v>23.785714285714288</v>
      </c>
      <c r="Z27" s="94">
        <f t="shared" si="4"/>
        <v>8.2000000000000011</v>
      </c>
      <c r="AA27" s="94">
        <f t="shared" si="5"/>
        <v>30.799999999999997</v>
      </c>
      <c r="AB27" s="93">
        <f t="shared" si="6"/>
        <v>23.5</v>
      </c>
      <c r="AC27" s="93">
        <f t="shared" si="7"/>
        <v>86.285714285714278</v>
      </c>
      <c r="AD27" s="95" t="e">
        <f t="shared" si="8"/>
        <v>#N/A</v>
      </c>
      <c r="AE27" s="95" t="str">
        <f t="shared" si="9"/>
        <v>F</v>
      </c>
      <c r="AF27" s="95" t="str">
        <f t="shared" si="10"/>
        <v>B</v>
      </c>
      <c r="AG27" s="4" t="str">
        <f t="shared" si="11"/>
        <v>Pass</v>
      </c>
    </row>
    <row r="28" spans="1:36" x14ac:dyDescent="0.25">
      <c r="A28" s="4" t="s">
        <v>276</v>
      </c>
      <c r="B28" s="4">
        <v>55</v>
      </c>
      <c r="C28" s="4">
        <v>70</v>
      </c>
      <c r="D28" s="4">
        <v>75</v>
      </c>
      <c r="E28" s="4">
        <v>75</v>
      </c>
      <c r="F28" s="4">
        <v>70</v>
      </c>
      <c r="G28" s="4">
        <v>80</v>
      </c>
      <c r="H28" s="4">
        <v>0</v>
      </c>
      <c r="I28" s="92">
        <f t="shared" si="0"/>
        <v>60.714285714285715</v>
      </c>
      <c r="J28" s="4">
        <v>0</v>
      </c>
      <c r="K28" s="4">
        <v>5</v>
      </c>
      <c r="L28" s="4">
        <v>8</v>
      </c>
      <c r="M28" s="4">
        <v>8</v>
      </c>
      <c r="N28" s="4">
        <v>9</v>
      </c>
      <c r="O28" s="4">
        <v>8</v>
      </c>
      <c r="P28" s="4">
        <v>9</v>
      </c>
      <c r="Q28" s="4">
        <v>6</v>
      </c>
      <c r="R28" s="4">
        <v>7</v>
      </c>
      <c r="S28" s="4">
        <v>7</v>
      </c>
      <c r="T28" s="93">
        <f t="shared" si="1"/>
        <v>67</v>
      </c>
      <c r="U28" s="4">
        <v>78</v>
      </c>
      <c r="V28" s="4">
        <v>74</v>
      </c>
      <c r="W28" s="93">
        <f t="shared" si="2"/>
        <v>76</v>
      </c>
      <c r="X28" s="93">
        <v>74</v>
      </c>
      <c r="Y28" s="93">
        <f t="shared" si="3"/>
        <v>18.214285714285715</v>
      </c>
      <c r="Z28" s="94">
        <f t="shared" si="4"/>
        <v>6.7</v>
      </c>
      <c r="AA28" s="94">
        <f t="shared" si="5"/>
        <v>26.599999999999998</v>
      </c>
      <c r="AB28" s="93">
        <f t="shared" si="6"/>
        <v>18.5</v>
      </c>
      <c r="AC28" s="93">
        <f t="shared" si="7"/>
        <v>70.014285714285705</v>
      </c>
      <c r="AD28" s="95" t="e">
        <f t="shared" si="8"/>
        <v>#N/A</v>
      </c>
      <c r="AE28" s="95" t="e">
        <f t="shared" si="9"/>
        <v>#N/A</v>
      </c>
      <c r="AF28" s="95" t="str">
        <f t="shared" si="10"/>
        <v>C</v>
      </c>
      <c r="AG28" s="4" t="str">
        <f t="shared" si="11"/>
        <v>Pass</v>
      </c>
    </row>
    <row r="29" spans="1:36" x14ac:dyDescent="0.25">
      <c r="A29" s="4" t="s">
        <v>277</v>
      </c>
      <c r="B29" s="4">
        <v>100</v>
      </c>
      <c r="C29" s="4">
        <v>95</v>
      </c>
      <c r="D29" s="4">
        <v>95</v>
      </c>
      <c r="E29" s="4">
        <v>100</v>
      </c>
      <c r="F29" s="4">
        <v>90</v>
      </c>
      <c r="G29" s="4">
        <v>100</v>
      </c>
      <c r="H29" s="4">
        <v>80</v>
      </c>
      <c r="I29" s="92">
        <f t="shared" si="0"/>
        <v>94.285714285714292</v>
      </c>
      <c r="J29" s="4">
        <v>10</v>
      </c>
      <c r="K29" s="4">
        <v>10</v>
      </c>
      <c r="L29" s="4">
        <v>10</v>
      </c>
      <c r="M29" s="4">
        <v>10</v>
      </c>
      <c r="N29" s="4">
        <v>10</v>
      </c>
      <c r="O29" s="4">
        <v>10</v>
      </c>
      <c r="P29" s="4">
        <v>10</v>
      </c>
      <c r="Q29" s="4">
        <v>10</v>
      </c>
      <c r="R29" s="4">
        <v>10</v>
      </c>
      <c r="S29" s="4">
        <v>10</v>
      </c>
      <c r="T29" s="93">
        <f t="shared" si="1"/>
        <v>100</v>
      </c>
      <c r="U29" s="4">
        <v>96</v>
      </c>
      <c r="V29" s="4">
        <v>100</v>
      </c>
      <c r="W29" s="93">
        <f t="shared" si="2"/>
        <v>98</v>
      </c>
      <c r="X29" s="93">
        <v>100</v>
      </c>
      <c r="Y29" s="93">
        <f t="shared" si="3"/>
        <v>28.285714285714288</v>
      </c>
      <c r="Z29" s="94">
        <f t="shared" si="4"/>
        <v>10</v>
      </c>
      <c r="AA29" s="94">
        <f t="shared" si="5"/>
        <v>34.299999999999997</v>
      </c>
      <c r="AB29" s="93">
        <f t="shared" si="6"/>
        <v>25</v>
      </c>
      <c r="AC29" s="93">
        <f t="shared" si="7"/>
        <v>97.585714285714289</v>
      </c>
      <c r="AD29" s="95" t="e">
        <f t="shared" si="8"/>
        <v>#N/A</v>
      </c>
      <c r="AE29" s="95" t="str">
        <f t="shared" si="9"/>
        <v>F</v>
      </c>
      <c r="AF29" s="95" t="str">
        <f t="shared" si="10"/>
        <v>A</v>
      </c>
      <c r="AG29" s="4" t="str">
        <f t="shared" si="11"/>
        <v>Pass</v>
      </c>
    </row>
    <row r="30" spans="1:36" x14ac:dyDescent="0.25">
      <c r="A30" s="4" t="s">
        <v>278</v>
      </c>
      <c r="B30" s="4">
        <v>80</v>
      </c>
      <c r="C30" s="4">
        <v>75</v>
      </c>
      <c r="D30" s="4">
        <v>85</v>
      </c>
      <c r="E30" s="4">
        <v>55</v>
      </c>
      <c r="F30" s="4">
        <v>70</v>
      </c>
      <c r="G30" s="4">
        <v>74</v>
      </c>
      <c r="H30" s="4">
        <v>76</v>
      </c>
      <c r="I30" s="92">
        <f t="shared" si="0"/>
        <v>73.571428571428569</v>
      </c>
      <c r="J30" s="4">
        <v>8</v>
      </c>
      <c r="K30" s="4">
        <v>0</v>
      </c>
      <c r="L30" s="4">
        <v>7</v>
      </c>
      <c r="M30" s="4">
        <v>8</v>
      </c>
      <c r="N30" s="4">
        <v>8</v>
      </c>
      <c r="O30" s="4">
        <v>9</v>
      </c>
      <c r="P30" s="4">
        <v>8</v>
      </c>
      <c r="Q30" s="4">
        <v>8</v>
      </c>
      <c r="R30" s="4">
        <v>9</v>
      </c>
      <c r="S30" s="4">
        <v>8</v>
      </c>
      <c r="T30" s="93">
        <f t="shared" si="1"/>
        <v>73</v>
      </c>
      <c r="U30" s="4">
        <v>74</v>
      </c>
      <c r="V30" s="4">
        <v>68</v>
      </c>
      <c r="W30" s="93">
        <f t="shared" si="2"/>
        <v>71</v>
      </c>
      <c r="X30" s="93">
        <v>64</v>
      </c>
      <c r="Y30" s="93">
        <f t="shared" si="3"/>
        <v>22.071428571428569</v>
      </c>
      <c r="Z30" s="94">
        <f t="shared" si="4"/>
        <v>7.3000000000000007</v>
      </c>
      <c r="AA30" s="94">
        <f t="shared" si="5"/>
        <v>24.849999999999998</v>
      </c>
      <c r="AB30" s="93">
        <f t="shared" si="6"/>
        <v>16</v>
      </c>
      <c r="AC30" s="93">
        <f t="shared" si="7"/>
        <v>70.221428571428561</v>
      </c>
      <c r="AD30" s="95" t="e">
        <f t="shared" si="8"/>
        <v>#N/A</v>
      </c>
      <c r="AE30" s="95" t="e">
        <f t="shared" si="9"/>
        <v>#N/A</v>
      </c>
      <c r="AF30" s="95" t="str">
        <f t="shared" si="10"/>
        <v>C</v>
      </c>
      <c r="AG30" s="4" t="str">
        <f t="shared" si="11"/>
        <v>Pass</v>
      </c>
    </row>
    <row r="31" spans="1:36" x14ac:dyDescent="0.25">
      <c r="I31" s="96"/>
    </row>
    <row r="32" spans="1:36" x14ac:dyDescent="0.25">
      <c r="A32" s="88" t="s">
        <v>279</v>
      </c>
      <c r="I32" s="96"/>
    </row>
    <row r="33" spans="1:2" x14ac:dyDescent="0.25">
      <c r="A33" s="4" t="s">
        <v>147</v>
      </c>
    </row>
    <row r="34" spans="1:2" x14ac:dyDescent="0.25">
      <c r="A34" s="4" t="s">
        <v>280</v>
      </c>
    </row>
    <row r="35" spans="1:2" x14ac:dyDescent="0.25">
      <c r="A35" s="4" t="s">
        <v>281</v>
      </c>
    </row>
    <row r="36" spans="1:2" x14ac:dyDescent="0.25">
      <c r="A36" s="4" t="s">
        <v>282</v>
      </c>
    </row>
    <row r="39" spans="1:2" x14ac:dyDescent="0.25">
      <c r="A39" s="88" t="s">
        <v>283</v>
      </c>
      <c r="B39" s="88" t="s">
        <v>284</v>
      </c>
    </row>
    <row r="40" spans="1:2" x14ac:dyDescent="0.25">
      <c r="A40" s="4" t="s">
        <v>285</v>
      </c>
      <c r="B40" s="97">
        <v>0.3</v>
      </c>
    </row>
    <row r="41" spans="1:2" x14ac:dyDescent="0.25">
      <c r="A41" s="4" t="s">
        <v>286</v>
      </c>
      <c r="B41" s="97">
        <v>0.1</v>
      </c>
    </row>
    <row r="42" spans="1:2" x14ac:dyDescent="0.25">
      <c r="A42" s="4" t="s">
        <v>287</v>
      </c>
      <c r="B42" s="97">
        <v>0.35</v>
      </c>
    </row>
    <row r="43" spans="1:2" x14ac:dyDescent="0.25">
      <c r="A43" s="4" t="s">
        <v>288</v>
      </c>
      <c r="B43" s="97">
        <v>0.25</v>
      </c>
    </row>
  </sheetData>
  <mergeCells count="1">
    <mergeCell ref="A1:AG1"/>
  </mergeCells>
  <pageMargins left="0.2" right="0.2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zoomScale="96" zoomScaleNormal="96" zoomScalePageLayoutView="18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28" sqref="A28"/>
    </sheetView>
  </sheetViews>
  <sheetFormatPr defaultColWidth="8.85546875" defaultRowHeight="15" x14ac:dyDescent="0.25"/>
  <cols>
    <col min="1" max="1" width="31.7109375" style="4" customWidth="1"/>
    <col min="2" max="2" width="32.7109375" style="4" customWidth="1"/>
    <col min="3" max="3" width="50.42578125" style="4" customWidth="1"/>
    <col min="4" max="4" width="7.28515625" style="4" bestFit="1" customWidth="1"/>
    <col min="5" max="5" width="9.140625" style="4" customWidth="1"/>
    <col min="6" max="6" width="11" style="4" customWidth="1"/>
    <col min="7" max="7" width="12" style="4" customWidth="1"/>
    <col min="8" max="8" width="13.7109375" style="4" customWidth="1"/>
    <col min="9" max="9" width="11" style="4" customWidth="1"/>
    <col min="10" max="10" width="12" style="4" customWidth="1"/>
    <col min="11" max="12" width="13.7109375" style="4" customWidth="1"/>
    <col min="13" max="16384" width="8.85546875" style="4"/>
  </cols>
  <sheetData>
    <row r="1" spans="1:12" x14ac:dyDescent="0.25">
      <c r="D1" s="5"/>
      <c r="E1" s="5"/>
      <c r="G1" s="4" t="s">
        <v>0</v>
      </c>
      <c r="J1" s="6">
        <v>1.25</v>
      </c>
    </row>
    <row r="2" spans="1:12" x14ac:dyDescent="0.25">
      <c r="D2" s="5"/>
      <c r="E2" s="5"/>
      <c r="G2" s="4" t="s">
        <v>1</v>
      </c>
      <c r="J2" s="6">
        <v>0.1</v>
      </c>
    </row>
    <row r="3" spans="1:12" x14ac:dyDescent="0.25">
      <c r="D3" s="5"/>
      <c r="E3" s="5"/>
      <c r="J3" s="6"/>
    </row>
    <row r="4" spans="1:12" ht="30" x14ac:dyDescent="0.25">
      <c r="A4" s="9" t="s">
        <v>2</v>
      </c>
      <c r="B4" s="9" t="s">
        <v>3</v>
      </c>
      <c r="C4" s="9" t="s">
        <v>4</v>
      </c>
      <c r="D4" s="10" t="s">
        <v>5</v>
      </c>
      <c r="E4" s="10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1" t="s">
        <v>12</v>
      </c>
      <c r="L4" s="11" t="s">
        <v>13</v>
      </c>
    </row>
    <row r="5" spans="1:12" x14ac:dyDescent="0.25">
      <c r="A5" s="4" t="s">
        <v>14</v>
      </c>
      <c r="B5" s="4" t="s">
        <v>15</v>
      </c>
      <c r="C5" s="4" t="s">
        <v>16</v>
      </c>
      <c r="D5" s="5">
        <v>6</v>
      </c>
      <c r="E5" s="5">
        <v>2015</v>
      </c>
      <c r="F5" s="7">
        <v>16750</v>
      </c>
      <c r="G5" s="8">
        <v>164</v>
      </c>
      <c r="H5" s="13">
        <f t="shared" ref="H5:H50" si="0">F5*G5</f>
        <v>2747000</v>
      </c>
      <c r="I5" s="7">
        <v>93</v>
      </c>
      <c r="J5" s="8">
        <f t="shared" ref="J5:J50" si="1">ROUND(G5*RetailRate,0)</f>
        <v>205</v>
      </c>
      <c r="K5" s="13">
        <f t="shared" ref="K5:K50" si="2">I5*J5</f>
        <v>19065</v>
      </c>
      <c r="L5" s="12">
        <f t="shared" ref="L5:L50" si="3">H5+K5</f>
        <v>2766065</v>
      </c>
    </row>
    <row r="6" spans="1:12" x14ac:dyDescent="0.25">
      <c r="A6" s="4" t="s">
        <v>14</v>
      </c>
      <c r="B6" s="4" t="s">
        <v>17</v>
      </c>
      <c r="C6" s="4" t="s">
        <v>18</v>
      </c>
      <c r="D6" s="5">
        <v>8</v>
      </c>
      <c r="E6" s="5">
        <v>2015</v>
      </c>
      <c r="F6" s="7">
        <v>12345</v>
      </c>
      <c r="G6" s="8">
        <v>88</v>
      </c>
      <c r="H6" s="13">
        <f t="shared" si="0"/>
        <v>1086360</v>
      </c>
      <c r="I6" s="7">
        <v>240</v>
      </c>
      <c r="J6" s="8">
        <f t="shared" si="1"/>
        <v>110</v>
      </c>
      <c r="K6" s="13">
        <f t="shared" si="2"/>
        <v>26400</v>
      </c>
      <c r="L6" s="12">
        <f t="shared" si="3"/>
        <v>1112760</v>
      </c>
    </row>
    <row r="7" spans="1:12" x14ac:dyDescent="0.25">
      <c r="A7" s="4" t="s">
        <v>19</v>
      </c>
      <c r="B7" s="4" t="s">
        <v>20</v>
      </c>
      <c r="C7" s="4" t="s">
        <v>21</v>
      </c>
      <c r="D7" s="5">
        <v>4</v>
      </c>
      <c r="E7" s="5">
        <v>2017</v>
      </c>
      <c r="F7" s="7">
        <v>7500</v>
      </c>
      <c r="G7" s="8">
        <v>212</v>
      </c>
      <c r="H7" s="13">
        <f t="shared" si="0"/>
        <v>1590000</v>
      </c>
      <c r="I7" s="7">
        <v>100</v>
      </c>
      <c r="J7" s="8">
        <f t="shared" si="1"/>
        <v>265</v>
      </c>
      <c r="K7" s="13">
        <f t="shared" si="2"/>
        <v>26500</v>
      </c>
      <c r="L7" s="12">
        <f t="shared" si="3"/>
        <v>1616500</v>
      </c>
    </row>
    <row r="8" spans="1:12" x14ac:dyDescent="0.25">
      <c r="A8" s="4" t="s">
        <v>19</v>
      </c>
      <c r="B8" s="4" t="s">
        <v>20</v>
      </c>
      <c r="C8" s="4" t="s">
        <v>22</v>
      </c>
      <c r="D8" s="5">
        <v>1</v>
      </c>
      <c r="E8" s="5">
        <v>2016</v>
      </c>
      <c r="F8" s="7">
        <v>14300</v>
      </c>
      <c r="G8" s="8">
        <v>185</v>
      </c>
      <c r="H8" s="13">
        <f t="shared" si="0"/>
        <v>2645500</v>
      </c>
      <c r="I8" s="7">
        <v>1000</v>
      </c>
      <c r="J8" s="8">
        <f t="shared" si="1"/>
        <v>231</v>
      </c>
      <c r="K8" s="13">
        <f t="shared" si="2"/>
        <v>231000</v>
      </c>
      <c r="L8" s="12">
        <f t="shared" si="3"/>
        <v>2876500</v>
      </c>
    </row>
    <row r="9" spans="1:12" x14ac:dyDescent="0.25">
      <c r="A9" s="4" t="s">
        <v>14</v>
      </c>
      <c r="B9" s="4" t="s">
        <v>23</v>
      </c>
      <c r="C9" s="4" t="s">
        <v>24</v>
      </c>
      <c r="D9" s="5">
        <v>13</v>
      </c>
      <c r="E9" s="5">
        <v>2017</v>
      </c>
      <c r="F9" s="7">
        <v>12400</v>
      </c>
      <c r="G9" s="8">
        <v>194</v>
      </c>
      <c r="H9" s="13">
        <f t="shared" si="0"/>
        <v>2405600</v>
      </c>
      <c r="I9" s="7">
        <v>100</v>
      </c>
      <c r="J9" s="8">
        <f t="shared" si="1"/>
        <v>243</v>
      </c>
      <c r="K9" s="13">
        <f t="shared" si="2"/>
        <v>24300</v>
      </c>
      <c r="L9" s="12">
        <f t="shared" si="3"/>
        <v>2429900</v>
      </c>
    </row>
    <row r="10" spans="1:12" x14ac:dyDescent="0.25">
      <c r="A10" s="4" t="s">
        <v>25</v>
      </c>
      <c r="B10" s="4" t="s">
        <v>26</v>
      </c>
      <c r="C10" s="4" t="s">
        <v>27</v>
      </c>
      <c r="D10" s="5">
        <v>4</v>
      </c>
      <c r="E10" s="5">
        <v>2017</v>
      </c>
      <c r="F10" s="7">
        <v>25750</v>
      </c>
      <c r="G10" s="8">
        <v>208</v>
      </c>
      <c r="H10" s="13">
        <f t="shared" si="0"/>
        <v>5356000</v>
      </c>
      <c r="I10" s="7">
        <v>1234</v>
      </c>
      <c r="J10" s="8">
        <f t="shared" si="1"/>
        <v>260</v>
      </c>
      <c r="K10" s="13">
        <f t="shared" si="2"/>
        <v>320840</v>
      </c>
      <c r="L10" s="12">
        <f t="shared" si="3"/>
        <v>5676840</v>
      </c>
    </row>
    <row r="11" spans="1:12" x14ac:dyDescent="0.25">
      <c r="A11" s="4" t="s">
        <v>28</v>
      </c>
      <c r="B11" s="4" t="s">
        <v>29</v>
      </c>
      <c r="C11" s="4" t="s">
        <v>30</v>
      </c>
      <c r="D11" s="5">
        <v>10</v>
      </c>
      <c r="E11" s="5">
        <v>2014</v>
      </c>
      <c r="F11" s="7">
        <v>5575</v>
      </c>
      <c r="G11" s="8">
        <v>266</v>
      </c>
      <c r="H11" s="13">
        <f t="shared" si="0"/>
        <v>1482950</v>
      </c>
      <c r="I11" s="7">
        <v>32</v>
      </c>
      <c r="J11" s="8">
        <f t="shared" si="1"/>
        <v>333</v>
      </c>
      <c r="K11" s="13">
        <f t="shared" si="2"/>
        <v>10656</v>
      </c>
      <c r="L11" s="12">
        <f t="shared" si="3"/>
        <v>1493606</v>
      </c>
    </row>
    <row r="12" spans="1:12" x14ac:dyDescent="0.25">
      <c r="A12" s="4" t="s">
        <v>28</v>
      </c>
      <c r="B12" s="4" t="s">
        <v>31</v>
      </c>
      <c r="C12" s="4" t="s">
        <v>32</v>
      </c>
      <c r="D12" s="5">
        <v>6</v>
      </c>
      <c r="E12" s="5">
        <v>2017</v>
      </c>
      <c r="F12" s="7">
        <v>18500</v>
      </c>
      <c r="G12" s="8">
        <v>219</v>
      </c>
      <c r="H12" s="13">
        <f t="shared" si="0"/>
        <v>4051500</v>
      </c>
      <c r="I12" s="7">
        <v>245</v>
      </c>
      <c r="J12" s="8">
        <f t="shared" si="1"/>
        <v>274</v>
      </c>
      <c r="K12" s="13">
        <f t="shared" si="2"/>
        <v>67130</v>
      </c>
      <c r="L12" s="12">
        <f t="shared" si="3"/>
        <v>4118630</v>
      </c>
    </row>
    <row r="13" spans="1:12" x14ac:dyDescent="0.25">
      <c r="A13" s="4" t="s">
        <v>28</v>
      </c>
      <c r="B13" s="4" t="s">
        <v>29</v>
      </c>
      <c r="C13" s="4" t="s">
        <v>33</v>
      </c>
      <c r="D13" s="5">
        <v>11</v>
      </c>
      <c r="E13" s="5">
        <v>2017</v>
      </c>
      <c r="F13" s="7">
        <v>5893</v>
      </c>
      <c r="G13" s="8">
        <v>230</v>
      </c>
      <c r="H13" s="13">
        <f t="shared" si="0"/>
        <v>1355390</v>
      </c>
      <c r="I13" s="7">
        <v>93</v>
      </c>
      <c r="J13" s="8">
        <f t="shared" si="1"/>
        <v>288</v>
      </c>
      <c r="K13" s="13">
        <f t="shared" si="2"/>
        <v>26784</v>
      </c>
      <c r="L13" s="12">
        <f t="shared" si="3"/>
        <v>1382174</v>
      </c>
    </row>
    <row r="14" spans="1:12" x14ac:dyDescent="0.25">
      <c r="A14" s="4" t="s">
        <v>28</v>
      </c>
      <c r="B14" s="4" t="s">
        <v>29</v>
      </c>
      <c r="C14" s="4" t="s">
        <v>34</v>
      </c>
      <c r="D14" s="5">
        <v>5</v>
      </c>
      <c r="E14" s="5">
        <v>2014</v>
      </c>
      <c r="F14" s="7">
        <v>7503</v>
      </c>
      <c r="G14" s="8">
        <v>185</v>
      </c>
      <c r="H14" s="13">
        <f t="shared" si="0"/>
        <v>1388055</v>
      </c>
      <c r="I14" s="7">
        <v>29</v>
      </c>
      <c r="J14" s="8">
        <f t="shared" si="1"/>
        <v>231</v>
      </c>
      <c r="K14" s="13">
        <f t="shared" si="2"/>
        <v>6699</v>
      </c>
      <c r="L14" s="12">
        <f t="shared" si="3"/>
        <v>1394754</v>
      </c>
    </row>
    <row r="15" spans="1:12" x14ac:dyDescent="0.25">
      <c r="A15" s="4" t="s">
        <v>19</v>
      </c>
      <c r="B15" s="4" t="s">
        <v>35</v>
      </c>
      <c r="C15" s="4" t="s">
        <v>36</v>
      </c>
      <c r="D15" s="5">
        <v>5</v>
      </c>
      <c r="E15" s="5">
        <v>2017</v>
      </c>
      <c r="F15" s="7">
        <v>4500</v>
      </c>
      <c r="G15" s="8">
        <v>275</v>
      </c>
      <c r="H15" s="13">
        <f t="shared" si="0"/>
        <v>1237500</v>
      </c>
      <c r="I15" s="7">
        <v>312</v>
      </c>
      <c r="J15" s="8">
        <f t="shared" si="1"/>
        <v>344</v>
      </c>
      <c r="K15" s="13">
        <f t="shared" si="2"/>
        <v>107328</v>
      </c>
      <c r="L15" s="12">
        <f t="shared" si="3"/>
        <v>1344828</v>
      </c>
    </row>
    <row r="16" spans="1:12" x14ac:dyDescent="0.25">
      <c r="A16" s="4" t="s">
        <v>19</v>
      </c>
      <c r="B16" s="4" t="s">
        <v>20</v>
      </c>
      <c r="C16" s="4" t="s">
        <v>37</v>
      </c>
      <c r="D16" s="5">
        <v>8</v>
      </c>
      <c r="E16" s="5">
        <v>2017</v>
      </c>
      <c r="F16" s="7">
        <v>25000</v>
      </c>
      <c r="G16" s="8">
        <v>192</v>
      </c>
      <c r="H16" s="13">
        <f t="shared" si="0"/>
        <v>4800000</v>
      </c>
      <c r="I16" s="7">
        <v>123</v>
      </c>
      <c r="J16" s="8">
        <f t="shared" si="1"/>
        <v>240</v>
      </c>
      <c r="K16" s="13">
        <f t="shared" si="2"/>
        <v>29520</v>
      </c>
      <c r="L16" s="12">
        <f t="shared" si="3"/>
        <v>4829520</v>
      </c>
    </row>
    <row r="17" spans="1:12" x14ac:dyDescent="0.25">
      <c r="A17" s="4" t="s">
        <v>19</v>
      </c>
      <c r="B17" s="4" t="s">
        <v>38</v>
      </c>
      <c r="C17" s="4" t="s">
        <v>39</v>
      </c>
      <c r="D17" s="5">
        <v>2</v>
      </c>
      <c r="E17" s="5">
        <v>2016</v>
      </c>
      <c r="F17" s="7">
        <v>14398</v>
      </c>
      <c r="G17" s="8">
        <v>182</v>
      </c>
      <c r="H17" s="13">
        <f t="shared" si="0"/>
        <v>2620436</v>
      </c>
      <c r="I17" s="7">
        <v>212</v>
      </c>
      <c r="J17" s="8">
        <f t="shared" si="1"/>
        <v>228</v>
      </c>
      <c r="K17" s="13">
        <f t="shared" si="2"/>
        <v>48336</v>
      </c>
      <c r="L17" s="12">
        <f t="shared" si="3"/>
        <v>2668772</v>
      </c>
    </row>
    <row r="18" spans="1:12" x14ac:dyDescent="0.25">
      <c r="A18" s="4" t="s">
        <v>40</v>
      </c>
      <c r="B18" s="4" t="s">
        <v>41</v>
      </c>
      <c r="C18" s="4" t="s">
        <v>42</v>
      </c>
      <c r="D18" s="5">
        <v>12</v>
      </c>
      <c r="E18" s="5">
        <v>2017</v>
      </c>
      <c r="F18" s="7">
        <v>9245</v>
      </c>
      <c r="G18" s="8">
        <v>215</v>
      </c>
      <c r="H18" s="13">
        <f t="shared" si="0"/>
        <v>1987675</v>
      </c>
      <c r="I18" s="7">
        <v>218</v>
      </c>
      <c r="J18" s="8">
        <f t="shared" si="1"/>
        <v>269</v>
      </c>
      <c r="K18" s="13">
        <f t="shared" si="2"/>
        <v>58642</v>
      </c>
      <c r="L18" s="12">
        <f t="shared" si="3"/>
        <v>2046317</v>
      </c>
    </row>
    <row r="19" spans="1:12" x14ac:dyDescent="0.25">
      <c r="A19" s="4" t="s">
        <v>14</v>
      </c>
      <c r="B19" s="4" t="s">
        <v>17</v>
      </c>
      <c r="C19" s="4" t="s">
        <v>43</v>
      </c>
      <c r="D19" s="5">
        <v>5</v>
      </c>
      <c r="E19" s="5">
        <v>2016</v>
      </c>
      <c r="F19" s="7">
        <v>22875</v>
      </c>
      <c r="G19" s="8">
        <v>130</v>
      </c>
      <c r="H19" s="13">
        <f t="shared" si="0"/>
        <v>2973750</v>
      </c>
      <c r="I19" s="7">
        <v>1000</v>
      </c>
      <c r="J19" s="8">
        <f t="shared" si="1"/>
        <v>163</v>
      </c>
      <c r="K19" s="13">
        <f t="shared" si="2"/>
        <v>163000</v>
      </c>
      <c r="L19" s="12">
        <f t="shared" si="3"/>
        <v>3136750</v>
      </c>
    </row>
    <row r="20" spans="1:12" x14ac:dyDescent="0.25">
      <c r="A20" s="4" t="s">
        <v>44</v>
      </c>
      <c r="B20" s="4" t="s">
        <v>45</v>
      </c>
      <c r="C20" s="4" t="s">
        <v>46</v>
      </c>
      <c r="D20" s="5">
        <v>2</v>
      </c>
      <c r="E20" s="5">
        <v>2016</v>
      </c>
      <c r="F20" s="7">
        <v>32400</v>
      </c>
      <c r="G20" s="8">
        <v>110</v>
      </c>
      <c r="H20" s="13">
        <f t="shared" si="0"/>
        <v>3564000</v>
      </c>
      <c r="I20" s="7">
        <v>1309</v>
      </c>
      <c r="J20" s="8">
        <f t="shared" si="1"/>
        <v>138</v>
      </c>
      <c r="K20" s="13">
        <f t="shared" si="2"/>
        <v>180642</v>
      </c>
      <c r="L20" s="12">
        <f t="shared" si="3"/>
        <v>3744642</v>
      </c>
    </row>
    <row r="21" spans="1:12" x14ac:dyDescent="0.25">
      <c r="A21" s="4" t="s">
        <v>44</v>
      </c>
      <c r="B21" s="4" t="s">
        <v>45</v>
      </c>
      <c r="C21" s="4" t="s">
        <v>44</v>
      </c>
      <c r="D21" s="5">
        <v>13</v>
      </c>
      <c r="E21" s="5">
        <v>2017</v>
      </c>
      <c r="F21" s="7">
        <v>22418</v>
      </c>
      <c r="G21" s="8">
        <v>218</v>
      </c>
      <c r="H21" s="13">
        <f t="shared" si="0"/>
        <v>4887124</v>
      </c>
      <c r="I21" s="7">
        <v>45</v>
      </c>
      <c r="J21" s="8">
        <f t="shared" si="1"/>
        <v>273</v>
      </c>
      <c r="K21" s="13">
        <f t="shared" si="2"/>
        <v>12285</v>
      </c>
      <c r="L21" s="12">
        <f t="shared" si="3"/>
        <v>4899409</v>
      </c>
    </row>
    <row r="22" spans="1:12" x14ac:dyDescent="0.25">
      <c r="A22" s="4" t="s">
        <v>28</v>
      </c>
      <c r="B22" s="4" t="s">
        <v>29</v>
      </c>
      <c r="C22" s="4" t="s">
        <v>47</v>
      </c>
      <c r="D22" s="5">
        <v>6</v>
      </c>
      <c r="E22" s="5">
        <v>2016</v>
      </c>
      <c r="F22" s="7">
        <v>3400</v>
      </c>
      <c r="G22" s="8">
        <v>204</v>
      </c>
      <c r="H22" s="13">
        <f t="shared" si="0"/>
        <v>693600</v>
      </c>
      <c r="I22" s="7">
        <v>24</v>
      </c>
      <c r="J22" s="8">
        <f t="shared" si="1"/>
        <v>255</v>
      </c>
      <c r="K22" s="13">
        <f t="shared" si="2"/>
        <v>6120</v>
      </c>
      <c r="L22" s="12">
        <f t="shared" si="3"/>
        <v>699720</v>
      </c>
    </row>
    <row r="23" spans="1:12" x14ac:dyDescent="0.25">
      <c r="A23" s="4" t="s">
        <v>44</v>
      </c>
      <c r="B23" s="4" t="s">
        <v>45</v>
      </c>
      <c r="C23" s="4" t="s">
        <v>48</v>
      </c>
      <c r="D23" s="5">
        <v>5</v>
      </c>
      <c r="E23" s="5">
        <v>2015</v>
      </c>
      <c r="F23" s="7">
        <v>11875</v>
      </c>
      <c r="G23" s="8">
        <v>145</v>
      </c>
      <c r="H23" s="13">
        <f t="shared" si="0"/>
        <v>1721875</v>
      </c>
      <c r="I23" s="7">
        <v>1200</v>
      </c>
      <c r="J23" s="8">
        <f t="shared" si="1"/>
        <v>181</v>
      </c>
      <c r="K23" s="13">
        <f t="shared" si="2"/>
        <v>217200</v>
      </c>
      <c r="L23" s="12">
        <f t="shared" si="3"/>
        <v>1939075</v>
      </c>
    </row>
    <row r="24" spans="1:12" x14ac:dyDescent="0.25">
      <c r="A24" s="4" t="s">
        <v>25</v>
      </c>
      <c r="B24" s="4" t="s">
        <v>49</v>
      </c>
      <c r="C24" s="4" t="s">
        <v>50</v>
      </c>
      <c r="D24" s="5">
        <v>3</v>
      </c>
      <c r="E24" s="5">
        <v>2016</v>
      </c>
      <c r="F24" s="7">
        <v>5500</v>
      </c>
      <c r="G24" s="8">
        <v>244</v>
      </c>
      <c r="H24" s="13">
        <f t="shared" si="0"/>
        <v>1342000</v>
      </c>
      <c r="I24" s="7">
        <v>114</v>
      </c>
      <c r="J24" s="8">
        <f t="shared" si="1"/>
        <v>305</v>
      </c>
      <c r="K24" s="13">
        <f t="shared" si="2"/>
        <v>34770</v>
      </c>
      <c r="L24" s="12">
        <f t="shared" si="3"/>
        <v>1376770</v>
      </c>
    </row>
    <row r="25" spans="1:12" x14ac:dyDescent="0.25">
      <c r="A25" s="4" t="s">
        <v>40</v>
      </c>
      <c r="B25" s="4" t="s">
        <v>41</v>
      </c>
      <c r="C25" s="4" t="s">
        <v>51</v>
      </c>
      <c r="D25" s="5">
        <v>2</v>
      </c>
      <c r="E25" s="5">
        <v>2016</v>
      </c>
      <c r="F25" s="7">
        <v>5387</v>
      </c>
      <c r="G25" s="8">
        <v>182</v>
      </c>
      <c r="H25" s="13">
        <f t="shared" si="0"/>
        <v>980434</v>
      </c>
      <c r="I25" s="7">
        <v>34</v>
      </c>
      <c r="J25" s="8">
        <f t="shared" si="1"/>
        <v>228</v>
      </c>
      <c r="K25" s="13">
        <f t="shared" si="2"/>
        <v>7752</v>
      </c>
      <c r="L25" s="12">
        <f t="shared" si="3"/>
        <v>988186</v>
      </c>
    </row>
    <row r="26" spans="1:12" x14ac:dyDescent="0.25">
      <c r="A26" s="4" t="s">
        <v>40</v>
      </c>
      <c r="B26" s="4" t="s">
        <v>52</v>
      </c>
      <c r="C26" s="4" t="s">
        <v>53</v>
      </c>
      <c r="D26" s="5">
        <v>12</v>
      </c>
      <c r="E26" s="5">
        <v>2017</v>
      </c>
      <c r="F26" s="7">
        <v>37400</v>
      </c>
      <c r="G26" s="8">
        <v>206</v>
      </c>
      <c r="H26" s="13">
        <f t="shared" si="0"/>
        <v>7704400</v>
      </c>
      <c r="I26" s="7">
        <v>1000</v>
      </c>
      <c r="J26" s="8">
        <f t="shared" si="1"/>
        <v>258</v>
      </c>
      <c r="K26" s="13">
        <f t="shared" si="2"/>
        <v>258000</v>
      </c>
      <c r="L26" s="12">
        <f t="shared" si="3"/>
        <v>7962400</v>
      </c>
    </row>
    <row r="27" spans="1:12" x14ac:dyDescent="0.25">
      <c r="A27" s="4" t="s">
        <v>14</v>
      </c>
      <c r="B27" s="4" t="s">
        <v>15</v>
      </c>
      <c r="C27" s="4" t="s">
        <v>54</v>
      </c>
      <c r="D27" s="5">
        <v>8</v>
      </c>
      <c r="E27" s="5">
        <v>2017</v>
      </c>
      <c r="F27" s="7">
        <v>21230</v>
      </c>
      <c r="G27" s="8">
        <v>183</v>
      </c>
      <c r="H27" s="13">
        <f t="shared" si="0"/>
        <v>3885090</v>
      </c>
      <c r="I27" s="7">
        <v>1200</v>
      </c>
      <c r="J27" s="8">
        <f t="shared" si="1"/>
        <v>229</v>
      </c>
      <c r="K27" s="13">
        <f t="shared" si="2"/>
        <v>274800</v>
      </c>
      <c r="L27" s="12">
        <f t="shared" si="3"/>
        <v>4159890</v>
      </c>
    </row>
    <row r="28" spans="1:12" x14ac:dyDescent="0.25">
      <c r="A28" s="4" t="s">
        <v>55</v>
      </c>
      <c r="B28" s="4" t="s">
        <v>56</v>
      </c>
      <c r="C28" s="4" t="s">
        <v>57</v>
      </c>
      <c r="D28" s="5">
        <v>4</v>
      </c>
      <c r="E28" s="5">
        <v>2016</v>
      </c>
      <c r="F28" s="7">
        <v>9575</v>
      </c>
      <c r="G28" s="8">
        <v>188</v>
      </c>
      <c r="H28" s="13">
        <f t="shared" si="0"/>
        <v>1800100</v>
      </c>
      <c r="I28" s="7">
        <v>43</v>
      </c>
      <c r="J28" s="8">
        <f t="shared" si="1"/>
        <v>235</v>
      </c>
      <c r="K28" s="13">
        <f t="shared" si="2"/>
        <v>10105</v>
      </c>
      <c r="L28" s="12">
        <f t="shared" si="3"/>
        <v>1810205</v>
      </c>
    </row>
    <row r="29" spans="1:12" x14ac:dyDescent="0.25">
      <c r="A29" s="4" t="s">
        <v>14</v>
      </c>
      <c r="B29" s="4" t="s">
        <v>17</v>
      </c>
      <c r="C29" s="4" t="s">
        <v>58</v>
      </c>
      <c r="D29" s="5">
        <v>9</v>
      </c>
      <c r="E29" s="5">
        <v>2015</v>
      </c>
      <c r="F29" s="7">
        <v>4575</v>
      </c>
      <c r="G29" s="8">
        <v>156</v>
      </c>
      <c r="H29" s="13">
        <f t="shared" si="0"/>
        <v>713700</v>
      </c>
      <c r="I29" s="7">
        <v>63</v>
      </c>
      <c r="J29" s="8">
        <f t="shared" si="1"/>
        <v>195</v>
      </c>
      <c r="K29" s="13">
        <f t="shared" si="2"/>
        <v>12285</v>
      </c>
      <c r="L29" s="12">
        <f t="shared" si="3"/>
        <v>725985</v>
      </c>
    </row>
    <row r="30" spans="1:12" x14ac:dyDescent="0.25">
      <c r="A30" s="4" t="s">
        <v>55</v>
      </c>
      <c r="B30" s="4" t="s">
        <v>56</v>
      </c>
      <c r="C30" s="4" t="s">
        <v>59</v>
      </c>
      <c r="D30" s="5">
        <v>6</v>
      </c>
      <c r="E30" s="5">
        <v>2017</v>
      </c>
      <c r="F30" s="7">
        <v>12435</v>
      </c>
      <c r="G30" s="8">
        <v>218</v>
      </c>
      <c r="H30" s="13">
        <f t="shared" si="0"/>
        <v>2710830</v>
      </c>
      <c r="I30" s="7">
        <v>142</v>
      </c>
      <c r="J30" s="8">
        <f t="shared" si="1"/>
        <v>273</v>
      </c>
      <c r="K30" s="13">
        <f t="shared" si="2"/>
        <v>38766</v>
      </c>
      <c r="L30" s="12">
        <f t="shared" si="3"/>
        <v>2749596</v>
      </c>
    </row>
    <row r="31" spans="1:12" x14ac:dyDescent="0.25">
      <c r="A31" s="4" t="s">
        <v>28</v>
      </c>
      <c r="B31" s="4" t="s">
        <v>31</v>
      </c>
      <c r="C31" s="4" t="s">
        <v>60</v>
      </c>
      <c r="D31" s="5">
        <v>8</v>
      </c>
      <c r="E31" s="5">
        <v>2017</v>
      </c>
      <c r="F31" s="7">
        <v>11342</v>
      </c>
      <c r="G31" s="8">
        <v>217</v>
      </c>
      <c r="H31" s="13">
        <f t="shared" si="0"/>
        <v>2461214</v>
      </c>
      <c r="I31" s="7">
        <v>87</v>
      </c>
      <c r="J31" s="8">
        <f t="shared" si="1"/>
        <v>271</v>
      </c>
      <c r="K31" s="13">
        <f t="shared" si="2"/>
        <v>23577</v>
      </c>
      <c r="L31" s="12">
        <f t="shared" si="3"/>
        <v>2484791</v>
      </c>
    </row>
    <row r="32" spans="1:12" x14ac:dyDescent="0.25">
      <c r="A32" s="4" t="s">
        <v>55</v>
      </c>
      <c r="B32" s="4" t="s">
        <v>56</v>
      </c>
      <c r="C32" s="4" t="s">
        <v>61</v>
      </c>
      <c r="D32" s="5">
        <v>10</v>
      </c>
      <c r="E32" s="5">
        <v>2015</v>
      </c>
      <c r="F32" s="7">
        <v>3000</v>
      </c>
      <c r="G32" s="8">
        <v>225</v>
      </c>
      <c r="H32" s="13">
        <f t="shared" si="0"/>
        <v>675000</v>
      </c>
      <c r="I32" s="7">
        <v>418</v>
      </c>
      <c r="J32" s="8">
        <f t="shared" si="1"/>
        <v>281</v>
      </c>
      <c r="K32" s="13">
        <f t="shared" si="2"/>
        <v>117458</v>
      </c>
      <c r="L32" s="12">
        <f t="shared" si="3"/>
        <v>792458</v>
      </c>
    </row>
    <row r="33" spans="1:12" x14ac:dyDescent="0.25">
      <c r="A33" s="4" t="s">
        <v>55</v>
      </c>
      <c r="B33" s="4" t="s">
        <v>61</v>
      </c>
      <c r="C33" s="4" t="s">
        <v>62</v>
      </c>
      <c r="D33" s="5">
        <v>7</v>
      </c>
      <c r="E33" s="5">
        <v>2017</v>
      </c>
      <c r="F33" s="7">
        <v>12000</v>
      </c>
      <c r="G33" s="8">
        <v>265</v>
      </c>
      <c r="H33" s="13">
        <f t="shared" si="0"/>
        <v>3180000</v>
      </c>
      <c r="I33" s="7">
        <v>155</v>
      </c>
      <c r="J33" s="8">
        <f t="shared" si="1"/>
        <v>331</v>
      </c>
      <c r="K33" s="13">
        <f t="shared" si="2"/>
        <v>51305</v>
      </c>
      <c r="L33" s="12">
        <f t="shared" si="3"/>
        <v>3231305</v>
      </c>
    </row>
    <row r="34" spans="1:12" x14ac:dyDescent="0.25">
      <c r="A34" s="4" t="s">
        <v>44</v>
      </c>
      <c r="B34" s="4" t="s">
        <v>63</v>
      </c>
      <c r="C34" s="4" t="s">
        <v>64</v>
      </c>
      <c r="D34" s="5">
        <v>2</v>
      </c>
      <c r="E34" s="5">
        <v>2013</v>
      </c>
      <c r="F34" s="7">
        <v>11254</v>
      </c>
      <c r="G34" s="8">
        <v>118</v>
      </c>
      <c r="H34" s="13">
        <f t="shared" si="0"/>
        <v>1327972</v>
      </c>
      <c r="I34" s="7">
        <v>750</v>
      </c>
      <c r="J34" s="8">
        <f t="shared" si="1"/>
        <v>148</v>
      </c>
      <c r="K34" s="13">
        <f t="shared" si="2"/>
        <v>111000</v>
      </c>
      <c r="L34" s="12">
        <f t="shared" si="3"/>
        <v>1438972</v>
      </c>
    </row>
    <row r="35" spans="1:12" x14ac:dyDescent="0.25">
      <c r="A35" s="4" t="s">
        <v>19</v>
      </c>
      <c r="B35" s="4" t="s">
        <v>38</v>
      </c>
      <c r="C35" s="4" t="s">
        <v>65</v>
      </c>
      <c r="D35" s="5">
        <v>1</v>
      </c>
      <c r="E35" s="5">
        <v>2014</v>
      </c>
      <c r="F35" s="7">
        <v>9876</v>
      </c>
      <c r="G35" s="8">
        <v>155</v>
      </c>
      <c r="H35" s="13">
        <f t="shared" si="0"/>
        <v>1530780</v>
      </c>
      <c r="I35" s="7">
        <v>22</v>
      </c>
      <c r="J35" s="8">
        <f t="shared" si="1"/>
        <v>194</v>
      </c>
      <c r="K35" s="13">
        <f t="shared" si="2"/>
        <v>4268</v>
      </c>
      <c r="L35" s="12">
        <f t="shared" si="3"/>
        <v>1535048</v>
      </c>
    </row>
    <row r="36" spans="1:12" x14ac:dyDescent="0.25">
      <c r="A36" s="4" t="s">
        <v>44</v>
      </c>
      <c r="B36" s="4" t="s">
        <v>45</v>
      </c>
      <c r="C36" s="4" t="s">
        <v>66</v>
      </c>
      <c r="D36" s="5">
        <v>5</v>
      </c>
      <c r="E36" s="5">
        <v>2014</v>
      </c>
      <c r="F36" s="7">
        <v>23575</v>
      </c>
      <c r="G36" s="8">
        <v>125</v>
      </c>
      <c r="H36" s="13">
        <f t="shared" si="0"/>
        <v>2946875</v>
      </c>
      <c r="I36" s="7">
        <v>1245</v>
      </c>
      <c r="J36" s="8">
        <f t="shared" si="1"/>
        <v>156</v>
      </c>
      <c r="K36" s="13">
        <f t="shared" si="2"/>
        <v>194220</v>
      </c>
      <c r="L36" s="12">
        <f t="shared" si="3"/>
        <v>3141095</v>
      </c>
    </row>
    <row r="37" spans="1:12" x14ac:dyDescent="0.25">
      <c r="A37" s="4" t="s">
        <v>25</v>
      </c>
      <c r="B37" s="4" t="s">
        <v>26</v>
      </c>
      <c r="C37" s="4" t="s">
        <v>26</v>
      </c>
      <c r="D37" s="5">
        <v>5</v>
      </c>
      <c r="E37" s="5">
        <v>2015</v>
      </c>
      <c r="F37" s="7">
        <v>22345</v>
      </c>
      <c r="G37" s="8">
        <v>221</v>
      </c>
      <c r="H37" s="13">
        <f t="shared" si="0"/>
        <v>4938245</v>
      </c>
      <c r="I37" s="7">
        <v>732</v>
      </c>
      <c r="J37" s="8">
        <f t="shared" si="1"/>
        <v>276</v>
      </c>
      <c r="K37" s="13">
        <f t="shared" si="2"/>
        <v>202032</v>
      </c>
      <c r="L37" s="12">
        <f t="shared" si="3"/>
        <v>5140277</v>
      </c>
    </row>
    <row r="38" spans="1:12" x14ac:dyDescent="0.25">
      <c r="A38" s="4" t="s">
        <v>40</v>
      </c>
      <c r="B38" s="4" t="s">
        <v>52</v>
      </c>
      <c r="C38" s="4" t="s">
        <v>67</v>
      </c>
      <c r="D38" s="5">
        <v>3</v>
      </c>
      <c r="E38" s="5">
        <v>2015</v>
      </c>
      <c r="F38" s="7">
        <v>2750</v>
      </c>
      <c r="G38" s="8">
        <v>165</v>
      </c>
      <c r="H38" s="13">
        <f t="shared" si="0"/>
        <v>453750</v>
      </c>
      <c r="I38" s="7">
        <v>83</v>
      </c>
      <c r="J38" s="8">
        <f t="shared" si="1"/>
        <v>206</v>
      </c>
      <c r="K38" s="13">
        <f t="shared" si="2"/>
        <v>17098</v>
      </c>
      <c r="L38" s="12">
        <f t="shared" si="3"/>
        <v>470848</v>
      </c>
    </row>
    <row r="39" spans="1:12" x14ac:dyDescent="0.25">
      <c r="A39" s="4" t="s">
        <v>14</v>
      </c>
      <c r="B39" s="4" t="s">
        <v>23</v>
      </c>
      <c r="C39" s="4" t="s">
        <v>68</v>
      </c>
      <c r="D39" s="5">
        <v>3</v>
      </c>
      <c r="E39" s="5">
        <v>2015</v>
      </c>
      <c r="F39" s="7">
        <v>4500</v>
      </c>
      <c r="G39" s="8">
        <v>125</v>
      </c>
      <c r="H39" s="13">
        <f t="shared" si="0"/>
        <v>562500</v>
      </c>
      <c r="I39" s="7">
        <v>12</v>
      </c>
      <c r="J39" s="8">
        <f t="shared" si="1"/>
        <v>156</v>
      </c>
      <c r="K39" s="13">
        <f t="shared" si="2"/>
        <v>1872</v>
      </c>
      <c r="L39" s="12">
        <f t="shared" si="3"/>
        <v>564372</v>
      </c>
    </row>
    <row r="40" spans="1:12" x14ac:dyDescent="0.25">
      <c r="A40" s="4" t="s">
        <v>28</v>
      </c>
      <c r="B40" s="4" t="s">
        <v>69</v>
      </c>
      <c r="C40" s="4" t="s">
        <v>70</v>
      </c>
      <c r="D40" s="5">
        <v>12</v>
      </c>
      <c r="E40" s="5">
        <v>2016</v>
      </c>
      <c r="F40" s="7">
        <v>8590</v>
      </c>
      <c r="G40" s="8">
        <v>236</v>
      </c>
      <c r="H40" s="13">
        <f t="shared" si="0"/>
        <v>2027240</v>
      </c>
      <c r="I40" s="7">
        <v>48</v>
      </c>
      <c r="J40" s="8">
        <f t="shared" si="1"/>
        <v>295</v>
      </c>
      <c r="K40" s="13">
        <f t="shared" si="2"/>
        <v>14160</v>
      </c>
      <c r="L40" s="12">
        <f t="shared" si="3"/>
        <v>2041400</v>
      </c>
    </row>
    <row r="41" spans="1:12" x14ac:dyDescent="0.25">
      <c r="A41" s="4" t="s">
        <v>28</v>
      </c>
      <c r="B41" s="4" t="s">
        <v>69</v>
      </c>
      <c r="C41" s="4" t="s">
        <v>71</v>
      </c>
      <c r="D41" s="5">
        <v>9</v>
      </c>
      <c r="E41" s="5">
        <v>2016</v>
      </c>
      <c r="F41" s="7">
        <v>5837</v>
      </c>
      <c r="G41" s="8">
        <v>186</v>
      </c>
      <c r="H41" s="13">
        <f t="shared" si="0"/>
        <v>1085682</v>
      </c>
      <c r="I41" s="7">
        <v>632</v>
      </c>
      <c r="J41" s="8">
        <f t="shared" si="1"/>
        <v>233</v>
      </c>
      <c r="K41" s="13">
        <f t="shared" si="2"/>
        <v>147256</v>
      </c>
      <c r="L41" s="12">
        <f t="shared" si="3"/>
        <v>1232938</v>
      </c>
    </row>
    <row r="42" spans="1:12" x14ac:dyDescent="0.25">
      <c r="A42" s="4" t="s">
        <v>44</v>
      </c>
      <c r="B42" s="4" t="s">
        <v>63</v>
      </c>
      <c r="C42" s="4" t="s">
        <v>72</v>
      </c>
      <c r="D42" s="5">
        <v>10</v>
      </c>
      <c r="E42" s="5">
        <v>2014</v>
      </c>
      <c r="F42" s="7">
        <v>7500</v>
      </c>
      <c r="G42" s="8">
        <v>195</v>
      </c>
      <c r="H42" s="13">
        <f t="shared" si="0"/>
        <v>1462500</v>
      </c>
      <c r="I42" s="7">
        <v>53</v>
      </c>
      <c r="J42" s="8">
        <f t="shared" si="1"/>
        <v>244</v>
      </c>
      <c r="K42" s="13">
        <f t="shared" si="2"/>
        <v>12932</v>
      </c>
      <c r="L42" s="12">
        <f t="shared" si="3"/>
        <v>1475432</v>
      </c>
    </row>
    <row r="43" spans="1:12" x14ac:dyDescent="0.25">
      <c r="A43" s="4" t="s">
        <v>25</v>
      </c>
      <c r="B43" s="4" t="s">
        <v>49</v>
      </c>
      <c r="C43" s="4" t="s">
        <v>49</v>
      </c>
      <c r="D43" s="5">
        <v>9</v>
      </c>
      <c r="E43" s="5">
        <v>2017</v>
      </c>
      <c r="F43" s="7">
        <v>3500</v>
      </c>
      <c r="G43" s="8">
        <v>310</v>
      </c>
      <c r="H43" s="13">
        <f t="shared" si="0"/>
        <v>1085000</v>
      </c>
      <c r="I43" s="7">
        <v>43</v>
      </c>
      <c r="J43" s="8">
        <f t="shared" si="1"/>
        <v>388</v>
      </c>
      <c r="K43" s="13">
        <f t="shared" si="2"/>
        <v>16684</v>
      </c>
      <c r="L43" s="12">
        <f t="shared" si="3"/>
        <v>1101684</v>
      </c>
    </row>
    <row r="44" spans="1:12" x14ac:dyDescent="0.25">
      <c r="A44" s="4" t="s">
        <v>14</v>
      </c>
      <c r="B44" s="4" t="s">
        <v>15</v>
      </c>
      <c r="C44" s="4" t="s">
        <v>73</v>
      </c>
      <c r="D44" s="5">
        <v>2</v>
      </c>
      <c r="E44" s="5">
        <v>2014</v>
      </c>
      <c r="F44" s="7">
        <v>15374</v>
      </c>
      <c r="G44" s="8">
        <v>120</v>
      </c>
      <c r="H44" s="13">
        <f t="shared" si="0"/>
        <v>1844880</v>
      </c>
      <c r="I44" s="7">
        <v>110</v>
      </c>
      <c r="J44" s="8">
        <f t="shared" si="1"/>
        <v>150</v>
      </c>
      <c r="K44" s="13">
        <f t="shared" si="2"/>
        <v>16500</v>
      </c>
      <c r="L44" s="12">
        <f t="shared" si="3"/>
        <v>1861380</v>
      </c>
    </row>
    <row r="45" spans="1:12" x14ac:dyDescent="0.25">
      <c r="A45" s="4" t="s">
        <v>19</v>
      </c>
      <c r="B45" s="4" t="s">
        <v>35</v>
      </c>
      <c r="C45" s="4" t="s">
        <v>74</v>
      </c>
      <c r="D45" s="5">
        <v>3</v>
      </c>
      <c r="E45" s="5">
        <v>2017</v>
      </c>
      <c r="F45" s="7">
        <v>20300</v>
      </c>
      <c r="G45" s="8">
        <v>298</v>
      </c>
      <c r="H45" s="13">
        <f t="shared" si="0"/>
        <v>6049400</v>
      </c>
      <c r="I45" s="7">
        <v>118</v>
      </c>
      <c r="J45" s="8">
        <f t="shared" si="1"/>
        <v>373</v>
      </c>
      <c r="K45" s="13">
        <f t="shared" si="2"/>
        <v>44014</v>
      </c>
      <c r="L45" s="12">
        <f t="shared" si="3"/>
        <v>6093414</v>
      </c>
    </row>
    <row r="46" spans="1:12" x14ac:dyDescent="0.25">
      <c r="A46" s="4" t="s">
        <v>55</v>
      </c>
      <c r="B46" s="4" t="s">
        <v>61</v>
      </c>
      <c r="C46" s="4" t="s">
        <v>75</v>
      </c>
      <c r="D46" s="5">
        <v>6</v>
      </c>
      <c r="E46" s="5">
        <v>2016</v>
      </c>
      <c r="F46" s="7">
        <v>7532</v>
      </c>
      <c r="G46" s="8">
        <v>210</v>
      </c>
      <c r="H46" s="13">
        <f t="shared" si="0"/>
        <v>1581720</v>
      </c>
      <c r="I46" s="7">
        <v>83</v>
      </c>
      <c r="J46" s="8">
        <f t="shared" si="1"/>
        <v>263</v>
      </c>
      <c r="K46" s="13">
        <f t="shared" si="2"/>
        <v>21829</v>
      </c>
      <c r="L46" s="12">
        <f t="shared" si="3"/>
        <v>1603549</v>
      </c>
    </row>
    <row r="47" spans="1:12" x14ac:dyDescent="0.25">
      <c r="A47" s="4" t="s">
        <v>28</v>
      </c>
      <c r="B47" s="4" t="s">
        <v>69</v>
      </c>
      <c r="C47" s="4" t="s">
        <v>76</v>
      </c>
      <c r="D47" s="5">
        <v>5</v>
      </c>
      <c r="E47" s="5">
        <v>2003</v>
      </c>
      <c r="F47" s="7">
        <v>18750</v>
      </c>
      <c r="G47" s="8">
        <v>194</v>
      </c>
      <c r="H47" s="13">
        <f t="shared" si="0"/>
        <v>3637500</v>
      </c>
      <c r="I47" s="7">
        <v>1023</v>
      </c>
      <c r="J47" s="8">
        <f t="shared" si="1"/>
        <v>243</v>
      </c>
      <c r="K47" s="13">
        <f t="shared" si="2"/>
        <v>248589</v>
      </c>
      <c r="L47" s="12">
        <f t="shared" si="3"/>
        <v>3886089</v>
      </c>
    </row>
    <row r="48" spans="1:12" x14ac:dyDescent="0.25">
      <c r="A48" s="4" t="s">
        <v>19</v>
      </c>
      <c r="B48" s="4" t="s">
        <v>35</v>
      </c>
      <c r="C48" s="4" t="s">
        <v>77</v>
      </c>
      <c r="D48" s="5">
        <v>1</v>
      </c>
      <c r="E48" s="5">
        <v>2015</v>
      </c>
      <c r="F48" s="7">
        <v>11983</v>
      </c>
      <c r="G48" s="8">
        <v>66</v>
      </c>
      <c r="H48" s="13">
        <f t="shared" si="0"/>
        <v>790878</v>
      </c>
      <c r="I48" s="7">
        <v>93</v>
      </c>
      <c r="J48" s="8">
        <f t="shared" si="1"/>
        <v>83</v>
      </c>
      <c r="K48" s="13">
        <f t="shared" si="2"/>
        <v>7719</v>
      </c>
      <c r="L48" s="12">
        <f t="shared" si="3"/>
        <v>798597</v>
      </c>
    </row>
    <row r="49" spans="1:12" x14ac:dyDescent="0.25">
      <c r="A49" s="4" t="s">
        <v>14</v>
      </c>
      <c r="B49" s="4" t="s">
        <v>23</v>
      </c>
      <c r="C49" s="4" t="s">
        <v>78</v>
      </c>
      <c r="D49" s="5">
        <v>9</v>
      </c>
      <c r="E49" s="5">
        <v>2016</v>
      </c>
      <c r="F49" s="7">
        <v>4500</v>
      </c>
      <c r="G49" s="8">
        <v>175</v>
      </c>
      <c r="H49" s="13">
        <f t="shared" si="0"/>
        <v>787500</v>
      </c>
      <c r="I49" s="7">
        <v>251</v>
      </c>
      <c r="J49" s="8">
        <f t="shared" si="1"/>
        <v>219</v>
      </c>
      <c r="K49" s="13">
        <f t="shared" si="2"/>
        <v>54969</v>
      </c>
      <c r="L49" s="12">
        <f t="shared" si="3"/>
        <v>842469</v>
      </c>
    </row>
    <row r="50" spans="1:12" x14ac:dyDescent="0.25">
      <c r="A50" s="4" t="s">
        <v>19</v>
      </c>
      <c r="B50" s="4" t="s">
        <v>38</v>
      </c>
      <c r="C50" s="4" t="s">
        <v>79</v>
      </c>
      <c r="D50" s="5">
        <v>1</v>
      </c>
      <c r="E50" s="5">
        <v>2012</v>
      </c>
      <c r="F50" s="7">
        <v>20100</v>
      </c>
      <c r="G50" s="8">
        <v>125</v>
      </c>
      <c r="H50" s="13">
        <f t="shared" si="0"/>
        <v>2512500</v>
      </c>
      <c r="I50" s="7">
        <v>1723</v>
      </c>
      <c r="J50" s="8">
        <f t="shared" si="1"/>
        <v>156</v>
      </c>
      <c r="K50" s="13">
        <f t="shared" si="2"/>
        <v>268788</v>
      </c>
      <c r="L50" s="12">
        <f t="shared" si="3"/>
        <v>2781288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zoomScale="96" zoomScaleNormal="96" zoomScalePageLayoutView="18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28" sqref="A28"/>
    </sheetView>
  </sheetViews>
  <sheetFormatPr defaultColWidth="8.85546875" defaultRowHeight="15" x14ac:dyDescent="0.25"/>
  <cols>
    <col min="1" max="1" width="31.7109375" style="4" customWidth="1"/>
    <col min="2" max="2" width="32.7109375" style="4" customWidth="1"/>
    <col min="3" max="3" width="50.42578125" style="4" customWidth="1"/>
    <col min="4" max="4" width="7.28515625" style="4" bestFit="1" customWidth="1"/>
    <col min="5" max="5" width="9.140625" style="4" customWidth="1"/>
    <col min="6" max="6" width="11" style="4" customWidth="1"/>
    <col min="7" max="7" width="12" style="4" customWidth="1"/>
    <col min="8" max="8" width="13.7109375" style="4" customWidth="1"/>
    <col min="9" max="9" width="11" style="4" customWidth="1"/>
    <col min="10" max="10" width="12" style="4" customWidth="1"/>
    <col min="11" max="12" width="13.7109375" style="4" customWidth="1"/>
    <col min="13" max="16384" width="8.85546875" style="4"/>
  </cols>
  <sheetData>
    <row r="1" spans="1:12" x14ac:dyDescent="0.25">
      <c r="D1" s="5"/>
      <c r="E1" s="5"/>
      <c r="G1" s="4" t="s">
        <v>0</v>
      </c>
      <c r="J1" s="6">
        <v>1.25</v>
      </c>
    </row>
    <row r="2" spans="1:12" x14ac:dyDescent="0.25">
      <c r="D2" s="5"/>
      <c r="E2" s="5"/>
      <c r="G2" s="4" t="s">
        <v>1</v>
      </c>
      <c r="J2" s="6">
        <v>0.1</v>
      </c>
    </row>
    <row r="3" spans="1:12" x14ac:dyDescent="0.25">
      <c r="D3" s="5"/>
      <c r="E3" s="5"/>
      <c r="J3" s="6"/>
    </row>
    <row r="4" spans="1:12" ht="30" x14ac:dyDescent="0.25">
      <c r="A4" s="9" t="s">
        <v>2</v>
      </c>
      <c r="B4" s="9" t="s">
        <v>3</v>
      </c>
      <c r="C4" s="9" t="s">
        <v>4</v>
      </c>
      <c r="D4" s="10" t="s">
        <v>5</v>
      </c>
      <c r="E4" s="10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1" t="s">
        <v>12</v>
      </c>
      <c r="L4" s="11" t="s">
        <v>13</v>
      </c>
    </row>
    <row r="5" spans="1:12" x14ac:dyDescent="0.25">
      <c r="A5" s="4" t="s">
        <v>14</v>
      </c>
      <c r="B5" s="4" t="s">
        <v>15</v>
      </c>
      <c r="C5" s="4" t="s">
        <v>16</v>
      </c>
      <c r="D5" s="5">
        <v>6</v>
      </c>
      <c r="E5" s="5">
        <v>2015</v>
      </c>
      <c r="F5" s="7">
        <v>16750</v>
      </c>
      <c r="G5" s="8">
        <v>164</v>
      </c>
      <c r="H5" s="13">
        <f t="shared" ref="H5:H50" si="0">F5*G5</f>
        <v>2747000</v>
      </c>
      <c r="I5" s="7">
        <v>93</v>
      </c>
      <c r="J5" s="8">
        <f t="shared" ref="J5:J50" si="1">ROUND(G5*RetailRate,0)</f>
        <v>205</v>
      </c>
      <c r="K5" s="13">
        <f t="shared" ref="K5:K50" si="2">I5*J5</f>
        <v>19065</v>
      </c>
      <c r="L5" s="12">
        <f t="shared" ref="L5:L50" si="3">H5+K5</f>
        <v>2766065</v>
      </c>
    </row>
    <row r="6" spans="1:12" x14ac:dyDescent="0.25">
      <c r="A6" s="4" t="s">
        <v>14</v>
      </c>
      <c r="B6" s="4" t="s">
        <v>17</v>
      </c>
      <c r="C6" s="4" t="s">
        <v>18</v>
      </c>
      <c r="D6" s="5">
        <v>8</v>
      </c>
      <c r="E6" s="5">
        <v>2015</v>
      </c>
      <c r="F6" s="7">
        <v>12345</v>
      </c>
      <c r="G6" s="8">
        <v>88</v>
      </c>
      <c r="H6" s="13">
        <f t="shared" si="0"/>
        <v>1086360</v>
      </c>
      <c r="I6" s="7">
        <v>240</v>
      </c>
      <c r="J6" s="8">
        <f t="shared" si="1"/>
        <v>110</v>
      </c>
      <c r="K6" s="13">
        <f t="shared" si="2"/>
        <v>26400</v>
      </c>
      <c r="L6" s="12">
        <f t="shared" si="3"/>
        <v>1112760</v>
      </c>
    </row>
    <row r="7" spans="1:12" x14ac:dyDescent="0.25">
      <c r="A7" s="4" t="s">
        <v>19</v>
      </c>
      <c r="B7" s="4" t="s">
        <v>20</v>
      </c>
      <c r="C7" s="4" t="s">
        <v>21</v>
      </c>
      <c r="D7" s="5">
        <v>4</v>
      </c>
      <c r="E7" s="5">
        <v>2017</v>
      </c>
      <c r="F7" s="7">
        <v>7500</v>
      </c>
      <c r="G7" s="8">
        <v>212</v>
      </c>
      <c r="H7" s="13">
        <f t="shared" si="0"/>
        <v>1590000</v>
      </c>
      <c r="I7" s="7">
        <v>100</v>
      </c>
      <c r="J7" s="8">
        <f t="shared" si="1"/>
        <v>265</v>
      </c>
      <c r="K7" s="13">
        <f t="shared" si="2"/>
        <v>26500</v>
      </c>
      <c r="L7" s="12">
        <f t="shared" si="3"/>
        <v>1616500</v>
      </c>
    </row>
    <row r="8" spans="1:12" x14ac:dyDescent="0.25">
      <c r="A8" s="4" t="s">
        <v>19</v>
      </c>
      <c r="B8" s="4" t="s">
        <v>20</v>
      </c>
      <c r="C8" s="4" t="s">
        <v>22</v>
      </c>
      <c r="D8" s="5">
        <v>1</v>
      </c>
      <c r="E8" s="5">
        <v>2016</v>
      </c>
      <c r="F8" s="7">
        <v>14300</v>
      </c>
      <c r="G8" s="8">
        <v>185</v>
      </c>
      <c r="H8" s="13">
        <f t="shared" si="0"/>
        <v>2645500</v>
      </c>
      <c r="I8" s="7">
        <v>1000</v>
      </c>
      <c r="J8" s="8">
        <f t="shared" si="1"/>
        <v>231</v>
      </c>
      <c r="K8" s="13">
        <f t="shared" si="2"/>
        <v>231000</v>
      </c>
      <c r="L8" s="12">
        <f t="shared" si="3"/>
        <v>2876500</v>
      </c>
    </row>
    <row r="9" spans="1:12" x14ac:dyDescent="0.25">
      <c r="A9" s="4" t="s">
        <v>14</v>
      </c>
      <c r="B9" s="4" t="s">
        <v>23</v>
      </c>
      <c r="C9" s="4" t="s">
        <v>24</v>
      </c>
      <c r="D9" s="5">
        <v>13</v>
      </c>
      <c r="E9" s="5">
        <v>2017</v>
      </c>
      <c r="F9" s="7">
        <v>12400</v>
      </c>
      <c r="G9" s="8">
        <v>194</v>
      </c>
      <c r="H9" s="13">
        <f t="shared" si="0"/>
        <v>2405600</v>
      </c>
      <c r="I9" s="7">
        <v>100</v>
      </c>
      <c r="J9" s="8">
        <f t="shared" si="1"/>
        <v>243</v>
      </c>
      <c r="K9" s="13">
        <f t="shared" si="2"/>
        <v>24300</v>
      </c>
      <c r="L9" s="12">
        <f t="shared" si="3"/>
        <v>2429900</v>
      </c>
    </row>
    <row r="10" spans="1:12" x14ac:dyDescent="0.25">
      <c r="A10" s="4" t="s">
        <v>25</v>
      </c>
      <c r="B10" s="4" t="s">
        <v>26</v>
      </c>
      <c r="C10" s="4" t="s">
        <v>27</v>
      </c>
      <c r="D10" s="5">
        <v>4</v>
      </c>
      <c r="E10" s="5">
        <v>2017</v>
      </c>
      <c r="F10" s="7">
        <v>25750</v>
      </c>
      <c r="G10" s="8">
        <v>208</v>
      </c>
      <c r="H10" s="13">
        <f t="shared" si="0"/>
        <v>5356000</v>
      </c>
      <c r="I10" s="7">
        <v>1234</v>
      </c>
      <c r="J10" s="8">
        <f t="shared" si="1"/>
        <v>260</v>
      </c>
      <c r="K10" s="13">
        <f t="shared" si="2"/>
        <v>320840</v>
      </c>
      <c r="L10" s="12">
        <f t="shared" si="3"/>
        <v>5676840</v>
      </c>
    </row>
    <row r="11" spans="1:12" x14ac:dyDescent="0.25">
      <c r="A11" s="4" t="s">
        <v>28</v>
      </c>
      <c r="B11" s="4" t="s">
        <v>29</v>
      </c>
      <c r="C11" s="4" t="s">
        <v>30</v>
      </c>
      <c r="D11" s="5">
        <v>10</v>
      </c>
      <c r="E11" s="5">
        <v>2014</v>
      </c>
      <c r="F11" s="7">
        <v>5575</v>
      </c>
      <c r="G11" s="8">
        <v>266</v>
      </c>
      <c r="H11" s="13">
        <f t="shared" si="0"/>
        <v>1482950</v>
      </c>
      <c r="I11" s="7">
        <v>32</v>
      </c>
      <c r="J11" s="8">
        <f t="shared" si="1"/>
        <v>333</v>
      </c>
      <c r="K11" s="13">
        <f t="shared" si="2"/>
        <v>10656</v>
      </c>
      <c r="L11" s="12">
        <f t="shared" si="3"/>
        <v>1493606</v>
      </c>
    </row>
    <row r="12" spans="1:12" x14ac:dyDescent="0.25">
      <c r="A12" s="4" t="s">
        <v>28</v>
      </c>
      <c r="B12" s="4" t="s">
        <v>31</v>
      </c>
      <c r="C12" s="4" t="s">
        <v>32</v>
      </c>
      <c r="D12" s="5">
        <v>6</v>
      </c>
      <c r="E12" s="5">
        <v>2017</v>
      </c>
      <c r="F12" s="7">
        <v>18500</v>
      </c>
      <c r="G12" s="8">
        <v>219</v>
      </c>
      <c r="H12" s="13">
        <f t="shared" si="0"/>
        <v>4051500</v>
      </c>
      <c r="I12" s="7">
        <v>245</v>
      </c>
      <c r="J12" s="8">
        <f t="shared" si="1"/>
        <v>274</v>
      </c>
      <c r="K12" s="13">
        <f t="shared" si="2"/>
        <v>67130</v>
      </c>
      <c r="L12" s="12">
        <f t="shared" si="3"/>
        <v>4118630</v>
      </c>
    </row>
    <row r="13" spans="1:12" x14ac:dyDescent="0.25">
      <c r="A13" s="4" t="s">
        <v>28</v>
      </c>
      <c r="B13" s="4" t="s">
        <v>29</v>
      </c>
      <c r="C13" s="4" t="s">
        <v>33</v>
      </c>
      <c r="D13" s="5">
        <v>11</v>
      </c>
      <c r="E13" s="5">
        <v>2017</v>
      </c>
      <c r="F13" s="7">
        <v>5893</v>
      </c>
      <c r="G13" s="8">
        <v>230</v>
      </c>
      <c r="H13" s="13">
        <f t="shared" si="0"/>
        <v>1355390</v>
      </c>
      <c r="I13" s="7">
        <v>93</v>
      </c>
      <c r="J13" s="8">
        <f t="shared" si="1"/>
        <v>288</v>
      </c>
      <c r="K13" s="13">
        <f t="shared" si="2"/>
        <v>26784</v>
      </c>
      <c r="L13" s="12">
        <f t="shared" si="3"/>
        <v>1382174</v>
      </c>
    </row>
    <row r="14" spans="1:12" x14ac:dyDescent="0.25">
      <c r="A14" s="4" t="s">
        <v>28</v>
      </c>
      <c r="B14" s="4" t="s">
        <v>29</v>
      </c>
      <c r="C14" s="4" t="s">
        <v>34</v>
      </c>
      <c r="D14" s="5">
        <v>5</v>
      </c>
      <c r="E14" s="5">
        <v>2014</v>
      </c>
      <c r="F14" s="7">
        <v>7503</v>
      </c>
      <c r="G14" s="8">
        <v>185</v>
      </c>
      <c r="H14" s="13">
        <f t="shared" si="0"/>
        <v>1388055</v>
      </c>
      <c r="I14" s="7">
        <v>29</v>
      </c>
      <c r="J14" s="8">
        <f t="shared" si="1"/>
        <v>231</v>
      </c>
      <c r="K14" s="13">
        <f t="shared" si="2"/>
        <v>6699</v>
      </c>
      <c r="L14" s="12">
        <f t="shared" si="3"/>
        <v>1394754</v>
      </c>
    </row>
    <row r="15" spans="1:12" x14ac:dyDescent="0.25">
      <c r="A15" s="4" t="s">
        <v>19</v>
      </c>
      <c r="B15" s="4" t="s">
        <v>35</v>
      </c>
      <c r="C15" s="4" t="s">
        <v>36</v>
      </c>
      <c r="D15" s="5">
        <v>5</v>
      </c>
      <c r="E15" s="5">
        <v>2017</v>
      </c>
      <c r="F15" s="7">
        <v>4500</v>
      </c>
      <c r="G15" s="8">
        <v>275</v>
      </c>
      <c r="H15" s="13">
        <f t="shared" si="0"/>
        <v>1237500</v>
      </c>
      <c r="I15" s="7">
        <v>312</v>
      </c>
      <c r="J15" s="8">
        <f t="shared" si="1"/>
        <v>344</v>
      </c>
      <c r="K15" s="13">
        <f t="shared" si="2"/>
        <v>107328</v>
      </c>
      <c r="L15" s="12">
        <f t="shared" si="3"/>
        <v>1344828</v>
      </c>
    </row>
    <row r="16" spans="1:12" x14ac:dyDescent="0.25">
      <c r="A16" s="4" t="s">
        <v>19</v>
      </c>
      <c r="B16" s="4" t="s">
        <v>20</v>
      </c>
      <c r="C16" s="4" t="s">
        <v>37</v>
      </c>
      <c r="D16" s="5">
        <v>8</v>
      </c>
      <c r="E16" s="5">
        <v>2017</v>
      </c>
      <c r="F16" s="7">
        <v>25000</v>
      </c>
      <c r="G16" s="8">
        <v>192</v>
      </c>
      <c r="H16" s="13">
        <f t="shared" si="0"/>
        <v>4800000</v>
      </c>
      <c r="I16" s="7">
        <v>123</v>
      </c>
      <c r="J16" s="8">
        <f t="shared" si="1"/>
        <v>240</v>
      </c>
      <c r="K16" s="13">
        <f t="shared" si="2"/>
        <v>29520</v>
      </c>
      <c r="L16" s="12">
        <f t="shared" si="3"/>
        <v>4829520</v>
      </c>
    </row>
    <row r="17" spans="1:12" x14ac:dyDescent="0.25">
      <c r="A17" s="4" t="s">
        <v>19</v>
      </c>
      <c r="B17" s="4" t="s">
        <v>38</v>
      </c>
      <c r="C17" s="4" t="s">
        <v>39</v>
      </c>
      <c r="D17" s="5">
        <v>2</v>
      </c>
      <c r="E17" s="5">
        <v>2016</v>
      </c>
      <c r="F17" s="7">
        <v>14398</v>
      </c>
      <c r="G17" s="8">
        <v>182</v>
      </c>
      <c r="H17" s="13">
        <f t="shared" si="0"/>
        <v>2620436</v>
      </c>
      <c r="I17" s="7">
        <v>212</v>
      </c>
      <c r="J17" s="8">
        <f t="shared" si="1"/>
        <v>228</v>
      </c>
      <c r="K17" s="13">
        <f t="shared" si="2"/>
        <v>48336</v>
      </c>
      <c r="L17" s="12">
        <f t="shared" si="3"/>
        <v>2668772</v>
      </c>
    </row>
    <row r="18" spans="1:12" x14ac:dyDescent="0.25">
      <c r="A18" s="4" t="s">
        <v>40</v>
      </c>
      <c r="B18" s="4" t="s">
        <v>41</v>
      </c>
      <c r="C18" s="4" t="s">
        <v>42</v>
      </c>
      <c r="D18" s="5">
        <v>12</v>
      </c>
      <c r="E18" s="5">
        <v>2017</v>
      </c>
      <c r="F18" s="7">
        <v>9245</v>
      </c>
      <c r="G18" s="8">
        <v>215</v>
      </c>
      <c r="H18" s="13">
        <f t="shared" si="0"/>
        <v>1987675</v>
      </c>
      <c r="I18" s="7">
        <v>218</v>
      </c>
      <c r="J18" s="8">
        <f t="shared" si="1"/>
        <v>269</v>
      </c>
      <c r="K18" s="13">
        <f t="shared" si="2"/>
        <v>58642</v>
      </c>
      <c r="L18" s="12">
        <f t="shared" si="3"/>
        <v>2046317</v>
      </c>
    </row>
    <row r="19" spans="1:12" x14ac:dyDescent="0.25">
      <c r="A19" s="4" t="s">
        <v>14</v>
      </c>
      <c r="B19" s="4" t="s">
        <v>17</v>
      </c>
      <c r="C19" s="4" t="s">
        <v>43</v>
      </c>
      <c r="D19" s="5">
        <v>5</v>
      </c>
      <c r="E19" s="5">
        <v>2016</v>
      </c>
      <c r="F19" s="7">
        <v>22875</v>
      </c>
      <c r="G19" s="8">
        <v>130</v>
      </c>
      <c r="H19" s="13">
        <f t="shared" si="0"/>
        <v>2973750</v>
      </c>
      <c r="I19" s="7">
        <v>1000</v>
      </c>
      <c r="J19" s="8">
        <f t="shared" si="1"/>
        <v>163</v>
      </c>
      <c r="K19" s="13">
        <f t="shared" si="2"/>
        <v>163000</v>
      </c>
      <c r="L19" s="12">
        <f t="shared" si="3"/>
        <v>3136750</v>
      </c>
    </row>
    <row r="20" spans="1:12" x14ac:dyDescent="0.25">
      <c r="A20" s="4" t="s">
        <v>44</v>
      </c>
      <c r="B20" s="4" t="s">
        <v>45</v>
      </c>
      <c r="C20" s="4" t="s">
        <v>46</v>
      </c>
      <c r="D20" s="5">
        <v>2</v>
      </c>
      <c r="E20" s="5">
        <v>2016</v>
      </c>
      <c r="F20" s="7">
        <v>32400</v>
      </c>
      <c r="G20" s="8">
        <v>110</v>
      </c>
      <c r="H20" s="13">
        <f t="shared" si="0"/>
        <v>3564000</v>
      </c>
      <c r="I20" s="7">
        <v>1309</v>
      </c>
      <c r="J20" s="8">
        <f t="shared" si="1"/>
        <v>138</v>
      </c>
      <c r="K20" s="13">
        <f t="shared" si="2"/>
        <v>180642</v>
      </c>
      <c r="L20" s="12">
        <f t="shared" si="3"/>
        <v>3744642</v>
      </c>
    </row>
    <row r="21" spans="1:12" x14ac:dyDescent="0.25">
      <c r="A21" s="4" t="s">
        <v>44</v>
      </c>
      <c r="B21" s="4" t="s">
        <v>45</v>
      </c>
      <c r="C21" s="4" t="s">
        <v>44</v>
      </c>
      <c r="D21" s="5">
        <v>13</v>
      </c>
      <c r="E21" s="5">
        <v>2017</v>
      </c>
      <c r="F21" s="7">
        <v>22418</v>
      </c>
      <c r="G21" s="8">
        <v>218</v>
      </c>
      <c r="H21" s="13">
        <f t="shared" si="0"/>
        <v>4887124</v>
      </c>
      <c r="I21" s="7">
        <v>45</v>
      </c>
      <c r="J21" s="8">
        <f t="shared" si="1"/>
        <v>273</v>
      </c>
      <c r="K21" s="13">
        <f t="shared" si="2"/>
        <v>12285</v>
      </c>
      <c r="L21" s="12">
        <f t="shared" si="3"/>
        <v>4899409</v>
      </c>
    </row>
    <row r="22" spans="1:12" x14ac:dyDescent="0.25">
      <c r="A22" s="4" t="s">
        <v>28</v>
      </c>
      <c r="B22" s="4" t="s">
        <v>29</v>
      </c>
      <c r="C22" s="4" t="s">
        <v>47</v>
      </c>
      <c r="D22" s="5">
        <v>6</v>
      </c>
      <c r="E22" s="5">
        <v>2016</v>
      </c>
      <c r="F22" s="7">
        <v>3400</v>
      </c>
      <c r="G22" s="8">
        <v>204</v>
      </c>
      <c r="H22" s="13">
        <f t="shared" si="0"/>
        <v>693600</v>
      </c>
      <c r="I22" s="7">
        <v>24</v>
      </c>
      <c r="J22" s="8">
        <f t="shared" si="1"/>
        <v>255</v>
      </c>
      <c r="K22" s="13">
        <f t="shared" si="2"/>
        <v>6120</v>
      </c>
      <c r="L22" s="12">
        <f t="shared" si="3"/>
        <v>699720</v>
      </c>
    </row>
    <row r="23" spans="1:12" x14ac:dyDescent="0.25">
      <c r="A23" s="4" t="s">
        <v>44</v>
      </c>
      <c r="B23" s="4" t="s">
        <v>45</v>
      </c>
      <c r="C23" s="4" t="s">
        <v>48</v>
      </c>
      <c r="D23" s="5">
        <v>5</v>
      </c>
      <c r="E23" s="5">
        <v>2015</v>
      </c>
      <c r="F23" s="7">
        <v>11875</v>
      </c>
      <c r="G23" s="8">
        <v>145</v>
      </c>
      <c r="H23" s="13">
        <f t="shared" si="0"/>
        <v>1721875</v>
      </c>
      <c r="I23" s="7">
        <v>1200</v>
      </c>
      <c r="J23" s="8">
        <f t="shared" si="1"/>
        <v>181</v>
      </c>
      <c r="K23" s="13">
        <f t="shared" si="2"/>
        <v>217200</v>
      </c>
      <c r="L23" s="12">
        <f t="shared" si="3"/>
        <v>1939075</v>
      </c>
    </row>
    <row r="24" spans="1:12" x14ac:dyDescent="0.25">
      <c r="A24" s="4" t="s">
        <v>25</v>
      </c>
      <c r="B24" s="4" t="s">
        <v>49</v>
      </c>
      <c r="C24" s="4" t="s">
        <v>50</v>
      </c>
      <c r="D24" s="5">
        <v>3</v>
      </c>
      <c r="E24" s="5">
        <v>2016</v>
      </c>
      <c r="F24" s="7">
        <v>5500</v>
      </c>
      <c r="G24" s="8">
        <v>244</v>
      </c>
      <c r="H24" s="13">
        <f t="shared" si="0"/>
        <v>1342000</v>
      </c>
      <c r="I24" s="7">
        <v>114</v>
      </c>
      <c r="J24" s="8">
        <f t="shared" si="1"/>
        <v>305</v>
      </c>
      <c r="K24" s="13">
        <f t="shared" si="2"/>
        <v>34770</v>
      </c>
      <c r="L24" s="12">
        <f t="shared" si="3"/>
        <v>1376770</v>
      </c>
    </row>
    <row r="25" spans="1:12" x14ac:dyDescent="0.25">
      <c r="A25" s="4" t="s">
        <v>40</v>
      </c>
      <c r="B25" s="4" t="s">
        <v>41</v>
      </c>
      <c r="C25" s="4" t="s">
        <v>51</v>
      </c>
      <c r="D25" s="5">
        <v>2</v>
      </c>
      <c r="E25" s="5">
        <v>2016</v>
      </c>
      <c r="F25" s="7">
        <v>5387</v>
      </c>
      <c r="G25" s="8">
        <v>182</v>
      </c>
      <c r="H25" s="13">
        <f t="shared" si="0"/>
        <v>980434</v>
      </c>
      <c r="I25" s="7">
        <v>34</v>
      </c>
      <c r="J25" s="8">
        <f t="shared" si="1"/>
        <v>228</v>
      </c>
      <c r="K25" s="13">
        <f t="shared" si="2"/>
        <v>7752</v>
      </c>
      <c r="L25" s="12">
        <f t="shared" si="3"/>
        <v>988186</v>
      </c>
    </row>
    <row r="26" spans="1:12" x14ac:dyDescent="0.25">
      <c r="A26" s="4" t="s">
        <v>40</v>
      </c>
      <c r="B26" s="4" t="s">
        <v>52</v>
      </c>
      <c r="C26" s="4" t="s">
        <v>53</v>
      </c>
      <c r="D26" s="5">
        <v>12</v>
      </c>
      <c r="E26" s="5">
        <v>2017</v>
      </c>
      <c r="F26" s="7">
        <v>37400</v>
      </c>
      <c r="G26" s="8">
        <v>206</v>
      </c>
      <c r="H26" s="13">
        <f t="shared" si="0"/>
        <v>7704400</v>
      </c>
      <c r="I26" s="7">
        <v>1000</v>
      </c>
      <c r="J26" s="8">
        <f t="shared" si="1"/>
        <v>258</v>
      </c>
      <c r="K26" s="13">
        <f t="shared" si="2"/>
        <v>258000</v>
      </c>
      <c r="L26" s="12">
        <f t="shared" si="3"/>
        <v>7962400</v>
      </c>
    </row>
    <row r="27" spans="1:12" x14ac:dyDescent="0.25">
      <c r="A27" s="4" t="s">
        <v>14</v>
      </c>
      <c r="B27" s="4" t="s">
        <v>15</v>
      </c>
      <c r="C27" s="4" t="s">
        <v>54</v>
      </c>
      <c r="D27" s="5">
        <v>8</v>
      </c>
      <c r="E27" s="5">
        <v>2017</v>
      </c>
      <c r="F27" s="7">
        <v>21230</v>
      </c>
      <c r="G27" s="8">
        <v>183</v>
      </c>
      <c r="H27" s="13">
        <f t="shared" si="0"/>
        <v>3885090</v>
      </c>
      <c r="I27" s="7">
        <v>1200</v>
      </c>
      <c r="J27" s="8">
        <f t="shared" si="1"/>
        <v>229</v>
      </c>
      <c r="K27" s="13">
        <f t="shared" si="2"/>
        <v>274800</v>
      </c>
      <c r="L27" s="12">
        <f t="shared" si="3"/>
        <v>4159890</v>
      </c>
    </row>
    <row r="28" spans="1:12" x14ac:dyDescent="0.25">
      <c r="A28" s="4" t="s">
        <v>55</v>
      </c>
      <c r="B28" s="4" t="s">
        <v>56</v>
      </c>
      <c r="C28" s="4" t="s">
        <v>57</v>
      </c>
      <c r="D28" s="5">
        <v>4</v>
      </c>
      <c r="E28" s="5">
        <v>2016</v>
      </c>
      <c r="F28" s="7">
        <v>9575</v>
      </c>
      <c r="G28" s="8">
        <v>188</v>
      </c>
      <c r="H28" s="13">
        <f t="shared" si="0"/>
        <v>1800100</v>
      </c>
      <c r="I28" s="7">
        <v>43</v>
      </c>
      <c r="J28" s="8">
        <f t="shared" si="1"/>
        <v>235</v>
      </c>
      <c r="K28" s="13">
        <f t="shared" si="2"/>
        <v>10105</v>
      </c>
      <c r="L28" s="12">
        <f t="shared" si="3"/>
        <v>1810205</v>
      </c>
    </row>
    <row r="29" spans="1:12" x14ac:dyDescent="0.25">
      <c r="A29" s="4" t="s">
        <v>14</v>
      </c>
      <c r="B29" s="4" t="s">
        <v>17</v>
      </c>
      <c r="C29" s="4" t="s">
        <v>58</v>
      </c>
      <c r="D29" s="5">
        <v>9</v>
      </c>
      <c r="E29" s="5">
        <v>2015</v>
      </c>
      <c r="F29" s="7">
        <v>4575</v>
      </c>
      <c r="G29" s="8">
        <v>156</v>
      </c>
      <c r="H29" s="13">
        <f t="shared" si="0"/>
        <v>713700</v>
      </c>
      <c r="I29" s="7">
        <v>63</v>
      </c>
      <c r="J29" s="8">
        <f t="shared" si="1"/>
        <v>195</v>
      </c>
      <c r="K29" s="13">
        <f t="shared" si="2"/>
        <v>12285</v>
      </c>
      <c r="L29" s="12">
        <f t="shared" si="3"/>
        <v>725985</v>
      </c>
    </row>
    <row r="30" spans="1:12" x14ac:dyDescent="0.25">
      <c r="A30" s="4" t="s">
        <v>55</v>
      </c>
      <c r="B30" s="4" t="s">
        <v>56</v>
      </c>
      <c r="C30" s="4" t="s">
        <v>59</v>
      </c>
      <c r="D30" s="5">
        <v>6</v>
      </c>
      <c r="E30" s="5">
        <v>2017</v>
      </c>
      <c r="F30" s="7">
        <v>12435</v>
      </c>
      <c r="G30" s="8">
        <v>218</v>
      </c>
      <c r="H30" s="13">
        <f t="shared" si="0"/>
        <v>2710830</v>
      </c>
      <c r="I30" s="7">
        <v>142</v>
      </c>
      <c r="J30" s="8">
        <f t="shared" si="1"/>
        <v>273</v>
      </c>
      <c r="K30" s="13">
        <f t="shared" si="2"/>
        <v>38766</v>
      </c>
      <c r="L30" s="12">
        <f t="shared" si="3"/>
        <v>2749596</v>
      </c>
    </row>
    <row r="31" spans="1:12" x14ac:dyDescent="0.25">
      <c r="A31" s="4" t="s">
        <v>28</v>
      </c>
      <c r="B31" s="4" t="s">
        <v>31</v>
      </c>
      <c r="C31" s="4" t="s">
        <v>60</v>
      </c>
      <c r="D31" s="5">
        <v>8</v>
      </c>
      <c r="E31" s="5">
        <v>2017</v>
      </c>
      <c r="F31" s="7">
        <v>11342</v>
      </c>
      <c r="G31" s="8">
        <v>217</v>
      </c>
      <c r="H31" s="13">
        <f t="shared" si="0"/>
        <v>2461214</v>
      </c>
      <c r="I31" s="7">
        <v>87</v>
      </c>
      <c r="J31" s="8">
        <f t="shared" si="1"/>
        <v>271</v>
      </c>
      <c r="K31" s="13">
        <f t="shared" si="2"/>
        <v>23577</v>
      </c>
      <c r="L31" s="12">
        <f t="shared" si="3"/>
        <v>2484791</v>
      </c>
    </row>
    <row r="32" spans="1:12" x14ac:dyDescent="0.25">
      <c r="A32" s="4" t="s">
        <v>55</v>
      </c>
      <c r="B32" s="4" t="s">
        <v>56</v>
      </c>
      <c r="C32" s="4" t="s">
        <v>61</v>
      </c>
      <c r="D32" s="5">
        <v>10</v>
      </c>
      <c r="E32" s="5">
        <v>2015</v>
      </c>
      <c r="F32" s="7">
        <v>3000</v>
      </c>
      <c r="G32" s="8">
        <v>225</v>
      </c>
      <c r="H32" s="13">
        <f t="shared" si="0"/>
        <v>675000</v>
      </c>
      <c r="I32" s="7">
        <v>418</v>
      </c>
      <c r="J32" s="8">
        <f t="shared" si="1"/>
        <v>281</v>
      </c>
      <c r="K32" s="13">
        <f t="shared" si="2"/>
        <v>117458</v>
      </c>
      <c r="L32" s="12">
        <f t="shared" si="3"/>
        <v>792458</v>
      </c>
    </row>
    <row r="33" spans="1:12" x14ac:dyDescent="0.25">
      <c r="A33" s="4" t="s">
        <v>55</v>
      </c>
      <c r="B33" s="4" t="s">
        <v>61</v>
      </c>
      <c r="C33" s="4" t="s">
        <v>62</v>
      </c>
      <c r="D33" s="5">
        <v>7</v>
      </c>
      <c r="E33" s="5">
        <v>2017</v>
      </c>
      <c r="F33" s="7">
        <v>12000</v>
      </c>
      <c r="G33" s="8">
        <v>265</v>
      </c>
      <c r="H33" s="13">
        <f t="shared" si="0"/>
        <v>3180000</v>
      </c>
      <c r="I33" s="7">
        <v>155</v>
      </c>
      <c r="J33" s="8">
        <f t="shared" si="1"/>
        <v>331</v>
      </c>
      <c r="K33" s="13">
        <f t="shared" si="2"/>
        <v>51305</v>
      </c>
      <c r="L33" s="12">
        <f t="shared" si="3"/>
        <v>3231305</v>
      </c>
    </row>
    <row r="34" spans="1:12" x14ac:dyDescent="0.25">
      <c r="A34" s="4" t="s">
        <v>44</v>
      </c>
      <c r="B34" s="4" t="s">
        <v>63</v>
      </c>
      <c r="C34" s="4" t="s">
        <v>64</v>
      </c>
      <c r="D34" s="5">
        <v>2</v>
      </c>
      <c r="E34" s="5">
        <v>2013</v>
      </c>
      <c r="F34" s="7">
        <v>11254</v>
      </c>
      <c r="G34" s="8">
        <v>118</v>
      </c>
      <c r="H34" s="13">
        <f t="shared" si="0"/>
        <v>1327972</v>
      </c>
      <c r="I34" s="7">
        <v>750</v>
      </c>
      <c r="J34" s="8">
        <f t="shared" si="1"/>
        <v>148</v>
      </c>
      <c r="K34" s="13">
        <f t="shared" si="2"/>
        <v>111000</v>
      </c>
      <c r="L34" s="12">
        <f t="shared" si="3"/>
        <v>1438972</v>
      </c>
    </row>
    <row r="35" spans="1:12" x14ac:dyDescent="0.25">
      <c r="A35" s="4" t="s">
        <v>19</v>
      </c>
      <c r="B35" s="4" t="s">
        <v>38</v>
      </c>
      <c r="C35" s="4" t="s">
        <v>65</v>
      </c>
      <c r="D35" s="5">
        <v>1</v>
      </c>
      <c r="E35" s="5">
        <v>2014</v>
      </c>
      <c r="F35" s="7">
        <v>9876</v>
      </c>
      <c r="G35" s="8">
        <v>155</v>
      </c>
      <c r="H35" s="13">
        <f t="shared" si="0"/>
        <v>1530780</v>
      </c>
      <c r="I35" s="7">
        <v>22</v>
      </c>
      <c r="J35" s="8">
        <f t="shared" si="1"/>
        <v>194</v>
      </c>
      <c r="K35" s="13">
        <f t="shared" si="2"/>
        <v>4268</v>
      </c>
      <c r="L35" s="12">
        <f t="shared" si="3"/>
        <v>1535048</v>
      </c>
    </row>
    <row r="36" spans="1:12" x14ac:dyDescent="0.25">
      <c r="A36" s="4" t="s">
        <v>44</v>
      </c>
      <c r="B36" s="4" t="s">
        <v>45</v>
      </c>
      <c r="C36" s="4" t="s">
        <v>66</v>
      </c>
      <c r="D36" s="5">
        <v>5</v>
      </c>
      <c r="E36" s="5">
        <v>2014</v>
      </c>
      <c r="F36" s="7">
        <v>23575</v>
      </c>
      <c r="G36" s="8">
        <v>125</v>
      </c>
      <c r="H36" s="13">
        <f t="shared" si="0"/>
        <v>2946875</v>
      </c>
      <c r="I36" s="7">
        <v>1245</v>
      </c>
      <c r="J36" s="8">
        <f t="shared" si="1"/>
        <v>156</v>
      </c>
      <c r="K36" s="13">
        <f t="shared" si="2"/>
        <v>194220</v>
      </c>
      <c r="L36" s="12">
        <f t="shared" si="3"/>
        <v>3141095</v>
      </c>
    </row>
    <row r="37" spans="1:12" x14ac:dyDescent="0.25">
      <c r="A37" s="4" t="s">
        <v>25</v>
      </c>
      <c r="B37" s="4" t="s">
        <v>26</v>
      </c>
      <c r="C37" s="4" t="s">
        <v>26</v>
      </c>
      <c r="D37" s="5">
        <v>5</v>
      </c>
      <c r="E37" s="5">
        <v>2015</v>
      </c>
      <c r="F37" s="7">
        <v>22345</v>
      </c>
      <c r="G37" s="8">
        <v>221</v>
      </c>
      <c r="H37" s="13">
        <f t="shared" si="0"/>
        <v>4938245</v>
      </c>
      <c r="I37" s="7">
        <v>732</v>
      </c>
      <c r="J37" s="8">
        <f t="shared" si="1"/>
        <v>276</v>
      </c>
      <c r="K37" s="13">
        <f t="shared" si="2"/>
        <v>202032</v>
      </c>
      <c r="L37" s="12">
        <f t="shared" si="3"/>
        <v>5140277</v>
      </c>
    </row>
    <row r="38" spans="1:12" x14ac:dyDescent="0.25">
      <c r="A38" s="4" t="s">
        <v>40</v>
      </c>
      <c r="B38" s="4" t="s">
        <v>52</v>
      </c>
      <c r="C38" s="4" t="s">
        <v>67</v>
      </c>
      <c r="D38" s="5">
        <v>3</v>
      </c>
      <c r="E38" s="5">
        <v>2015</v>
      </c>
      <c r="F38" s="7">
        <v>2750</v>
      </c>
      <c r="G38" s="8">
        <v>165</v>
      </c>
      <c r="H38" s="13">
        <f t="shared" si="0"/>
        <v>453750</v>
      </c>
      <c r="I38" s="7">
        <v>83</v>
      </c>
      <c r="J38" s="8">
        <f t="shared" si="1"/>
        <v>206</v>
      </c>
      <c r="K38" s="13">
        <f t="shared" si="2"/>
        <v>17098</v>
      </c>
      <c r="L38" s="12">
        <f t="shared" si="3"/>
        <v>470848</v>
      </c>
    </row>
    <row r="39" spans="1:12" x14ac:dyDescent="0.25">
      <c r="A39" s="4" t="s">
        <v>14</v>
      </c>
      <c r="B39" s="4" t="s">
        <v>23</v>
      </c>
      <c r="C39" s="4" t="s">
        <v>68</v>
      </c>
      <c r="D39" s="5">
        <v>3</v>
      </c>
      <c r="E39" s="5">
        <v>2015</v>
      </c>
      <c r="F39" s="7">
        <v>4500</v>
      </c>
      <c r="G39" s="8">
        <v>125</v>
      </c>
      <c r="H39" s="13">
        <f t="shared" si="0"/>
        <v>562500</v>
      </c>
      <c r="I39" s="7">
        <v>12</v>
      </c>
      <c r="J39" s="8">
        <f t="shared" si="1"/>
        <v>156</v>
      </c>
      <c r="K39" s="13">
        <f t="shared" si="2"/>
        <v>1872</v>
      </c>
      <c r="L39" s="12">
        <f t="shared" si="3"/>
        <v>564372</v>
      </c>
    </row>
    <row r="40" spans="1:12" x14ac:dyDescent="0.25">
      <c r="A40" s="4" t="s">
        <v>28</v>
      </c>
      <c r="B40" s="4" t="s">
        <v>69</v>
      </c>
      <c r="C40" s="4" t="s">
        <v>70</v>
      </c>
      <c r="D40" s="5">
        <v>12</v>
      </c>
      <c r="E40" s="5">
        <v>2016</v>
      </c>
      <c r="F40" s="7">
        <v>8590</v>
      </c>
      <c r="G40" s="8">
        <v>236</v>
      </c>
      <c r="H40" s="13">
        <f t="shared" si="0"/>
        <v>2027240</v>
      </c>
      <c r="I40" s="7">
        <v>48</v>
      </c>
      <c r="J40" s="8">
        <f t="shared" si="1"/>
        <v>295</v>
      </c>
      <c r="K40" s="13">
        <f t="shared" si="2"/>
        <v>14160</v>
      </c>
      <c r="L40" s="12">
        <f t="shared" si="3"/>
        <v>2041400</v>
      </c>
    </row>
    <row r="41" spans="1:12" x14ac:dyDescent="0.25">
      <c r="A41" s="4" t="s">
        <v>28</v>
      </c>
      <c r="B41" s="4" t="s">
        <v>69</v>
      </c>
      <c r="C41" s="4" t="s">
        <v>71</v>
      </c>
      <c r="D41" s="5">
        <v>9</v>
      </c>
      <c r="E41" s="5">
        <v>2016</v>
      </c>
      <c r="F41" s="7">
        <v>5837</v>
      </c>
      <c r="G41" s="8">
        <v>186</v>
      </c>
      <c r="H41" s="13">
        <f t="shared" si="0"/>
        <v>1085682</v>
      </c>
      <c r="I41" s="7">
        <v>632</v>
      </c>
      <c r="J41" s="8">
        <f t="shared" si="1"/>
        <v>233</v>
      </c>
      <c r="K41" s="13">
        <f t="shared" si="2"/>
        <v>147256</v>
      </c>
      <c r="L41" s="12">
        <f t="shared" si="3"/>
        <v>1232938</v>
      </c>
    </row>
    <row r="42" spans="1:12" x14ac:dyDescent="0.25">
      <c r="A42" s="4" t="s">
        <v>44</v>
      </c>
      <c r="B42" s="4" t="s">
        <v>63</v>
      </c>
      <c r="C42" s="4" t="s">
        <v>72</v>
      </c>
      <c r="D42" s="5">
        <v>10</v>
      </c>
      <c r="E42" s="5">
        <v>2014</v>
      </c>
      <c r="F42" s="7">
        <v>7500</v>
      </c>
      <c r="G42" s="8">
        <v>195</v>
      </c>
      <c r="H42" s="13">
        <f t="shared" si="0"/>
        <v>1462500</v>
      </c>
      <c r="I42" s="7">
        <v>53</v>
      </c>
      <c r="J42" s="8">
        <f t="shared" si="1"/>
        <v>244</v>
      </c>
      <c r="K42" s="13">
        <f t="shared" si="2"/>
        <v>12932</v>
      </c>
      <c r="L42" s="12">
        <f t="shared" si="3"/>
        <v>1475432</v>
      </c>
    </row>
    <row r="43" spans="1:12" x14ac:dyDescent="0.25">
      <c r="A43" s="4" t="s">
        <v>25</v>
      </c>
      <c r="B43" s="4" t="s">
        <v>49</v>
      </c>
      <c r="C43" s="4" t="s">
        <v>49</v>
      </c>
      <c r="D43" s="5">
        <v>9</v>
      </c>
      <c r="E43" s="5">
        <v>2017</v>
      </c>
      <c r="F43" s="7">
        <v>3500</v>
      </c>
      <c r="G43" s="8">
        <v>310</v>
      </c>
      <c r="H43" s="13">
        <f t="shared" si="0"/>
        <v>1085000</v>
      </c>
      <c r="I43" s="7">
        <v>43</v>
      </c>
      <c r="J43" s="8">
        <f t="shared" si="1"/>
        <v>388</v>
      </c>
      <c r="K43" s="13">
        <f t="shared" si="2"/>
        <v>16684</v>
      </c>
      <c r="L43" s="12">
        <f t="shared" si="3"/>
        <v>1101684</v>
      </c>
    </row>
    <row r="44" spans="1:12" x14ac:dyDescent="0.25">
      <c r="A44" s="4" t="s">
        <v>14</v>
      </c>
      <c r="B44" s="4" t="s">
        <v>15</v>
      </c>
      <c r="C44" s="4" t="s">
        <v>73</v>
      </c>
      <c r="D44" s="5">
        <v>2</v>
      </c>
      <c r="E44" s="5">
        <v>2014</v>
      </c>
      <c r="F44" s="7">
        <v>15374</v>
      </c>
      <c r="G44" s="8">
        <v>120</v>
      </c>
      <c r="H44" s="13">
        <f t="shared" si="0"/>
        <v>1844880</v>
      </c>
      <c r="I44" s="7">
        <v>110</v>
      </c>
      <c r="J44" s="8">
        <f t="shared" si="1"/>
        <v>150</v>
      </c>
      <c r="K44" s="13">
        <f t="shared" si="2"/>
        <v>16500</v>
      </c>
      <c r="L44" s="12">
        <f t="shared" si="3"/>
        <v>1861380</v>
      </c>
    </row>
    <row r="45" spans="1:12" x14ac:dyDescent="0.25">
      <c r="A45" s="4" t="s">
        <v>19</v>
      </c>
      <c r="B45" s="4" t="s">
        <v>35</v>
      </c>
      <c r="C45" s="4" t="s">
        <v>74</v>
      </c>
      <c r="D45" s="5">
        <v>3</v>
      </c>
      <c r="E45" s="5">
        <v>2017</v>
      </c>
      <c r="F45" s="7">
        <v>20300</v>
      </c>
      <c r="G45" s="8">
        <v>298</v>
      </c>
      <c r="H45" s="13">
        <f t="shared" si="0"/>
        <v>6049400</v>
      </c>
      <c r="I45" s="7">
        <v>118</v>
      </c>
      <c r="J45" s="8">
        <f t="shared" si="1"/>
        <v>373</v>
      </c>
      <c r="K45" s="13">
        <f t="shared" si="2"/>
        <v>44014</v>
      </c>
      <c r="L45" s="12">
        <f t="shared" si="3"/>
        <v>6093414</v>
      </c>
    </row>
    <row r="46" spans="1:12" x14ac:dyDescent="0.25">
      <c r="A46" s="4" t="s">
        <v>55</v>
      </c>
      <c r="B46" s="4" t="s">
        <v>61</v>
      </c>
      <c r="C46" s="4" t="s">
        <v>75</v>
      </c>
      <c r="D46" s="5">
        <v>6</v>
      </c>
      <c r="E46" s="5">
        <v>2016</v>
      </c>
      <c r="F46" s="7">
        <v>7532</v>
      </c>
      <c r="G46" s="8">
        <v>210</v>
      </c>
      <c r="H46" s="13">
        <f t="shared" si="0"/>
        <v>1581720</v>
      </c>
      <c r="I46" s="7">
        <v>83</v>
      </c>
      <c r="J46" s="8">
        <f t="shared" si="1"/>
        <v>263</v>
      </c>
      <c r="K46" s="13">
        <f t="shared" si="2"/>
        <v>21829</v>
      </c>
      <c r="L46" s="12">
        <f t="shared" si="3"/>
        <v>1603549</v>
      </c>
    </row>
    <row r="47" spans="1:12" x14ac:dyDescent="0.25">
      <c r="A47" s="4" t="s">
        <v>28</v>
      </c>
      <c r="B47" s="4" t="s">
        <v>69</v>
      </c>
      <c r="C47" s="4" t="s">
        <v>76</v>
      </c>
      <c r="D47" s="5">
        <v>5</v>
      </c>
      <c r="E47" s="5">
        <v>2003</v>
      </c>
      <c r="F47" s="7">
        <v>18750</v>
      </c>
      <c r="G47" s="8">
        <v>194</v>
      </c>
      <c r="H47" s="13">
        <f t="shared" si="0"/>
        <v>3637500</v>
      </c>
      <c r="I47" s="7">
        <v>1023</v>
      </c>
      <c r="J47" s="8">
        <f t="shared" si="1"/>
        <v>243</v>
      </c>
      <c r="K47" s="13">
        <f t="shared" si="2"/>
        <v>248589</v>
      </c>
      <c r="L47" s="12">
        <f t="shared" si="3"/>
        <v>3886089</v>
      </c>
    </row>
    <row r="48" spans="1:12" x14ac:dyDescent="0.25">
      <c r="A48" s="4" t="s">
        <v>19</v>
      </c>
      <c r="B48" s="4" t="s">
        <v>35</v>
      </c>
      <c r="C48" s="4" t="s">
        <v>77</v>
      </c>
      <c r="D48" s="5">
        <v>1</v>
      </c>
      <c r="E48" s="5">
        <v>2015</v>
      </c>
      <c r="F48" s="7">
        <v>11983</v>
      </c>
      <c r="G48" s="8">
        <v>66</v>
      </c>
      <c r="H48" s="13">
        <f t="shared" si="0"/>
        <v>790878</v>
      </c>
      <c r="I48" s="7">
        <v>93</v>
      </c>
      <c r="J48" s="8">
        <f t="shared" si="1"/>
        <v>83</v>
      </c>
      <c r="K48" s="13">
        <f t="shared" si="2"/>
        <v>7719</v>
      </c>
      <c r="L48" s="12">
        <f t="shared" si="3"/>
        <v>798597</v>
      </c>
    </row>
    <row r="49" spans="1:12" x14ac:dyDescent="0.25">
      <c r="A49" s="4" t="s">
        <v>14</v>
      </c>
      <c r="B49" s="4" t="s">
        <v>23</v>
      </c>
      <c r="C49" s="4" t="s">
        <v>78</v>
      </c>
      <c r="D49" s="5">
        <v>9</v>
      </c>
      <c r="E49" s="5">
        <v>2016</v>
      </c>
      <c r="F49" s="7">
        <v>4500</v>
      </c>
      <c r="G49" s="8">
        <v>175</v>
      </c>
      <c r="H49" s="13">
        <f t="shared" si="0"/>
        <v>787500</v>
      </c>
      <c r="I49" s="7">
        <v>251</v>
      </c>
      <c r="J49" s="8">
        <f t="shared" si="1"/>
        <v>219</v>
      </c>
      <c r="K49" s="13">
        <f t="shared" si="2"/>
        <v>54969</v>
      </c>
      <c r="L49" s="12">
        <f t="shared" si="3"/>
        <v>842469</v>
      </c>
    </row>
    <row r="50" spans="1:12" x14ac:dyDescent="0.25">
      <c r="A50" s="4" t="s">
        <v>19</v>
      </c>
      <c r="B50" s="4" t="s">
        <v>38</v>
      </c>
      <c r="C50" s="4" t="s">
        <v>79</v>
      </c>
      <c r="D50" s="5">
        <v>1</v>
      </c>
      <c r="E50" s="5">
        <v>2012</v>
      </c>
      <c r="F50" s="7">
        <v>20100</v>
      </c>
      <c r="G50" s="8">
        <v>125</v>
      </c>
      <c r="H50" s="13">
        <f t="shared" si="0"/>
        <v>2512500</v>
      </c>
      <c r="I50" s="7">
        <v>1723</v>
      </c>
      <c r="J50" s="8">
        <f t="shared" si="1"/>
        <v>156</v>
      </c>
      <c r="K50" s="13">
        <f t="shared" si="2"/>
        <v>268788</v>
      </c>
      <c r="L50" s="12">
        <f t="shared" si="3"/>
        <v>2781288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zoomScale="96" zoomScaleNormal="96" zoomScalePageLayoutView="18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35" sqref="B35"/>
    </sheetView>
  </sheetViews>
  <sheetFormatPr defaultColWidth="8.85546875" defaultRowHeight="15" x14ac:dyDescent="0.25"/>
  <cols>
    <col min="1" max="1" width="31.7109375" style="4" customWidth="1"/>
    <col min="2" max="2" width="32.7109375" style="4" customWidth="1"/>
    <col min="3" max="3" width="50.42578125" style="4" customWidth="1"/>
    <col min="4" max="4" width="7.28515625" style="4" bestFit="1" customWidth="1"/>
    <col min="5" max="5" width="9.140625" style="4" customWidth="1"/>
    <col min="6" max="6" width="11" style="4" customWidth="1"/>
    <col min="7" max="7" width="12" style="4" customWidth="1"/>
    <col min="8" max="8" width="13.7109375" style="4" customWidth="1"/>
    <col min="9" max="9" width="11" style="4" customWidth="1"/>
    <col min="10" max="10" width="12" style="4" customWidth="1"/>
    <col min="11" max="12" width="13.7109375" style="4" customWidth="1"/>
    <col min="13" max="16384" width="8.85546875" style="4"/>
  </cols>
  <sheetData>
    <row r="1" spans="1:12" x14ac:dyDescent="0.25">
      <c r="D1" s="5"/>
      <c r="E1" s="5"/>
      <c r="G1" s="4" t="s">
        <v>0</v>
      </c>
      <c r="J1" s="6">
        <v>1.25</v>
      </c>
    </row>
    <row r="2" spans="1:12" x14ac:dyDescent="0.25">
      <c r="D2" s="5"/>
      <c r="E2" s="5"/>
      <c r="G2" s="4" t="s">
        <v>1</v>
      </c>
      <c r="J2" s="6">
        <v>0.1</v>
      </c>
    </row>
    <row r="3" spans="1:12" x14ac:dyDescent="0.25">
      <c r="D3" s="5"/>
      <c r="E3" s="5"/>
      <c r="J3" s="6"/>
    </row>
    <row r="4" spans="1:12" ht="30" x14ac:dyDescent="0.25">
      <c r="A4" s="9" t="s">
        <v>2</v>
      </c>
      <c r="B4" s="9" t="s">
        <v>3</v>
      </c>
      <c r="C4" s="9" t="s">
        <v>4</v>
      </c>
      <c r="D4" s="10" t="s">
        <v>5</v>
      </c>
      <c r="E4" s="10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1" t="s">
        <v>12</v>
      </c>
      <c r="L4" s="11" t="s">
        <v>13</v>
      </c>
    </row>
    <row r="5" spans="1:12" x14ac:dyDescent="0.25">
      <c r="A5" s="4" t="s">
        <v>14</v>
      </c>
      <c r="B5" s="4" t="s">
        <v>15</v>
      </c>
      <c r="C5" s="4" t="s">
        <v>16</v>
      </c>
      <c r="D5" s="5">
        <v>6</v>
      </c>
      <c r="E5" s="5">
        <v>2015</v>
      </c>
      <c r="F5" s="7">
        <v>16750</v>
      </c>
      <c r="G5" s="8">
        <v>164</v>
      </c>
      <c r="H5" s="13">
        <f t="shared" ref="H5:H50" si="0">F5*G5</f>
        <v>2747000</v>
      </c>
      <c r="I5" s="7">
        <v>93</v>
      </c>
      <c r="J5" s="8">
        <f t="shared" ref="J5:J50" si="1">ROUND(G5*RetailRate,0)</f>
        <v>205</v>
      </c>
      <c r="K5" s="13">
        <f t="shared" ref="K5:K50" si="2">I5*J5</f>
        <v>19065</v>
      </c>
      <c r="L5" s="12">
        <f t="shared" ref="L5:L50" si="3">H5+K5</f>
        <v>2766065</v>
      </c>
    </row>
    <row r="6" spans="1:12" x14ac:dyDescent="0.25">
      <c r="A6" s="4" t="s">
        <v>14</v>
      </c>
      <c r="B6" s="4" t="s">
        <v>17</v>
      </c>
      <c r="C6" s="4" t="s">
        <v>18</v>
      </c>
      <c r="D6" s="5">
        <v>8</v>
      </c>
      <c r="E6" s="5">
        <v>2015</v>
      </c>
      <c r="F6" s="7">
        <v>12345</v>
      </c>
      <c r="G6" s="8">
        <v>88</v>
      </c>
      <c r="H6" s="13">
        <f t="shared" si="0"/>
        <v>1086360</v>
      </c>
      <c r="I6" s="7">
        <v>240</v>
      </c>
      <c r="J6" s="8">
        <f t="shared" si="1"/>
        <v>110</v>
      </c>
      <c r="K6" s="13">
        <f t="shared" si="2"/>
        <v>26400</v>
      </c>
      <c r="L6" s="12">
        <f t="shared" si="3"/>
        <v>1112760</v>
      </c>
    </row>
    <row r="7" spans="1:12" x14ac:dyDescent="0.25">
      <c r="A7" s="4" t="s">
        <v>19</v>
      </c>
      <c r="B7" s="4" t="s">
        <v>20</v>
      </c>
      <c r="C7" s="4" t="s">
        <v>21</v>
      </c>
      <c r="D7" s="5">
        <v>4</v>
      </c>
      <c r="E7" s="5">
        <v>2017</v>
      </c>
      <c r="F7" s="7">
        <v>7500</v>
      </c>
      <c r="G7" s="8">
        <v>212</v>
      </c>
      <c r="H7" s="13">
        <f t="shared" si="0"/>
        <v>1590000</v>
      </c>
      <c r="I7" s="7">
        <v>100</v>
      </c>
      <c r="J7" s="8">
        <f t="shared" si="1"/>
        <v>265</v>
      </c>
      <c r="K7" s="13">
        <f t="shared" si="2"/>
        <v>26500</v>
      </c>
      <c r="L7" s="12">
        <f t="shared" si="3"/>
        <v>1616500</v>
      </c>
    </row>
    <row r="8" spans="1:12" x14ac:dyDescent="0.25">
      <c r="A8" s="4" t="s">
        <v>19</v>
      </c>
      <c r="B8" s="4" t="s">
        <v>20</v>
      </c>
      <c r="C8" s="4" t="s">
        <v>22</v>
      </c>
      <c r="D8" s="5">
        <v>1</v>
      </c>
      <c r="E8" s="5">
        <v>2016</v>
      </c>
      <c r="F8" s="7">
        <v>14300</v>
      </c>
      <c r="G8" s="8">
        <v>185</v>
      </c>
      <c r="H8" s="13">
        <f t="shared" si="0"/>
        <v>2645500</v>
      </c>
      <c r="I8" s="7">
        <v>1000</v>
      </c>
      <c r="J8" s="8">
        <f t="shared" si="1"/>
        <v>231</v>
      </c>
      <c r="K8" s="13">
        <f t="shared" si="2"/>
        <v>231000</v>
      </c>
      <c r="L8" s="12">
        <f t="shared" si="3"/>
        <v>2876500</v>
      </c>
    </row>
    <row r="9" spans="1:12" x14ac:dyDescent="0.25">
      <c r="A9" s="4" t="s">
        <v>14</v>
      </c>
      <c r="B9" s="4" t="s">
        <v>23</v>
      </c>
      <c r="C9" s="4" t="s">
        <v>24</v>
      </c>
      <c r="D9" s="5">
        <v>13</v>
      </c>
      <c r="E9" s="5">
        <v>2017</v>
      </c>
      <c r="F9" s="7">
        <v>12400</v>
      </c>
      <c r="G9" s="8">
        <v>194</v>
      </c>
      <c r="H9" s="13">
        <f t="shared" si="0"/>
        <v>2405600</v>
      </c>
      <c r="I9" s="7">
        <v>100</v>
      </c>
      <c r="J9" s="8">
        <f t="shared" si="1"/>
        <v>243</v>
      </c>
      <c r="K9" s="13">
        <f t="shared" si="2"/>
        <v>24300</v>
      </c>
      <c r="L9" s="12">
        <f t="shared" si="3"/>
        <v>2429900</v>
      </c>
    </row>
    <row r="10" spans="1:12" x14ac:dyDescent="0.25">
      <c r="A10" s="4" t="s">
        <v>25</v>
      </c>
      <c r="B10" s="4" t="s">
        <v>26</v>
      </c>
      <c r="C10" s="4" t="s">
        <v>27</v>
      </c>
      <c r="D10" s="5">
        <v>4</v>
      </c>
      <c r="E10" s="5">
        <v>2017</v>
      </c>
      <c r="F10" s="7">
        <v>25750</v>
      </c>
      <c r="G10" s="8">
        <v>208</v>
      </c>
      <c r="H10" s="13">
        <f t="shared" si="0"/>
        <v>5356000</v>
      </c>
      <c r="I10" s="7">
        <v>1234</v>
      </c>
      <c r="J10" s="8">
        <f t="shared" si="1"/>
        <v>260</v>
      </c>
      <c r="K10" s="13">
        <f t="shared" si="2"/>
        <v>320840</v>
      </c>
      <c r="L10" s="12">
        <f t="shared" si="3"/>
        <v>5676840</v>
      </c>
    </row>
    <row r="11" spans="1:12" x14ac:dyDescent="0.25">
      <c r="A11" s="4" t="s">
        <v>28</v>
      </c>
      <c r="B11" s="4" t="s">
        <v>29</v>
      </c>
      <c r="C11" s="4" t="s">
        <v>30</v>
      </c>
      <c r="D11" s="5">
        <v>10</v>
      </c>
      <c r="E11" s="5">
        <v>2014</v>
      </c>
      <c r="F11" s="7">
        <v>5575</v>
      </c>
      <c r="G11" s="8">
        <v>266</v>
      </c>
      <c r="H11" s="13">
        <f t="shared" si="0"/>
        <v>1482950</v>
      </c>
      <c r="I11" s="7">
        <v>32</v>
      </c>
      <c r="J11" s="8">
        <f t="shared" si="1"/>
        <v>333</v>
      </c>
      <c r="K11" s="13">
        <f t="shared" si="2"/>
        <v>10656</v>
      </c>
      <c r="L11" s="12">
        <f t="shared" si="3"/>
        <v>1493606</v>
      </c>
    </row>
    <row r="12" spans="1:12" x14ac:dyDescent="0.25">
      <c r="A12" s="4" t="s">
        <v>28</v>
      </c>
      <c r="B12" s="4" t="s">
        <v>31</v>
      </c>
      <c r="C12" s="4" t="s">
        <v>32</v>
      </c>
      <c r="D12" s="5">
        <v>6</v>
      </c>
      <c r="E12" s="5">
        <v>2017</v>
      </c>
      <c r="F12" s="7">
        <v>18500</v>
      </c>
      <c r="G12" s="8">
        <v>219</v>
      </c>
      <c r="H12" s="13">
        <f t="shared" si="0"/>
        <v>4051500</v>
      </c>
      <c r="I12" s="7">
        <v>245</v>
      </c>
      <c r="J12" s="8">
        <f t="shared" si="1"/>
        <v>274</v>
      </c>
      <c r="K12" s="13">
        <f t="shared" si="2"/>
        <v>67130</v>
      </c>
      <c r="L12" s="12">
        <f t="shared" si="3"/>
        <v>4118630</v>
      </c>
    </row>
    <row r="13" spans="1:12" x14ac:dyDescent="0.25">
      <c r="A13" s="4" t="s">
        <v>28</v>
      </c>
      <c r="B13" s="4" t="s">
        <v>29</v>
      </c>
      <c r="C13" s="4" t="s">
        <v>33</v>
      </c>
      <c r="D13" s="5">
        <v>11</v>
      </c>
      <c r="E13" s="5">
        <v>2017</v>
      </c>
      <c r="F13" s="7">
        <v>5893</v>
      </c>
      <c r="G13" s="8">
        <v>230</v>
      </c>
      <c r="H13" s="13">
        <f t="shared" si="0"/>
        <v>1355390</v>
      </c>
      <c r="I13" s="7">
        <v>93</v>
      </c>
      <c r="J13" s="8">
        <f t="shared" si="1"/>
        <v>288</v>
      </c>
      <c r="K13" s="13">
        <f t="shared" si="2"/>
        <v>26784</v>
      </c>
      <c r="L13" s="12">
        <f t="shared" si="3"/>
        <v>1382174</v>
      </c>
    </row>
    <row r="14" spans="1:12" x14ac:dyDescent="0.25">
      <c r="A14" s="4" t="s">
        <v>28</v>
      </c>
      <c r="B14" s="4" t="s">
        <v>29</v>
      </c>
      <c r="C14" s="4" t="s">
        <v>34</v>
      </c>
      <c r="D14" s="5">
        <v>5</v>
      </c>
      <c r="E14" s="5">
        <v>2014</v>
      </c>
      <c r="F14" s="7">
        <v>7503</v>
      </c>
      <c r="G14" s="8">
        <v>185</v>
      </c>
      <c r="H14" s="13">
        <f t="shared" si="0"/>
        <v>1388055</v>
      </c>
      <c r="I14" s="7">
        <v>29</v>
      </c>
      <c r="J14" s="8">
        <f t="shared" si="1"/>
        <v>231</v>
      </c>
      <c r="K14" s="13">
        <f t="shared" si="2"/>
        <v>6699</v>
      </c>
      <c r="L14" s="12">
        <f t="shared" si="3"/>
        <v>1394754</v>
      </c>
    </row>
    <row r="15" spans="1:12" x14ac:dyDescent="0.25">
      <c r="A15" s="4" t="s">
        <v>19</v>
      </c>
      <c r="B15" s="4" t="s">
        <v>35</v>
      </c>
      <c r="C15" s="4" t="s">
        <v>36</v>
      </c>
      <c r="D15" s="5">
        <v>5</v>
      </c>
      <c r="E15" s="5">
        <v>2017</v>
      </c>
      <c r="F15" s="7">
        <v>4500</v>
      </c>
      <c r="G15" s="8">
        <v>275</v>
      </c>
      <c r="H15" s="13">
        <f t="shared" si="0"/>
        <v>1237500</v>
      </c>
      <c r="I15" s="7">
        <v>312</v>
      </c>
      <c r="J15" s="8">
        <f t="shared" si="1"/>
        <v>344</v>
      </c>
      <c r="K15" s="13">
        <f t="shared" si="2"/>
        <v>107328</v>
      </c>
      <c r="L15" s="12">
        <f t="shared" si="3"/>
        <v>1344828</v>
      </c>
    </row>
    <row r="16" spans="1:12" x14ac:dyDescent="0.25">
      <c r="A16" s="4" t="s">
        <v>19</v>
      </c>
      <c r="B16" s="4" t="s">
        <v>20</v>
      </c>
      <c r="C16" s="4" t="s">
        <v>37</v>
      </c>
      <c r="D16" s="5">
        <v>8</v>
      </c>
      <c r="E16" s="5">
        <v>2017</v>
      </c>
      <c r="F16" s="7">
        <v>25000</v>
      </c>
      <c r="G16" s="8">
        <v>192</v>
      </c>
      <c r="H16" s="13">
        <f t="shared" si="0"/>
        <v>4800000</v>
      </c>
      <c r="I16" s="7">
        <v>123</v>
      </c>
      <c r="J16" s="8">
        <f t="shared" si="1"/>
        <v>240</v>
      </c>
      <c r="K16" s="13">
        <f t="shared" si="2"/>
        <v>29520</v>
      </c>
      <c r="L16" s="12">
        <f t="shared" si="3"/>
        <v>4829520</v>
      </c>
    </row>
    <row r="17" spans="1:12" x14ac:dyDescent="0.25">
      <c r="A17" s="4" t="s">
        <v>19</v>
      </c>
      <c r="B17" s="4" t="s">
        <v>38</v>
      </c>
      <c r="C17" s="4" t="s">
        <v>39</v>
      </c>
      <c r="D17" s="5">
        <v>2</v>
      </c>
      <c r="E17" s="5">
        <v>2016</v>
      </c>
      <c r="F17" s="7">
        <v>14398</v>
      </c>
      <c r="G17" s="8">
        <v>182</v>
      </c>
      <c r="H17" s="13">
        <f t="shared" si="0"/>
        <v>2620436</v>
      </c>
      <c r="I17" s="7">
        <v>212</v>
      </c>
      <c r="J17" s="8">
        <f t="shared" si="1"/>
        <v>228</v>
      </c>
      <c r="K17" s="13">
        <f t="shared" si="2"/>
        <v>48336</v>
      </c>
      <c r="L17" s="12">
        <f t="shared" si="3"/>
        <v>2668772</v>
      </c>
    </row>
    <row r="18" spans="1:12" x14ac:dyDescent="0.25">
      <c r="A18" s="4" t="s">
        <v>40</v>
      </c>
      <c r="B18" s="4" t="s">
        <v>41</v>
      </c>
      <c r="C18" s="4" t="s">
        <v>42</v>
      </c>
      <c r="D18" s="5">
        <v>12</v>
      </c>
      <c r="E18" s="5">
        <v>2017</v>
      </c>
      <c r="F18" s="7">
        <v>9245</v>
      </c>
      <c r="G18" s="8">
        <v>215</v>
      </c>
      <c r="H18" s="13">
        <f t="shared" si="0"/>
        <v>1987675</v>
      </c>
      <c r="I18" s="7">
        <v>218</v>
      </c>
      <c r="J18" s="8">
        <f t="shared" si="1"/>
        <v>269</v>
      </c>
      <c r="K18" s="13">
        <f t="shared" si="2"/>
        <v>58642</v>
      </c>
      <c r="L18" s="12">
        <f t="shared" si="3"/>
        <v>2046317</v>
      </c>
    </row>
    <row r="19" spans="1:12" x14ac:dyDescent="0.25">
      <c r="A19" s="4" t="s">
        <v>14</v>
      </c>
      <c r="B19" s="4" t="s">
        <v>17</v>
      </c>
      <c r="C19" s="4" t="s">
        <v>43</v>
      </c>
      <c r="D19" s="5">
        <v>5</v>
      </c>
      <c r="E19" s="5">
        <v>2016</v>
      </c>
      <c r="F19" s="7">
        <v>22875</v>
      </c>
      <c r="G19" s="8">
        <v>130</v>
      </c>
      <c r="H19" s="13">
        <f t="shared" si="0"/>
        <v>2973750</v>
      </c>
      <c r="I19" s="7">
        <v>1000</v>
      </c>
      <c r="J19" s="8">
        <f t="shared" si="1"/>
        <v>163</v>
      </c>
      <c r="K19" s="13">
        <f t="shared" si="2"/>
        <v>163000</v>
      </c>
      <c r="L19" s="12">
        <f t="shared" si="3"/>
        <v>3136750</v>
      </c>
    </row>
    <row r="20" spans="1:12" x14ac:dyDescent="0.25">
      <c r="A20" s="4" t="s">
        <v>44</v>
      </c>
      <c r="B20" s="4" t="s">
        <v>45</v>
      </c>
      <c r="C20" s="4" t="s">
        <v>46</v>
      </c>
      <c r="D20" s="5">
        <v>2</v>
      </c>
      <c r="E20" s="5">
        <v>2016</v>
      </c>
      <c r="F20" s="7">
        <v>32400</v>
      </c>
      <c r="G20" s="8">
        <v>110</v>
      </c>
      <c r="H20" s="13">
        <f t="shared" si="0"/>
        <v>3564000</v>
      </c>
      <c r="I20" s="7">
        <v>1309</v>
      </c>
      <c r="J20" s="8">
        <f t="shared" si="1"/>
        <v>138</v>
      </c>
      <c r="K20" s="13">
        <f t="shared" si="2"/>
        <v>180642</v>
      </c>
      <c r="L20" s="12">
        <f t="shared" si="3"/>
        <v>3744642</v>
      </c>
    </row>
    <row r="21" spans="1:12" x14ac:dyDescent="0.25">
      <c r="A21" s="4" t="s">
        <v>44</v>
      </c>
      <c r="B21" s="4" t="s">
        <v>45</v>
      </c>
      <c r="C21" s="4" t="s">
        <v>44</v>
      </c>
      <c r="D21" s="5">
        <v>13</v>
      </c>
      <c r="E21" s="5">
        <v>2017</v>
      </c>
      <c r="F21" s="7">
        <v>22418</v>
      </c>
      <c r="G21" s="8">
        <v>218</v>
      </c>
      <c r="H21" s="13">
        <f t="shared" si="0"/>
        <v>4887124</v>
      </c>
      <c r="I21" s="7">
        <v>45</v>
      </c>
      <c r="J21" s="8">
        <f t="shared" si="1"/>
        <v>273</v>
      </c>
      <c r="K21" s="13">
        <f t="shared" si="2"/>
        <v>12285</v>
      </c>
      <c r="L21" s="12">
        <f t="shared" si="3"/>
        <v>4899409</v>
      </c>
    </row>
    <row r="22" spans="1:12" x14ac:dyDescent="0.25">
      <c r="A22" s="4" t="s">
        <v>28</v>
      </c>
      <c r="B22" s="4" t="s">
        <v>29</v>
      </c>
      <c r="C22" s="4" t="s">
        <v>47</v>
      </c>
      <c r="D22" s="5">
        <v>6</v>
      </c>
      <c r="E22" s="5">
        <v>2016</v>
      </c>
      <c r="F22" s="7">
        <v>3400</v>
      </c>
      <c r="G22" s="8">
        <v>204</v>
      </c>
      <c r="H22" s="13">
        <f t="shared" si="0"/>
        <v>693600</v>
      </c>
      <c r="I22" s="7">
        <v>24</v>
      </c>
      <c r="J22" s="8">
        <f t="shared" si="1"/>
        <v>255</v>
      </c>
      <c r="K22" s="13">
        <f t="shared" si="2"/>
        <v>6120</v>
      </c>
      <c r="L22" s="12">
        <f t="shared" si="3"/>
        <v>699720</v>
      </c>
    </row>
    <row r="23" spans="1:12" x14ac:dyDescent="0.25">
      <c r="A23" s="4" t="s">
        <v>44</v>
      </c>
      <c r="B23" s="4" t="s">
        <v>45</v>
      </c>
      <c r="C23" s="4" t="s">
        <v>48</v>
      </c>
      <c r="D23" s="5">
        <v>5</v>
      </c>
      <c r="E23" s="5">
        <v>2015</v>
      </c>
      <c r="F23" s="7">
        <v>11875</v>
      </c>
      <c r="G23" s="8">
        <v>145</v>
      </c>
      <c r="H23" s="13">
        <f t="shared" si="0"/>
        <v>1721875</v>
      </c>
      <c r="I23" s="7">
        <v>1200</v>
      </c>
      <c r="J23" s="8">
        <f t="shared" si="1"/>
        <v>181</v>
      </c>
      <c r="K23" s="13">
        <f t="shared" si="2"/>
        <v>217200</v>
      </c>
      <c r="L23" s="12">
        <f t="shared" si="3"/>
        <v>1939075</v>
      </c>
    </row>
    <row r="24" spans="1:12" x14ac:dyDescent="0.25">
      <c r="A24" s="4" t="s">
        <v>25</v>
      </c>
      <c r="B24" s="4" t="s">
        <v>49</v>
      </c>
      <c r="C24" s="4" t="s">
        <v>50</v>
      </c>
      <c r="D24" s="5">
        <v>3</v>
      </c>
      <c r="E24" s="5">
        <v>2016</v>
      </c>
      <c r="F24" s="7">
        <v>5500</v>
      </c>
      <c r="G24" s="8">
        <v>244</v>
      </c>
      <c r="H24" s="13">
        <f t="shared" si="0"/>
        <v>1342000</v>
      </c>
      <c r="I24" s="7">
        <v>114</v>
      </c>
      <c r="J24" s="8">
        <f t="shared" si="1"/>
        <v>305</v>
      </c>
      <c r="K24" s="13">
        <f t="shared" si="2"/>
        <v>34770</v>
      </c>
      <c r="L24" s="12">
        <f t="shared" si="3"/>
        <v>1376770</v>
      </c>
    </row>
    <row r="25" spans="1:12" x14ac:dyDescent="0.25">
      <c r="A25" s="4" t="s">
        <v>40</v>
      </c>
      <c r="B25" s="4" t="s">
        <v>41</v>
      </c>
      <c r="C25" s="4" t="s">
        <v>51</v>
      </c>
      <c r="D25" s="5">
        <v>2</v>
      </c>
      <c r="E25" s="5">
        <v>2016</v>
      </c>
      <c r="F25" s="7">
        <v>5387</v>
      </c>
      <c r="G25" s="8">
        <v>182</v>
      </c>
      <c r="H25" s="13">
        <f t="shared" si="0"/>
        <v>980434</v>
      </c>
      <c r="I25" s="7">
        <v>34</v>
      </c>
      <c r="J25" s="8">
        <f t="shared" si="1"/>
        <v>228</v>
      </c>
      <c r="K25" s="13">
        <f t="shared" si="2"/>
        <v>7752</v>
      </c>
      <c r="L25" s="12">
        <f t="shared" si="3"/>
        <v>988186</v>
      </c>
    </row>
    <row r="26" spans="1:12" x14ac:dyDescent="0.25">
      <c r="A26" s="4" t="s">
        <v>40</v>
      </c>
      <c r="B26" s="4" t="s">
        <v>52</v>
      </c>
      <c r="C26" s="4" t="s">
        <v>53</v>
      </c>
      <c r="D26" s="5">
        <v>12</v>
      </c>
      <c r="E26" s="5">
        <v>2017</v>
      </c>
      <c r="F26" s="7">
        <v>37400</v>
      </c>
      <c r="G26" s="8">
        <v>206</v>
      </c>
      <c r="H26" s="13">
        <f t="shared" si="0"/>
        <v>7704400</v>
      </c>
      <c r="I26" s="7">
        <v>1000</v>
      </c>
      <c r="J26" s="8">
        <f t="shared" si="1"/>
        <v>258</v>
      </c>
      <c r="K26" s="13">
        <f t="shared" si="2"/>
        <v>258000</v>
      </c>
      <c r="L26" s="12">
        <f t="shared" si="3"/>
        <v>7962400</v>
      </c>
    </row>
    <row r="27" spans="1:12" x14ac:dyDescent="0.25">
      <c r="A27" s="4" t="s">
        <v>14</v>
      </c>
      <c r="B27" s="4" t="s">
        <v>15</v>
      </c>
      <c r="C27" s="4" t="s">
        <v>54</v>
      </c>
      <c r="D27" s="5">
        <v>8</v>
      </c>
      <c r="E27" s="5">
        <v>2017</v>
      </c>
      <c r="F27" s="7">
        <v>21230</v>
      </c>
      <c r="G27" s="8">
        <v>183</v>
      </c>
      <c r="H27" s="13">
        <f t="shared" si="0"/>
        <v>3885090</v>
      </c>
      <c r="I27" s="7">
        <v>1200</v>
      </c>
      <c r="J27" s="8">
        <f t="shared" si="1"/>
        <v>229</v>
      </c>
      <c r="K27" s="13">
        <f t="shared" si="2"/>
        <v>274800</v>
      </c>
      <c r="L27" s="12">
        <f t="shared" si="3"/>
        <v>4159890</v>
      </c>
    </row>
    <row r="28" spans="1:12" x14ac:dyDescent="0.25">
      <c r="A28" s="4" t="s">
        <v>55</v>
      </c>
      <c r="B28" s="4" t="s">
        <v>56</v>
      </c>
      <c r="C28" s="4" t="s">
        <v>57</v>
      </c>
      <c r="D28" s="5">
        <v>4</v>
      </c>
      <c r="E28" s="5">
        <v>2016</v>
      </c>
      <c r="F28" s="7">
        <v>9575</v>
      </c>
      <c r="G28" s="8">
        <v>188</v>
      </c>
      <c r="H28" s="13">
        <f t="shared" si="0"/>
        <v>1800100</v>
      </c>
      <c r="I28" s="7">
        <v>43</v>
      </c>
      <c r="J28" s="8">
        <f t="shared" si="1"/>
        <v>235</v>
      </c>
      <c r="K28" s="13">
        <f t="shared" si="2"/>
        <v>10105</v>
      </c>
      <c r="L28" s="12">
        <f t="shared" si="3"/>
        <v>1810205</v>
      </c>
    </row>
    <row r="29" spans="1:12" x14ac:dyDescent="0.25">
      <c r="A29" s="4" t="s">
        <v>14</v>
      </c>
      <c r="B29" s="4" t="s">
        <v>17</v>
      </c>
      <c r="C29" s="4" t="s">
        <v>58</v>
      </c>
      <c r="D29" s="5">
        <v>9</v>
      </c>
      <c r="E29" s="5">
        <v>2015</v>
      </c>
      <c r="F29" s="7">
        <v>4575</v>
      </c>
      <c r="G29" s="8">
        <v>156</v>
      </c>
      <c r="H29" s="13">
        <f t="shared" si="0"/>
        <v>713700</v>
      </c>
      <c r="I29" s="7">
        <v>63</v>
      </c>
      <c r="J29" s="8">
        <f t="shared" si="1"/>
        <v>195</v>
      </c>
      <c r="K29" s="13">
        <f t="shared" si="2"/>
        <v>12285</v>
      </c>
      <c r="L29" s="12">
        <f t="shared" si="3"/>
        <v>725985</v>
      </c>
    </row>
    <row r="30" spans="1:12" x14ac:dyDescent="0.25">
      <c r="A30" s="4" t="s">
        <v>55</v>
      </c>
      <c r="B30" s="4" t="s">
        <v>56</v>
      </c>
      <c r="C30" s="4" t="s">
        <v>59</v>
      </c>
      <c r="D30" s="5">
        <v>6</v>
      </c>
      <c r="E30" s="5">
        <v>2017</v>
      </c>
      <c r="F30" s="7">
        <v>12435</v>
      </c>
      <c r="G30" s="8">
        <v>218</v>
      </c>
      <c r="H30" s="13">
        <f t="shared" si="0"/>
        <v>2710830</v>
      </c>
      <c r="I30" s="7">
        <v>142</v>
      </c>
      <c r="J30" s="8">
        <f t="shared" si="1"/>
        <v>273</v>
      </c>
      <c r="K30" s="13">
        <f t="shared" si="2"/>
        <v>38766</v>
      </c>
      <c r="L30" s="12">
        <f t="shared" si="3"/>
        <v>2749596</v>
      </c>
    </row>
    <row r="31" spans="1:12" x14ac:dyDescent="0.25">
      <c r="A31" s="4" t="s">
        <v>28</v>
      </c>
      <c r="B31" s="4" t="s">
        <v>31</v>
      </c>
      <c r="C31" s="4" t="s">
        <v>60</v>
      </c>
      <c r="D31" s="5">
        <v>8</v>
      </c>
      <c r="E31" s="5">
        <v>2017</v>
      </c>
      <c r="F31" s="7">
        <v>11342</v>
      </c>
      <c r="G31" s="8">
        <v>217</v>
      </c>
      <c r="H31" s="13">
        <f t="shared" si="0"/>
        <v>2461214</v>
      </c>
      <c r="I31" s="7">
        <v>87</v>
      </c>
      <c r="J31" s="8">
        <f t="shared" si="1"/>
        <v>271</v>
      </c>
      <c r="K31" s="13">
        <f t="shared" si="2"/>
        <v>23577</v>
      </c>
      <c r="L31" s="12">
        <f t="shared" si="3"/>
        <v>2484791</v>
      </c>
    </row>
    <row r="32" spans="1:12" x14ac:dyDescent="0.25">
      <c r="A32" s="4" t="s">
        <v>55</v>
      </c>
      <c r="B32" s="4" t="s">
        <v>56</v>
      </c>
      <c r="C32" s="4" t="s">
        <v>61</v>
      </c>
      <c r="D32" s="5">
        <v>10</v>
      </c>
      <c r="E32" s="5">
        <v>2015</v>
      </c>
      <c r="F32" s="7">
        <v>3000</v>
      </c>
      <c r="G32" s="8">
        <v>225</v>
      </c>
      <c r="H32" s="13">
        <f t="shared" si="0"/>
        <v>675000</v>
      </c>
      <c r="I32" s="7">
        <v>418</v>
      </c>
      <c r="J32" s="8">
        <f t="shared" si="1"/>
        <v>281</v>
      </c>
      <c r="K32" s="13">
        <f t="shared" si="2"/>
        <v>117458</v>
      </c>
      <c r="L32" s="12">
        <f t="shared" si="3"/>
        <v>792458</v>
      </c>
    </row>
    <row r="33" spans="1:12" x14ac:dyDescent="0.25">
      <c r="A33" s="4" t="s">
        <v>55</v>
      </c>
      <c r="B33" s="4" t="s">
        <v>61</v>
      </c>
      <c r="C33" s="4" t="s">
        <v>62</v>
      </c>
      <c r="D33" s="5">
        <v>7</v>
      </c>
      <c r="E33" s="5">
        <v>2017</v>
      </c>
      <c r="F33" s="7">
        <v>12000</v>
      </c>
      <c r="G33" s="8">
        <v>265</v>
      </c>
      <c r="H33" s="13">
        <f t="shared" si="0"/>
        <v>3180000</v>
      </c>
      <c r="I33" s="7">
        <v>155</v>
      </c>
      <c r="J33" s="8">
        <f t="shared" si="1"/>
        <v>331</v>
      </c>
      <c r="K33" s="13">
        <f t="shared" si="2"/>
        <v>51305</v>
      </c>
      <c r="L33" s="12">
        <f t="shared" si="3"/>
        <v>3231305</v>
      </c>
    </row>
    <row r="34" spans="1:12" x14ac:dyDescent="0.25">
      <c r="A34" s="4" t="s">
        <v>44</v>
      </c>
      <c r="B34" s="4" t="s">
        <v>63</v>
      </c>
      <c r="C34" s="4" t="s">
        <v>64</v>
      </c>
      <c r="D34" s="5">
        <v>2</v>
      </c>
      <c r="E34" s="5">
        <v>2013</v>
      </c>
      <c r="F34" s="7">
        <v>11254</v>
      </c>
      <c r="G34" s="8">
        <v>118</v>
      </c>
      <c r="H34" s="13">
        <f t="shared" si="0"/>
        <v>1327972</v>
      </c>
      <c r="I34" s="7">
        <v>750</v>
      </c>
      <c r="J34" s="8">
        <f t="shared" si="1"/>
        <v>148</v>
      </c>
      <c r="K34" s="13">
        <f t="shared" si="2"/>
        <v>111000</v>
      </c>
      <c r="L34" s="12">
        <f t="shared" si="3"/>
        <v>1438972</v>
      </c>
    </row>
    <row r="35" spans="1:12" x14ac:dyDescent="0.25">
      <c r="A35" s="4" t="s">
        <v>19</v>
      </c>
      <c r="B35" s="4" t="s">
        <v>38</v>
      </c>
      <c r="C35" s="4" t="s">
        <v>65</v>
      </c>
      <c r="D35" s="5">
        <v>1</v>
      </c>
      <c r="E35" s="5">
        <v>2014</v>
      </c>
      <c r="F35" s="7">
        <v>9876</v>
      </c>
      <c r="G35" s="8">
        <v>155</v>
      </c>
      <c r="H35" s="13">
        <f t="shared" si="0"/>
        <v>1530780</v>
      </c>
      <c r="I35" s="7">
        <v>22</v>
      </c>
      <c r="J35" s="8">
        <f t="shared" si="1"/>
        <v>194</v>
      </c>
      <c r="K35" s="13">
        <f t="shared" si="2"/>
        <v>4268</v>
      </c>
      <c r="L35" s="12">
        <f t="shared" si="3"/>
        <v>1535048</v>
      </c>
    </row>
    <row r="36" spans="1:12" x14ac:dyDescent="0.25">
      <c r="A36" s="4" t="s">
        <v>44</v>
      </c>
      <c r="B36" s="4" t="s">
        <v>45</v>
      </c>
      <c r="C36" s="4" t="s">
        <v>66</v>
      </c>
      <c r="D36" s="5">
        <v>5</v>
      </c>
      <c r="E36" s="5">
        <v>2014</v>
      </c>
      <c r="F36" s="7">
        <v>23575</v>
      </c>
      <c r="G36" s="8">
        <v>125</v>
      </c>
      <c r="H36" s="13">
        <f t="shared" si="0"/>
        <v>2946875</v>
      </c>
      <c r="I36" s="7">
        <v>1245</v>
      </c>
      <c r="J36" s="8">
        <f t="shared" si="1"/>
        <v>156</v>
      </c>
      <c r="K36" s="13">
        <f t="shared" si="2"/>
        <v>194220</v>
      </c>
      <c r="L36" s="12">
        <f t="shared" si="3"/>
        <v>3141095</v>
      </c>
    </row>
    <row r="37" spans="1:12" x14ac:dyDescent="0.25">
      <c r="A37" s="4" t="s">
        <v>25</v>
      </c>
      <c r="B37" s="4" t="s">
        <v>26</v>
      </c>
      <c r="C37" s="4" t="s">
        <v>26</v>
      </c>
      <c r="D37" s="5">
        <v>5</v>
      </c>
      <c r="E37" s="5">
        <v>2015</v>
      </c>
      <c r="F37" s="7">
        <v>22345</v>
      </c>
      <c r="G37" s="8">
        <v>221</v>
      </c>
      <c r="H37" s="13">
        <f t="shared" si="0"/>
        <v>4938245</v>
      </c>
      <c r="I37" s="7">
        <v>732</v>
      </c>
      <c r="J37" s="8">
        <f t="shared" si="1"/>
        <v>276</v>
      </c>
      <c r="K37" s="13">
        <f t="shared" si="2"/>
        <v>202032</v>
      </c>
      <c r="L37" s="12">
        <f t="shared" si="3"/>
        <v>5140277</v>
      </c>
    </row>
    <row r="38" spans="1:12" x14ac:dyDescent="0.25">
      <c r="A38" s="4" t="s">
        <v>40</v>
      </c>
      <c r="B38" s="4" t="s">
        <v>52</v>
      </c>
      <c r="C38" s="4" t="s">
        <v>67</v>
      </c>
      <c r="D38" s="5">
        <v>3</v>
      </c>
      <c r="E38" s="5">
        <v>2015</v>
      </c>
      <c r="F38" s="7">
        <v>2750</v>
      </c>
      <c r="G38" s="8">
        <v>165</v>
      </c>
      <c r="H38" s="13">
        <f t="shared" si="0"/>
        <v>453750</v>
      </c>
      <c r="I38" s="7">
        <v>83</v>
      </c>
      <c r="J38" s="8">
        <f t="shared" si="1"/>
        <v>206</v>
      </c>
      <c r="K38" s="13">
        <f t="shared" si="2"/>
        <v>17098</v>
      </c>
      <c r="L38" s="12">
        <f t="shared" si="3"/>
        <v>470848</v>
      </c>
    </row>
    <row r="39" spans="1:12" x14ac:dyDescent="0.25">
      <c r="A39" s="4" t="s">
        <v>14</v>
      </c>
      <c r="B39" s="4" t="s">
        <v>23</v>
      </c>
      <c r="C39" s="4" t="s">
        <v>68</v>
      </c>
      <c r="D39" s="5">
        <v>3</v>
      </c>
      <c r="E39" s="5">
        <v>2015</v>
      </c>
      <c r="F39" s="7">
        <v>4500</v>
      </c>
      <c r="G39" s="8">
        <v>125</v>
      </c>
      <c r="H39" s="13">
        <f t="shared" si="0"/>
        <v>562500</v>
      </c>
      <c r="I39" s="7">
        <v>12</v>
      </c>
      <c r="J39" s="8">
        <f t="shared" si="1"/>
        <v>156</v>
      </c>
      <c r="K39" s="13">
        <f t="shared" si="2"/>
        <v>1872</v>
      </c>
      <c r="L39" s="12">
        <f t="shared" si="3"/>
        <v>564372</v>
      </c>
    </row>
    <row r="40" spans="1:12" x14ac:dyDescent="0.25">
      <c r="A40" s="4" t="s">
        <v>28</v>
      </c>
      <c r="B40" s="4" t="s">
        <v>69</v>
      </c>
      <c r="C40" s="4" t="s">
        <v>70</v>
      </c>
      <c r="D40" s="5">
        <v>12</v>
      </c>
      <c r="E40" s="5">
        <v>2016</v>
      </c>
      <c r="F40" s="7">
        <v>8590</v>
      </c>
      <c r="G40" s="8">
        <v>236</v>
      </c>
      <c r="H40" s="13">
        <f t="shared" si="0"/>
        <v>2027240</v>
      </c>
      <c r="I40" s="7">
        <v>48</v>
      </c>
      <c r="J40" s="8">
        <f t="shared" si="1"/>
        <v>295</v>
      </c>
      <c r="K40" s="13">
        <f t="shared" si="2"/>
        <v>14160</v>
      </c>
      <c r="L40" s="12">
        <f t="shared" si="3"/>
        <v>2041400</v>
      </c>
    </row>
    <row r="41" spans="1:12" x14ac:dyDescent="0.25">
      <c r="A41" s="4" t="s">
        <v>28</v>
      </c>
      <c r="B41" s="4" t="s">
        <v>69</v>
      </c>
      <c r="C41" s="4" t="s">
        <v>71</v>
      </c>
      <c r="D41" s="5">
        <v>9</v>
      </c>
      <c r="E41" s="5">
        <v>2016</v>
      </c>
      <c r="F41" s="7">
        <v>5837</v>
      </c>
      <c r="G41" s="8">
        <v>186</v>
      </c>
      <c r="H41" s="13">
        <f t="shared" si="0"/>
        <v>1085682</v>
      </c>
      <c r="I41" s="7">
        <v>632</v>
      </c>
      <c r="J41" s="8">
        <f t="shared" si="1"/>
        <v>233</v>
      </c>
      <c r="K41" s="13">
        <f t="shared" si="2"/>
        <v>147256</v>
      </c>
      <c r="L41" s="12">
        <f t="shared" si="3"/>
        <v>1232938</v>
      </c>
    </row>
    <row r="42" spans="1:12" x14ac:dyDescent="0.25">
      <c r="A42" s="4" t="s">
        <v>44</v>
      </c>
      <c r="B42" s="4" t="s">
        <v>63</v>
      </c>
      <c r="C42" s="4" t="s">
        <v>72</v>
      </c>
      <c r="D42" s="5">
        <v>10</v>
      </c>
      <c r="E42" s="5">
        <v>2014</v>
      </c>
      <c r="F42" s="7">
        <v>7500</v>
      </c>
      <c r="G42" s="8">
        <v>195</v>
      </c>
      <c r="H42" s="13">
        <f t="shared" si="0"/>
        <v>1462500</v>
      </c>
      <c r="I42" s="7">
        <v>53</v>
      </c>
      <c r="J42" s="8">
        <f t="shared" si="1"/>
        <v>244</v>
      </c>
      <c r="K42" s="13">
        <f t="shared" si="2"/>
        <v>12932</v>
      </c>
      <c r="L42" s="12">
        <f t="shared" si="3"/>
        <v>1475432</v>
      </c>
    </row>
    <row r="43" spans="1:12" x14ac:dyDescent="0.25">
      <c r="A43" s="4" t="s">
        <v>25</v>
      </c>
      <c r="B43" s="4" t="s">
        <v>49</v>
      </c>
      <c r="C43" s="4" t="s">
        <v>49</v>
      </c>
      <c r="D43" s="5">
        <v>9</v>
      </c>
      <c r="E43" s="5">
        <v>2017</v>
      </c>
      <c r="F43" s="7">
        <v>3500</v>
      </c>
      <c r="G43" s="8">
        <v>310</v>
      </c>
      <c r="H43" s="13">
        <f t="shared" si="0"/>
        <v>1085000</v>
      </c>
      <c r="I43" s="7">
        <v>43</v>
      </c>
      <c r="J43" s="8">
        <f t="shared" si="1"/>
        <v>388</v>
      </c>
      <c r="K43" s="13">
        <f t="shared" si="2"/>
        <v>16684</v>
      </c>
      <c r="L43" s="12">
        <f t="shared" si="3"/>
        <v>1101684</v>
      </c>
    </row>
    <row r="44" spans="1:12" x14ac:dyDescent="0.25">
      <c r="A44" s="4" t="s">
        <v>14</v>
      </c>
      <c r="B44" s="4" t="s">
        <v>15</v>
      </c>
      <c r="C44" s="4" t="s">
        <v>73</v>
      </c>
      <c r="D44" s="5">
        <v>2</v>
      </c>
      <c r="E44" s="5">
        <v>2014</v>
      </c>
      <c r="F44" s="7">
        <v>15374</v>
      </c>
      <c r="G44" s="8">
        <v>120</v>
      </c>
      <c r="H44" s="13">
        <f t="shared" si="0"/>
        <v>1844880</v>
      </c>
      <c r="I44" s="7">
        <v>110</v>
      </c>
      <c r="J44" s="8">
        <f t="shared" si="1"/>
        <v>150</v>
      </c>
      <c r="K44" s="13">
        <f t="shared" si="2"/>
        <v>16500</v>
      </c>
      <c r="L44" s="12">
        <f t="shared" si="3"/>
        <v>1861380</v>
      </c>
    </row>
    <row r="45" spans="1:12" x14ac:dyDescent="0.25">
      <c r="A45" s="4" t="s">
        <v>19</v>
      </c>
      <c r="B45" s="4" t="s">
        <v>35</v>
      </c>
      <c r="C45" s="4" t="s">
        <v>74</v>
      </c>
      <c r="D45" s="5">
        <v>3</v>
      </c>
      <c r="E45" s="5">
        <v>2017</v>
      </c>
      <c r="F45" s="7">
        <v>20300</v>
      </c>
      <c r="G45" s="8">
        <v>298</v>
      </c>
      <c r="H45" s="13">
        <f t="shared" si="0"/>
        <v>6049400</v>
      </c>
      <c r="I45" s="7">
        <v>118</v>
      </c>
      <c r="J45" s="8">
        <f t="shared" si="1"/>
        <v>373</v>
      </c>
      <c r="K45" s="13">
        <f t="shared" si="2"/>
        <v>44014</v>
      </c>
      <c r="L45" s="12">
        <f t="shared" si="3"/>
        <v>6093414</v>
      </c>
    </row>
    <row r="46" spans="1:12" x14ac:dyDescent="0.25">
      <c r="A46" s="4" t="s">
        <v>55</v>
      </c>
      <c r="B46" s="4" t="s">
        <v>61</v>
      </c>
      <c r="C46" s="4" t="s">
        <v>75</v>
      </c>
      <c r="D46" s="5">
        <v>6</v>
      </c>
      <c r="E46" s="5">
        <v>2016</v>
      </c>
      <c r="F46" s="7">
        <v>7532</v>
      </c>
      <c r="G46" s="8">
        <v>210</v>
      </c>
      <c r="H46" s="13">
        <f t="shared" si="0"/>
        <v>1581720</v>
      </c>
      <c r="I46" s="7">
        <v>83</v>
      </c>
      <c r="J46" s="8">
        <f t="shared" si="1"/>
        <v>263</v>
      </c>
      <c r="K46" s="13">
        <f t="shared" si="2"/>
        <v>21829</v>
      </c>
      <c r="L46" s="12">
        <f t="shared" si="3"/>
        <v>1603549</v>
      </c>
    </row>
    <row r="47" spans="1:12" x14ac:dyDescent="0.25">
      <c r="A47" s="4" t="s">
        <v>28</v>
      </c>
      <c r="B47" s="4" t="s">
        <v>69</v>
      </c>
      <c r="C47" s="4" t="s">
        <v>76</v>
      </c>
      <c r="D47" s="5">
        <v>5</v>
      </c>
      <c r="E47" s="5">
        <v>2003</v>
      </c>
      <c r="F47" s="7">
        <v>18750</v>
      </c>
      <c r="G47" s="8">
        <v>194</v>
      </c>
      <c r="H47" s="13">
        <f t="shared" si="0"/>
        <v>3637500</v>
      </c>
      <c r="I47" s="7">
        <v>1023</v>
      </c>
      <c r="J47" s="8">
        <f t="shared" si="1"/>
        <v>243</v>
      </c>
      <c r="K47" s="13">
        <f t="shared" si="2"/>
        <v>248589</v>
      </c>
      <c r="L47" s="12">
        <f t="shared" si="3"/>
        <v>3886089</v>
      </c>
    </row>
    <row r="48" spans="1:12" x14ac:dyDescent="0.25">
      <c r="A48" s="4" t="s">
        <v>19</v>
      </c>
      <c r="B48" s="4" t="s">
        <v>35</v>
      </c>
      <c r="C48" s="4" t="s">
        <v>77</v>
      </c>
      <c r="D48" s="5">
        <v>1</v>
      </c>
      <c r="E48" s="5">
        <v>2015</v>
      </c>
      <c r="F48" s="7">
        <v>11983</v>
      </c>
      <c r="G48" s="8">
        <v>66</v>
      </c>
      <c r="H48" s="13">
        <f t="shared" si="0"/>
        <v>790878</v>
      </c>
      <c r="I48" s="7">
        <v>93</v>
      </c>
      <c r="J48" s="8">
        <f t="shared" si="1"/>
        <v>83</v>
      </c>
      <c r="K48" s="13">
        <f t="shared" si="2"/>
        <v>7719</v>
      </c>
      <c r="L48" s="12">
        <f t="shared" si="3"/>
        <v>798597</v>
      </c>
    </row>
    <row r="49" spans="1:12" x14ac:dyDescent="0.25">
      <c r="A49" s="4" t="s">
        <v>14</v>
      </c>
      <c r="B49" s="4" t="s">
        <v>23</v>
      </c>
      <c r="C49" s="4" t="s">
        <v>78</v>
      </c>
      <c r="D49" s="5">
        <v>9</v>
      </c>
      <c r="E49" s="5">
        <v>2016</v>
      </c>
      <c r="F49" s="7">
        <v>4500</v>
      </c>
      <c r="G49" s="8">
        <v>175</v>
      </c>
      <c r="H49" s="13">
        <f t="shared" si="0"/>
        <v>787500</v>
      </c>
      <c r="I49" s="7">
        <v>251</v>
      </c>
      <c r="J49" s="8">
        <f t="shared" si="1"/>
        <v>219</v>
      </c>
      <c r="K49" s="13">
        <f t="shared" si="2"/>
        <v>54969</v>
      </c>
      <c r="L49" s="12">
        <f t="shared" si="3"/>
        <v>842469</v>
      </c>
    </row>
    <row r="50" spans="1:12" x14ac:dyDescent="0.25">
      <c r="A50" s="4" t="s">
        <v>19</v>
      </c>
      <c r="B50" s="4" t="s">
        <v>38</v>
      </c>
      <c r="C50" s="4" t="s">
        <v>79</v>
      </c>
      <c r="D50" s="5">
        <v>1</v>
      </c>
      <c r="E50" s="5">
        <v>2012</v>
      </c>
      <c r="F50" s="7">
        <v>20100</v>
      </c>
      <c r="G50" s="8">
        <v>125</v>
      </c>
      <c r="H50" s="13">
        <f t="shared" si="0"/>
        <v>2512500</v>
      </c>
      <c r="I50" s="7">
        <v>1723</v>
      </c>
      <c r="J50" s="8">
        <f t="shared" si="1"/>
        <v>156</v>
      </c>
      <c r="K50" s="13">
        <f t="shared" si="2"/>
        <v>268788</v>
      </c>
      <c r="L50" s="12">
        <f t="shared" si="3"/>
        <v>2781288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zoomScale="96" zoomScaleNormal="96" zoomScalePageLayoutView="18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38" sqref="B38"/>
    </sheetView>
  </sheetViews>
  <sheetFormatPr defaultColWidth="8.85546875" defaultRowHeight="15" x14ac:dyDescent="0.25"/>
  <cols>
    <col min="1" max="1" width="31.7109375" style="4" customWidth="1"/>
    <col min="2" max="2" width="32.7109375" style="4" customWidth="1"/>
    <col min="3" max="3" width="50.42578125" style="4" customWidth="1"/>
    <col min="4" max="4" width="7.28515625" style="4" bestFit="1" customWidth="1"/>
    <col min="5" max="5" width="9.140625" style="4" customWidth="1"/>
    <col min="6" max="6" width="11" style="4" customWidth="1"/>
    <col min="7" max="7" width="12" style="4" customWidth="1"/>
    <col min="8" max="8" width="13.7109375" style="4" customWidth="1"/>
    <col min="9" max="9" width="11" style="4" customWidth="1"/>
    <col min="10" max="10" width="12" style="4" customWidth="1"/>
    <col min="11" max="12" width="13.7109375" style="4" customWidth="1"/>
    <col min="13" max="16384" width="8.85546875" style="4"/>
  </cols>
  <sheetData>
    <row r="1" spans="1:12" x14ac:dyDescent="0.25">
      <c r="D1" s="5"/>
      <c r="E1" s="5"/>
      <c r="G1" s="4" t="s">
        <v>0</v>
      </c>
      <c r="J1" s="6">
        <v>1.25</v>
      </c>
    </row>
    <row r="2" spans="1:12" x14ac:dyDescent="0.25">
      <c r="D2" s="5"/>
      <c r="E2" s="5"/>
      <c r="G2" s="4" t="s">
        <v>1</v>
      </c>
      <c r="J2" s="6">
        <v>0.1</v>
      </c>
    </row>
    <row r="3" spans="1:12" x14ac:dyDescent="0.25">
      <c r="D3" s="5"/>
      <c r="E3" s="5"/>
      <c r="J3" s="6"/>
    </row>
    <row r="4" spans="1:12" ht="30" x14ac:dyDescent="0.25">
      <c r="A4" s="9" t="s">
        <v>2</v>
      </c>
      <c r="B4" s="9" t="s">
        <v>3</v>
      </c>
      <c r="C4" s="9" t="s">
        <v>4</v>
      </c>
      <c r="D4" s="10" t="s">
        <v>5</v>
      </c>
      <c r="E4" s="10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1" t="s">
        <v>12</v>
      </c>
      <c r="L4" s="11" t="s">
        <v>13</v>
      </c>
    </row>
    <row r="5" spans="1:12" x14ac:dyDescent="0.25">
      <c r="A5" s="4" t="s">
        <v>14</v>
      </c>
      <c r="B5" s="4" t="s">
        <v>15</v>
      </c>
      <c r="C5" s="4" t="s">
        <v>16</v>
      </c>
      <c r="D5" s="5">
        <v>6</v>
      </c>
      <c r="E5" s="5">
        <v>2015</v>
      </c>
      <c r="F5" s="7">
        <v>16750</v>
      </c>
      <c r="G5" s="8">
        <v>164</v>
      </c>
      <c r="H5" s="13">
        <f t="shared" ref="H5:H50" si="0">F5*G5</f>
        <v>2747000</v>
      </c>
      <c r="I5" s="7">
        <v>93</v>
      </c>
      <c r="J5" s="8">
        <f t="shared" ref="J5:J50" si="1">ROUND(G5*RetailRate,0)</f>
        <v>205</v>
      </c>
      <c r="K5" s="13">
        <f t="shared" ref="K5:K50" si="2">I5*J5</f>
        <v>19065</v>
      </c>
      <c r="L5" s="12">
        <f t="shared" ref="L5:L50" si="3">H5+K5</f>
        <v>2766065</v>
      </c>
    </row>
    <row r="6" spans="1:12" x14ac:dyDescent="0.25">
      <c r="A6" s="4" t="s">
        <v>14</v>
      </c>
      <c r="B6" s="4" t="s">
        <v>17</v>
      </c>
      <c r="C6" s="4" t="s">
        <v>18</v>
      </c>
      <c r="D6" s="5">
        <v>8</v>
      </c>
      <c r="E6" s="5">
        <v>2015</v>
      </c>
      <c r="F6" s="7">
        <v>12345</v>
      </c>
      <c r="G6" s="8">
        <v>88</v>
      </c>
      <c r="H6" s="13">
        <f t="shared" si="0"/>
        <v>1086360</v>
      </c>
      <c r="I6" s="7">
        <v>240</v>
      </c>
      <c r="J6" s="8">
        <f t="shared" si="1"/>
        <v>110</v>
      </c>
      <c r="K6" s="13">
        <f t="shared" si="2"/>
        <v>26400</v>
      </c>
      <c r="L6" s="12">
        <f t="shared" si="3"/>
        <v>1112760</v>
      </c>
    </row>
    <row r="7" spans="1:12" x14ac:dyDescent="0.25">
      <c r="A7" s="4" t="s">
        <v>19</v>
      </c>
      <c r="B7" s="4" t="s">
        <v>20</v>
      </c>
      <c r="C7" s="4" t="s">
        <v>21</v>
      </c>
      <c r="D7" s="5">
        <v>4</v>
      </c>
      <c r="E7" s="5">
        <v>2017</v>
      </c>
      <c r="F7" s="7">
        <v>7500</v>
      </c>
      <c r="G7" s="8">
        <v>212</v>
      </c>
      <c r="H7" s="13">
        <f t="shared" si="0"/>
        <v>1590000</v>
      </c>
      <c r="I7" s="7">
        <v>100</v>
      </c>
      <c r="J7" s="8">
        <f t="shared" si="1"/>
        <v>265</v>
      </c>
      <c r="K7" s="13">
        <f t="shared" si="2"/>
        <v>26500</v>
      </c>
      <c r="L7" s="12">
        <f t="shared" si="3"/>
        <v>1616500</v>
      </c>
    </row>
    <row r="8" spans="1:12" x14ac:dyDescent="0.25">
      <c r="A8" s="4" t="s">
        <v>19</v>
      </c>
      <c r="B8" s="4" t="s">
        <v>20</v>
      </c>
      <c r="C8" s="4" t="s">
        <v>22</v>
      </c>
      <c r="D8" s="5">
        <v>1</v>
      </c>
      <c r="E8" s="5">
        <v>2016</v>
      </c>
      <c r="F8" s="7">
        <v>14300</v>
      </c>
      <c r="G8" s="8">
        <v>185</v>
      </c>
      <c r="H8" s="13">
        <f t="shared" si="0"/>
        <v>2645500</v>
      </c>
      <c r="I8" s="7">
        <v>1000</v>
      </c>
      <c r="J8" s="8">
        <f t="shared" si="1"/>
        <v>231</v>
      </c>
      <c r="K8" s="13">
        <f t="shared" si="2"/>
        <v>231000</v>
      </c>
      <c r="L8" s="12">
        <f t="shared" si="3"/>
        <v>2876500</v>
      </c>
    </row>
    <row r="9" spans="1:12" x14ac:dyDescent="0.25">
      <c r="A9" s="4" t="s">
        <v>14</v>
      </c>
      <c r="B9" s="4" t="s">
        <v>23</v>
      </c>
      <c r="C9" s="4" t="s">
        <v>24</v>
      </c>
      <c r="D9" s="5">
        <v>13</v>
      </c>
      <c r="E9" s="5">
        <v>2017</v>
      </c>
      <c r="F9" s="7">
        <v>12400</v>
      </c>
      <c r="G9" s="8">
        <v>194</v>
      </c>
      <c r="H9" s="13">
        <f t="shared" si="0"/>
        <v>2405600</v>
      </c>
      <c r="I9" s="7">
        <v>100</v>
      </c>
      <c r="J9" s="8">
        <f t="shared" si="1"/>
        <v>243</v>
      </c>
      <c r="K9" s="13">
        <f t="shared" si="2"/>
        <v>24300</v>
      </c>
      <c r="L9" s="12">
        <f t="shared" si="3"/>
        <v>2429900</v>
      </c>
    </row>
    <row r="10" spans="1:12" x14ac:dyDescent="0.25">
      <c r="A10" s="4" t="s">
        <v>25</v>
      </c>
      <c r="B10" s="4" t="s">
        <v>26</v>
      </c>
      <c r="C10" s="4" t="s">
        <v>27</v>
      </c>
      <c r="D10" s="5">
        <v>4</v>
      </c>
      <c r="E10" s="5">
        <v>2017</v>
      </c>
      <c r="F10" s="7">
        <v>25750</v>
      </c>
      <c r="G10" s="8">
        <v>208</v>
      </c>
      <c r="H10" s="13">
        <f t="shared" si="0"/>
        <v>5356000</v>
      </c>
      <c r="I10" s="7">
        <v>1234</v>
      </c>
      <c r="J10" s="8">
        <f t="shared" si="1"/>
        <v>260</v>
      </c>
      <c r="K10" s="13">
        <f t="shared" si="2"/>
        <v>320840</v>
      </c>
      <c r="L10" s="12">
        <f t="shared" si="3"/>
        <v>5676840</v>
      </c>
    </row>
    <row r="11" spans="1:12" x14ac:dyDescent="0.25">
      <c r="A11" s="4" t="s">
        <v>28</v>
      </c>
      <c r="B11" s="4" t="s">
        <v>29</v>
      </c>
      <c r="C11" s="4" t="s">
        <v>30</v>
      </c>
      <c r="D11" s="5">
        <v>10</v>
      </c>
      <c r="E11" s="5">
        <v>2014</v>
      </c>
      <c r="F11" s="7">
        <v>5575</v>
      </c>
      <c r="G11" s="8">
        <v>266</v>
      </c>
      <c r="H11" s="13">
        <f t="shared" si="0"/>
        <v>1482950</v>
      </c>
      <c r="I11" s="7">
        <v>32</v>
      </c>
      <c r="J11" s="8">
        <f t="shared" si="1"/>
        <v>333</v>
      </c>
      <c r="K11" s="13">
        <f t="shared" si="2"/>
        <v>10656</v>
      </c>
      <c r="L11" s="12">
        <f t="shared" si="3"/>
        <v>1493606</v>
      </c>
    </row>
    <row r="12" spans="1:12" x14ac:dyDescent="0.25">
      <c r="A12" s="4" t="s">
        <v>28</v>
      </c>
      <c r="B12" s="4" t="s">
        <v>31</v>
      </c>
      <c r="C12" s="4" t="s">
        <v>32</v>
      </c>
      <c r="D12" s="5">
        <v>6</v>
      </c>
      <c r="E12" s="5">
        <v>2017</v>
      </c>
      <c r="F12" s="7">
        <v>18500</v>
      </c>
      <c r="G12" s="8">
        <v>219</v>
      </c>
      <c r="H12" s="13">
        <f t="shared" si="0"/>
        <v>4051500</v>
      </c>
      <c r="I12" s="7">
        <v>245</v>
      </c>
      <c r="J12" s="8">
        <f t="shared" si="1"/>
        <v>274</v>
      </c>
      <c r="K12" s="13">
        <f t="shared" si="2"/>
        <v>67130</v>
      </c>
      <c r="L12" s="12">
        <f t="shared" si="3"/>
        <v>4118630</v>
      </c>
    </row>
    <row r="13" spans="1:12" x14ac:dyDescent="0.25">
      <c r="A13" s="4" t="s">
        <v>28</v>
      </c>
      <c r="B13" s="4" t="s">
        <v>29</v>
      </c>
      <c r="C13" s="4" t="s">
        <v>33</v>
      </c>
      <c r="D13" s="5">
        <v>11</v>
      </c>
      <c r="E13" s="5">
        <v>2017</v>
      </c>
      <c r="F13" s="7">
        <v>5893</v>
      </c>
      <c r="G13" s="8">
        <v>230</v>
      </c>
      <c r="H13" s="13">
        <f t="shared" si="0"/>
        <v>1355390</v>
      </c>
      <c r="I13" s="7">
        <v>93</v>
      </c>
      <c r="J13" s="8">
        <f t="shared" si="1"/>
        <v>288</v>
      </c>
      <c r="K13" s="13">
        <f t="shared" si="2"/>
        <v>26784</v>
      </c>
      <c r="L13" s="12">
        <f t="shared" si="3"/>
        <v>1382174</v>
      </c>
    </row>
    <row r="14" spans="1:12" x14ac:dyDescent="0.25">
      <c r="A14" s="4" t="s">
        <v>28</v>
      </c>
      <c r="B14" s="4" t="s">
        <v>29</v>
      </c>
      <c r="C14" s="4" t="s">
        <v>34</v>
      </c>
      <c r="D14" s="5">
        <v>5</v>
      </c>
      <c r="E14" s="5">
        <v>2014</v>
      </c>
      <c r="F14" s="7">
        <v>7503</v>
      </c>
      <c r="G14" s="8">
        <v>185</v>
      </c>
      <c r="H14" s="13">
        <f t="shared" si="0"/>
        <v>1388055</v>
      </c>
      <c r="I14" s="7">
        <v>29</v>
      </c>
      <c r="J14" s="8">
        <f t="shared" si="1"/>
        <v>231</v>
      </c>
      <c r="K14" s="13">
        <f t="shared" si="2"/>
        <v>6699</v>
      </c>
      <c r="L14" s="12">
        <f t="shared" si="3"/>
        <v>1394754</v>
      </c>
    </row>
    <row r="15" spans="1:12" x14ac:dyDescent="0.25">
      <c r="A15" s="4" t="s">
        <v>19</v>
      </c>
      <c r="B15" s="4" t="s">
        <v>35</v>
      </c>
      <c r="C15" s="4" t="s">
        <v>36</v>
      </c>
      <c r="D15" s="5">
        <v>5</v>
      </c>
      <c r="E15" s="5">
        <v>2017</v>
      </c>
      <c r="F15" s="7">
        <v>4500</v>
      </c>
      <c r="G15" s="8">
        <v>275</v>
      </c>
      <c r="H15" s="13">
        <f t="shared" si="0"/>
        <v>1237500</v>
      </c>
      <c r="I15" s="7">
        <v>312</v>
      </c>
      <c r="J15" s="8">
        <f t="shared" si="1"/>
        <v>344</v>
      </c>
      <c r="K15" s="13">
        <f t="shared" si="2"/>
        <v>107328</v>
      </c>
      <c r="L15" s="12">
        <f t="shared" si="3"/>
        <v>1344828</v>
      </c>
    </row>
    <row r="16" spans="1:12" x14ac:dyDescent="0.25">
      <c r="A16" s="4" t="s">
        <v>19</v>
      </c>
      <c r="B16" s="4" t="s">
        <v>20</v>
      </c>
      <c r="C16" s="4" t="s">
        <v>37</v>
      </c>
      <c r="D16" s="5">
        <v>8</v>
      </c>
      <c r="E16" s="5">
        <v>2017</v>
      </c>
      <c r="F16" s="7">
        <v>25000</v>
      </c>
      <c r="G16" s="8">
        <v>192</v>
      </c>
      <c r="H16" s="13">
        <f t="shared" si="0"/>
        <v>4800000</v>
      </c>
      <c r="I16" s="7">
        <v>123</v>
      </c>
      <c r="J16" s="8">
        <f t="shared" si="1"/>
        <v>240</v>
      </c>
      <c r="K16" s="13">
        <f t="shared" si="2"/>
        <v>29520</v>
      </c>
      <c r="L16" s="12">
        <f t="shared" si="3"/>
        <v>4829520</v>
      </c>
    </row>
    <row r="17" spans="1:12" x14ac:dyDescent="0.25">
      <c r="A17" s="4" t="s">
        <v>19</v>
      </c>
      <c r="B17" s="4" t="s">
        <v>38</v>
      </c>
      <c r="C17" s="4" t="s">
        <v>39</v>
      </c>
      <c r="D17" s="5">
        <v>2</v>
      </c>
      <c r="E17" s="5">
        <v>2016</v>
      </c>
      <c r="F17" s="7">
        <v>14398</v>
      </c>
      <c r="G17" s="8">
        <v>182</v>
      </c>
      <c r="H17" s="13">
        <f t="shared" si="0"/>
        <v>2620436</v>
      </c>
      <c r="I17" s="7">
        <v>212</v>
      </c>
      <c r="J17" s="8">
        <f t="shared" si="1"/>
        <v>228</v>
      </c>
      <c r="K17" s="13">
        <f t="shared" si="2"/>
        <v>48336</v>
      </c>
      <c r="L17" s="12">
        <f t="shared" si="3"/>
        <v>2668772</v>
      </c>
    </row>
    <row r="18" spans="1:12" x14ac:dyDescent="0.25">
      <c r="A18" s="4" t="s">
        <v>40</v>
      </c>
      <c r="B18" s="4" t="s">
        <v>41</v>
      </c>
      <c r="C18" s="4" t="s">
        <v>42</v>
      </c>
      <c r="D18" s="5">
        <v>12</v>
      </c>
      <c r="E18" s="5">
        <v>2017</v>
      </c>
      <c r="F18" s="7">
        <v>9245</v>
      </c>
      <c r="G18" s="8">
        <v>215</v>
      </c>
      <c r="H18" s="13">
        <f t="shared" si="0"/>
        <v>1987675</v>
      </c>
      <c r="I18" s="7">
        <v>218</v>
      </c>
      <c r="J18" s="8">
        <f t="shared" si="1"/>
        <v>269</v>
      </c>
      <c r="K18" s="13">
        <f t="shared" si="2"/>
        <v>58642</v>
      </c>
      <c r="L18" s="12">
        <f t="shared" si="3"/>
        <v>2046317</v>
      </c>
    </row>
    <row r="19" spans="1:12" x14ac:dyDescent="0.25">
      <c r="A19" s="4" t="s">
        <v>14</v>
      </c>
      <c r="B19" s="4" t="s">
        <v>17</v>
      </c>
      <c r="C19" s="4" t="s">
        <v>43</v>
      </c>
      <c r="D19" s="5">
        <v>5</v>
      </c>
      <c r="E19" s="5">
        <v>2016</v>
      </c>
      <c r="F19" s="7">
        <v>22875</v>
      </c>
      <c r="G19" s="8">
        <v>130</v>
      </c>
      <c r="H19" s="13">
        <f t="shared" si="0"/>
        <v>2973750</v>
      </c>
      <c r="I19" s="7">
        <v>1000</v>
      </c>
      <c r="J19" s="8">
        <f t="shared" si="1"/>
        <v>163</v>
      </c>
      <c r="K19" s="13">
        <f t="shared" si="2"/>
        <v>163000</v>
      </c>
      <c r="L19" s="12">
        <f t="shared" si="3"/>
        <v>3136750</v>
      </c>
    </row>
    <row r="20" spans="1:12" x14ac:dyDescent="0.25">
      <c r="A20" s="4" t="s">
        <v>44</v>
      </c>
      <c r="B20" s="4" t="s">
        <v>45</v>
      </c>
      <c r="C20" s="4" t="s">
        <v>46</v>
      </c>
      <c r="D20" s="5">
        <v>2</v>
      </c>
      <c r="E20" s="5">
        <v>2016</v>
      </c>
      <c r="F20" s="7">
        <v>32400</v>
      </c>
      <c r="G20" s="8">
        <v>110</v>
      </c>
      <c r="H20" s="13">
        <f t="shared" si="0"/>
        <v>3564000</v>
      </c>
      <c r="I20" s="7">
        <v>1309</v>
      </c>
      <c r="J20" s="8">
        <f t="shared" si="1"/>
        <v>138</v>
      </c>
      <c r="K20" s="13">
        <f t="shared" si="2"/>
        <v>180642</v>
      </c>
      <c r="L20" s="12">
        <f t="shared" si="3"/>
        <v>3744642</v>
      </c>
    </row>
    <row r="21" spans="1:12" x14ac:dyDescent="0.25">
      <c r="A21" s="4" t="s">
        <v>44</v>
      </c>
      <c r="B21" s="4" t="s">
        <v>45</v>
      </c>
      <c r="C21" s="4" t="s">
        <v>44</v>
      </c>
      <c r="D21" s="5">
        <v>13</v>
      </c>
      <c r="E21" s="5">
        <v>2017</v>
      </c>
      <c r="F21" s="7">
        <v>22418</v>
      </c>
      <c r="G21" s="8">
        <v>218</v>
      </c>
      <c r="H21" s="13">
        <f t="shared" si="0"/>
        <v>4887124</v>
      </c>
      <c r="I21" s="7">
        <v>45</v>
      </c>
      <c r="J21" s="8">
        <f t="shared" si="1"/>
        <v>273</v>
      </c>
      <c r="K21" s="13">
        <f t="shared" si="2"/>
        <v>12285</v>
      </c>
      <c r="L21" s="12">
        <f t="shared" si="3"/>
        <v>4899409</v>
      </c>
    </row>
    <row r="22" spans="1:12" x14ac:dyDescent="0.25">
      <c r="A22" s="4" t="s">
        <v>28</v>
      </c>
      <c r="B22" s="4" t="s">
        <v>29</v>
      </c>
      <c r="C22" s="4" t="s">
        <v>47</v>
      </c>
      <c r="D22" s="5">
        <v>6</v>
      </c>
      <c r="E22" s="5">
        <v>2016</v>
      </c>
      <c r="F22" s="7">
        <v>3400</v>
      </c>
      <c r="G22" s="8">
        <v>204</v>
      </c>
      <c r="H22" s="13">
        <f t="shared" si="0"/>
        <v>693600</v>
      </c>
      <c r="I22" s="7">
        <v>24</v>
      </c>
      <c r="J22" s="8">
        <f t="shared" si="1"/>
        <v>255</v>
      </c>
      <c r="K22" s="13">
        <f t="shared" si="2"/>
        <v>6120</v>
      </c>
      <c r="L22" s="12">
        <f t="shared" si="3"/>
        <v>699720</v>
      </c>
    </row>
    <row r="23" spans="1:12" x14ac:dyDescent="0.25">
      <c r="A23" s="4" t="s">
        <v>44</v>
      </c>
      <c r="B23" s="4" t="s">
        <v>45</v>
      </c>
      <c r="C23" s="4" t="s">
        <v>48</v>
      </c>
      <c r="D23" s="5">
        <v>5</v>
      </c>
      <c r="E23" s="5">
        <v>2015</v>
      </c>
      <c r="F23" s="7">
        <v>11875</v>
      </c>
      <c r="G23" s="8">
        <v>145</v>
      </c>
      <c r="H23" s="13">
        <f t="shared" si="0"/>
        <v>1721875</v>
      </c>
      <c r="I23" s="7">
        <v>1200</v>
      </c>
      <c r="J23" s="8">
        <f t="shared" si="1"/>
        <v>181</v>
      </c>
      <c r="K23" s="13">
        <f t="shared" si="2"/>
        <v>217200</v>
      </c>
      <c r="L23" s="12">
        <f t="shared" si="3"/>
        <v>1939075</v>
      </c>
    </row>
    <row r="24" spans="1:12" x14ac:dyDescent="0.25">
      <c r="A24" s="4" t="s">
        <v>25</v>
      </c>
      <c r="B24" s="4" t="s">
        <v>49</v>
      </c>
      <c r="C24" s="4" t="s">
        <v>50</v>
      </c>
      <c r="D24" s="5">
        <v>3</v>
      </c>
      <c r="E24" s="5">
        <v>2016</v>
      </c>
      <c r="F24" s="7">
        <v>5500</v>
      </c>
      <c r="G24" s="8">
        <v>244</v>
      </c>
      <c r="H24" s="13">
        <f t="shared" si="0"/>
        <v>1342000</v>
      </c>
      <c r="I24" s="7">
        <v>114</v>
      </c>
      <c r="J24" s="8">
        <f t="shared" si="1"/>
        <v>305</v>
      </c>
      <c r="K24" s="13">
        <f t="shared" si="2"/>
        <v>34770</v>
      </c>
      <c r="L24" s="12">
        <f t="shared" si="3"/>
        <v>1376770</v>
      </c>
    </row>
    <row r="25" spans="1:12" x14ac:dyDescent="0.25">
      <c r="A25" s="4" t="s">
        <v>40</v>
      </c>
      <c r="B25" s="4" t="s">
        <v>41</v>
      </c>
      <c r="C25" s="4" t="s">
        <v>51</v>
      </c>
      <c r="D25" s="5">
        <v>2</v>
      </c>
      <c r="E25" s="5">
        <v>2016</v>
      </c>
      <c r="F25" s="7">
        <v>5387</v>
      </c>
      <c r="G25" s="8">
        <v>182</v>
      </c>
      <c r="H25" s="13">
        <f t="shared" si="0"/>
        <v>980434</v>
      </c>
      <c r="I25" s="7">
        <v>34</v>
      </c>
      <c r="J25" s="8">
        <f t="shared" si="1"/>
        <v>228</v>
      </c>
      <c r="K25" s="13">
        <f t="shared" si="2"/>
        <v>7752</v>
      </c>
      <c r="L25" s="12">
        <f t="shared" si="3"/>
        <v>988186</v>
      </c>
    </row>
    <row r="26" spans="1:12" x14ac:dyDescent="0.25">
      <c r="A26" s="4" t="s">
        <v>40</v>
      </c>
      <c r="B26" s="4" t="s">
        <v>52</v>
      </c>
      <c r="C26" s="4" t="s">
        <v>53</v>
      </c>
      <c r="D26" s="5">
        <v>12</v>
      </c>
      <c r="E26" s="5">
        <v>2017</v>
      </c>
      <c r="F26" s="7">
        <v>37400</v>
      </c>
      <c r="G26" s="8">
        <v>206</v>
      </c>
      <c r="H26" s="13">
        <f t="shared" si="0"/>
        <v>7704400</v>
      </c>
      <c r="I26" s="7">
        <v>1000</v>
      </c>
      <c r="J26" s="8">
        <f t="shared" si="1"/>
        <v>258</v>
      </c>
      <c r="K26" s="13">
        <f t="shared" si="2"/>
        <v>258000</v>
      </c>
      <c r="L26" s="12">
        <f t="shared" si="3"/>
        <v>7962400</v>
      </c>
    </row>
    <row r="27" spans="1:12" x14ac:dyDescent="0.25">
      <c r="A27" s="4" t="s">
        <v>14</v>
      </c>
      <c r="B27" s="4" t="s">
        <v>15</v>
      </c>
      <c r="C27" s="4" t="s">
        <v>54</v>
      </c>
      <c r="D27" s="5">
        <v>8</v>
      </c>
      <c r="E27" s="5">
        <v>2017</v>
      </c>
      <c r="F27" s="7">
        <v>21230</v>
      </c>
      <c r="G27" s="8">
        <v>183</v>
      </c>
      <c r="H27" s="13">
        <f t="shared" si="0"/>
        <v>3885090</v>
      </c>
      <c r="I27" s="7">
        <v>1200</v>
      </c>
      <c r="J27" s="8">
        <f t="shared" si="1"/>
        <v>229</v>
      </c>
      <c r="K27" s="13">
        <f t="shared" si="2"/>
        <v>274800</v>
      </c>
      <c r="L27" s="12">
        <f t="shared" si="3"/>
        <v>4159890</v>
      </c>
    </row>
    <row r="28" spans="1:12" x14ac:dyDescent="0.25">
      <c r="A28" s="4" t="s">
        <v>55</v>
      </c>
      <c r="B28" s="4" t="s">
        <v>56</v>
      </c>
      <c r="C28" s="4" t="s">
        <v>57</v>
      </c>
      <c r="D28" s="5">
        <v>4</v>
      </c>
      <c r="E28" s="5">
        <v>2016</v>
      </c>
      <c r="F28" s="7">
        <v>9575</v>
      </c>
      <c r="G28" s="8">
        <v>188</v>
      </c>
      <c r="H28" s="13">
        <f t="shared" si="0"/>
        <v>1800100</v>
      </c>
      <c r="I28" s="7">
        <v>43</v>
      </c>
      <c r="J28" s="8">
        <f t="shared" si="1"/>
        <v>235</v>
      </c>
      <c r="K28" s="13">
        <f t="shared" si="2"/>
        <v>10105</v>
      </c>
      <c r="L28" s="12">
        <f t="shared" si="3"/>
        <v>1810205</v>
      </c>
    </row>
    <row r="29" spans="1:12" x14ac:dyDescent="0.25">
      <c r="A29" s="4" t="s">
        <v>14</v>
      </c>
      <c r="B29" s="4" t="s">
        <v>17</v>
      </c>
      <c r="C29" s="4" t="s">
        <v>58</v>
      </c>
      <c r="D29" s="5">
        <v>9</v>
      </c>
      <c r="E29" s="5">
        <v>2015</v>
      </c>
      <c r="F29" s="7">
        <v>4575</v>
      </c>
      <c r="G29" s="8">
        <v>156</v>
      </c>
      <c r="H29" s="13">
        <f t="shared" si="0"/>
        <v>713700</v>
      </c>
      <c r="I29" s="7">
        <v>63</v>
      </c>
      <c r="J29" s="8">
        <f t="shared" si="1"/>
        <v>195</v>
      </c>
      <c r="K29" s="13">
        <f t="shared" si="2"/>
        <v>12285</v>
      </c>
      <c r="L29" s="12">
        <f t="shared" si="3"/>
        <v>725985</v>
      </c>
    </row>
    <row r="30" spans="1:12" x14ac:dyDescent="0.25">
      <c r="A30" s="4" t="s">
        <v>55</v>
      </c>
      <c r="B30" s="4" t="s">
        <v>56</v>
      </c>
      <c r="C30" s="4" t="s">
        <v>59</v>
      </c>
      <c r="D30" s="5">
        <v>6</v>
      </c>
      <c r="E30" s="5">
        <v>2017</v>
      </c>
      <c r="F30" s="7">
        <v>12435</v>
      </c>
      <c r="G30" s="8">
        <v>218</v>
      </c>
      <c r="H30" s="13">
        <f t="shared" si="0"/>
        <v>2710830</v>
      </c>
      <c r="I30" s="7">
        <v>142</v>
      </c>
      <c r="J30" s="8">
        <f t="shared" si="1"/>
        <v>273</v>
      </c>
      <c r="K30" s="13">
        <f t="shared" si="2"/>
        <v>38766</v>
      </c>
      <c r="L30" s="12">
        <f t="shared" si="3"/>
        <v>2749596</v>
      </c>
    </row>
    <row r="31" spans="1:12" x14ac:dyDescent="0.25">
      <c r="A31" s="4" t="s">
        <v>28</v>
      </c>
      <c r="B31" s="4" t="s">
        <v>31</v>
      </c>
      <c r="C31" s="4" t="s">
        <v>60</v>
      </c>
      <c r="D31" s="5">
        <v>8</v>
      </c>
      <c r="E31" s="5">
        <v>2017</v>
      </c>
      <c r="F31" s="7">
        <v>11342</v>
      </c>
      <c r="G31" s="8">
        <v>217</v>
      </c>
      <c r="H31" s="13">
        <f t="shared" si="0"/>
        <v>2461214</v>
      </c>
      <c r="I31" s="7">
        <v>87</v>
      </c>
      <c r="J31" s="8">
        <f t="shared" si="1"/>
        <v>271</v>
      </c>
      <c r="K31" s="13">
        <f t="shared" si="2"/>
        <v>23577</v>
      </c>
      <c r="L31" s="12">
        <f t="shared" si="3"/>
        <v>2484791</v>
      </c>
    </row>
    <row r="32" spans="1:12" x14ac:dyDescent="0.25">
      <c r="A32" s="4" t="s">
        <v>55</v>
      </c>
      <c r="B32" s="4" t="s">
        <v>56</v>
      </c>
      <c r="C32" s="4" t="s">
        <v>61</v>
      </c>
      <c r="D32" s="5">
        <v>10</v>
      </c>
      <c r="E32" s="5">
        <v>2015</v>
      </c>
      <c r="F32" s="7">
        <v>3000</v>
      </c>
      <c r="G32" s="8">
        <v>225</v>
      </c>
      <c r="H32" s="13">
        <f t="shared" si="0"/>
        <v>675000</v>
      </c>
      <c r="I32" s="7">
        <v>418</v>
      </c>
      <c r="J32" s="8">
        <f t="shared" si="1"/>
        <v>281</v>
      </c>
      <c r="K32" s="13">
        <f t="shared" si="2"/>
        <v>117458</v>
      </c>
      <c r="L32" s="12">
        <f t="shared" si="3"/>
        <v>792458</v>
      </c>
    </row>
    <row r="33" spans="1:12" x14ac:dyDescent="0.25">
      <c r="A33" s="4" t="s">
        <v>55</v>
      </c>
      <c r="B33" s="4" t="s">
        <v>61</v>
      </c>
      <c r="C33" s="4" t="s">
        <v>62</v>
      </c>
      <c r="D33" s="5">
        <v>7</v>
      </c>
      <c r="E33" s="5">
        <v>2017</v>
      </c>
      <c r="F33" s="7">
        <v>12000</v>
      </c>
      <c r="G33" s="8">
        <v>265</v>
      </c>
      <c r="H33" s="13">
        <f t="shared" si="0"/>
        <v>3180000</v>
      </c>
      <c r="I33" s="7">
        <v>155</v>
      </c>
      <c r="J33" s="8">
        <f t="shared" si="1"/>
        <v>331</v>
      </c>
      <c r="K33" s="13">
        <f t="shared" si="2"/>
        <v>51305</v>
      </c>
      <c r="L33" s="12">
        <f t="shared" si="3"/>
        <v>3231305</v>
      </c>
    </row>
    <row r="34" spans="1:12" x14ac:dyDescent="0.25">
      <c r="A34" s="4" t="s">
        <v>44</v>
      </c>
      <c r="B34" s="4" t="s">
        <v>63</v>
      </c>
      <c r="C34" s="4" t="s">
        <v>64</v>
      </c>
      <c r="D34" s="5">
        <v>2</v>
      </c>
      <c r="E34" s="5">
        <v>2013</v>
      </c>
      <c r="F34" s="7">
        <v>11254</v>
      </c>
      <c r="G34" s="8">
        <v>118</v>
      </c>
      <c r="H34" s="13">
        <f t="shared" si="0"/>
        <v>1327972</v>
      </c>
      <c r="I34" s="7">
        <v>750</v>
      </c>
      <c r="J34" s="8">
        <f t="shared" si="1"/>
        <v>148</v>
      </c>
      <c r="K34" s="13">
        <f t="shared" si="2"/>
        <v>111000</v>
      </c>
      <c r="L34" s="12">
        <f t="shared" si="3"/>
        <v>1438972</v>
      </c>
    </row>
    <row r="35" spans="1:12" x14ac:dyDescent="0.25">
      <c r="A35" s="4" t="s">
        <v>19</v>
      </c>
      <c r="B35" s="4" t="s">
        <v>38</v>
      </c>
      <c r="C35" s="4" t="s">
        <v>65</v>
      </c>
      <c r="D35" s="5">
        <v>1</v>
      </c>
      <c r="E35" s="5">
        <v>2014</v>
      </c>
      <c r="F35" s="7">
        <v>9876</v>
      </c>
      <c r="G35" s="8">
        <v>155</v>
      </c>
      <c r="H35" s="13">
        <f t="shared" si="0"/>
        <v>1530780</v>
      </c>
      <c r="I35" s="7">
        <v>22</v>
      </c>
      <c r="J35" s="8">
        <f t="shared" si="1"/>
        <v>194</v>
      </c>
      <c r="K35" s="13">
        <f t="shared" si="2"/>
        <v>4268</v>
      </c>
      <c r="L35" s="12">
        <f t="shared" si="3"/>
        <v>1535048</v>
      </c>
    </row>
    <row r="36" spans="1:12" x14ac:dyDescent="0.25">
      <c r="A36" s="4" t="s">
        <v>44</v>
      </c>
      <c r="B36" s="4" t="s">
        <v>45</v>
      </c>
      <c r="C36" s="4" t="s">
        <v>66</v>
      </c>
      <c r="D36" s="5">
        <v>5</v>
      </c>
      <c r="E36" s="5">
        <v>2014</v>
      </c>
      <c r="F36" s="7">
        <v>23575</v>
      </c>
      <c r="G36" s="8">
        <v>125</v>
      </c>
      <c r="H36" s="13">
        <f t="shared" si="0"/>
        <v>2946875</v>
      </c>
      <c r="I36" s="7">
        <v>1245</v>
      </c>
      <c r="J36" s="8">
        <f t="shared" si="1"/>
        <v>156</v>
      </c>
      <c r="K36" s="13">
        <f t="shared" si="2"/>
        <v>194220</v>
      </c>
      <c r="L36" s="12">
        <f t="shared" si="3"/>
        <v>3141095</v>
      </c>
    </row>
    <row r="37" spans="1:12" x14ac:dyDescent="0.25">
      <c r="A37" s="4" t="s">
        <v>25</v>
      </c>
      <c r="B37" s="4" t="s">
        <v>26</v>
      </c>
      <c r="C37" s="4" t="s">
        <v>26</v>
      </c>
      <c r="D37" s="5">
        <v>5</v>
      </c>
      <c r="E37" s="5">
        <v>2015</v>
      </c>
      <c r="F37" s="7">
        <v>22345</v>
      </c>
      <c r="G37" s="8">
        <v>221</v>
      </c>
      <c r="H37" s="13">
        <f t="shared" si="0"/>
        <v>4938245</v>
      </c>
      <c r="I37" s="7">
        <v>732</v>
      </c>
      <c r="J37" s="8">
        <f t="shared" si="1"/>
        <v>276</v>
      </c>
      <c r="K37" s="13">
        <f t="shared" si="2"/>
        <v>202032</v>
      </c>
      <c r="L37" s="12">
        <f t="shared" si="3"/>
        <v>5140277</v>
      </c>
    </row>
    <row r="38" spans="1:12" x14ac:dyDescent="0.25">
      <c r="A38" s="4" t="s">
        <v>40</v>
      </c>
      <c r="B38" s="4" t="s">
        <v>52</v>
      </c>
      <c r="C38" s="4" t="s">
        <v>67</v>
      </c>
      <c r="D38" s="5">
        <v>3</v>
      </c>
      <c r="E38" s="5">
        <v>2015</v>
      </c>
      <c r="F38" s="7">
        <v>2750</v>
      </c>
      <c r="G38" s="8">
        <v>165</v>
      </c>
      <c r="H38" s="13">
        <f t="shared" si="0"/>
        <v>453750</v>
      </c>
      <c r="I38" s="7">
        <v>83</v>
      </c>
      <c r="J38" s="8">
        <f t="shared" si="1"/>
        <v>206</v>
      </c>
      <c r="K38" s="13">
        <f t="shared" si="2"/>
        <v>17098</v>
      </c>
      <c r="L38" s="12">
        <f t="shared" si="3"/>
        <v>470848</v>
      </c>
    </row>
    <row r="39" spans="1:12" x14ac:dyDescent="0.25">
      <c r="A39" s="4" t="s">
        <v>14</v>
      </c>
      <c r="B39" s="4" t="s">
        <v>23</v>
      </c>
      <c r="C39" s="4" t="s">
        <v>68</v>
      </c>
      <c r="D39" s="5">
        <v>3</v>
      </c>
      <c r="E39" s="5">
        <v>2015</v>
      </c>
      <c r="F39" s="7">
        <v>4500</v>
      </c>
      <c r="G39" s="8">
        <v>125</v>
      </c>
      <c r="H39" s="13">
        <f t="shared" si="0"/>
        <v>562500</v>
      </c>
      <c r="I39" s="7">
        <v>12</v>
      </c>
      <c r="J39" s="8">
        <f t="shared" si="1"/>
        <v>156</v>
      </c>
      <c r="K39" s="13">
        <f t="shared" si="2"/>
        <v>1872</v>
      </c>
      <c r="L39" s="12">
        <f t="shared" si="3"/>
        <v>564372</v>
      </c>
    </row>
    <row r="40" spans="1:12" x14ac:dyDescent="0.25">
      <c r="A40" s="4" t="s">
        <v>28</v>
      </c>
      <c r="B40" s="4" t="s">
        <v>69</v>
      </c>
      <c r="C40" s="4" t="s">
        <v>70</v>
      </c>
      <c r="D40" s="5">
        <v>12</v>
      </c>
      <c r="E40" s="5">
        <v>2016</v>
      </c>
      <c r="F40" s="7">
        <v>8590</v>
      </c>
      <c r="G40" s="8">
        <v>236</v>
      </c>
      <c r="H40" s="13">
        <f t="shared" si="0"/>
        <v>2027240</v>
      </c>
      <c r="I40" s="7">
        <v>48</v>
      </c>
      <c r="J40" s="8">
        <f t="shared" si="1"/>
        <v>295</v>
      </c>
      <c r="K40" s="13">
        <f t="shared" si="2"/>
        <v>14160</v>
      </c>
      <c r="L40" s="12">
        <f t="shared" si="3"/>
        <v>2041400</v>
      </c>
    </row>
    <row r="41" spans="1:12" x14ac:dyDescent="0.25">
      <c r="A41" s="4" t="s">
        <v>28</v>
      </c>
      <c r="B41" s="4" t="s">
        <v>69</v>
      </c>
      <c r="C41" s="4" t="s">
        <v>71</v>
      </c>
      <c r="D41" s="5">
        <v>9</v>
      </c>
      <c r="E41" s="5">
        <v>2016</v>
      </c>
      <c r="F41" s="7">
        <v>5837</v>
      </c>
      <c r="G41" s="8">
        <v>186</v>
      </c>
      <c r="H41" s="13">
        <f t="shared" si="0"/>
        <v>1085682</v>
      </c>
      <c r="I41" s="7">
        <v>632</v>
      </c>
      <c r="J41" s="8">
        <f t="shared" si="1"/>
        <v>233</v>
      </c>
      <c r="K41" s="13">
        <f t="shared" si="2"/>
        <v>147256</v>
      </c>
      <c r="L41" s="12">
        <f t="shared" si="3"/>
        <v>1232938</v>
      </c>
    </row>
    <row r="42" spans="1:12" x14ac:dyDescent="0.25">
      <c r="A42" s="4" t="s">
        <v>44</v>
      </c>
      <c r="B42" s="4" t="s">
        <v>63</v>
      </c>
      <c r="C42" s="4" t="s">
        <v>72</v>
      </c>
      <c r="D42" s="5">
        <v>10</v>
      </c>
      <c r="E42" s="5">
        <v>2014</v>
      </c>
      <c r="F42" s="7">
        <v>7500</v>
      </c>
      <c r="G42" s="8">
        <v>195</v>
      </c>
      <c r="H42" s="13">
        <f t="shared" si="0"/>
        <v>1462500</v>
      </c>
      <c r="I42" s="7">
        <v>53</v>
      </c>
      <c r="J42" s="8">
        <f t="shared" si="1"/>
        <v>244</v>
      </c>
      <c r="K42" s="13">
        <f t="shared" si="2"/>
        <v>12932</v>
      </c>
      <c r="L42" s="12">
        <f t="shared" si="3"/>
        <v>1475432</v>
      </c>
    </row>
    <row r="43" spans="1:12" x14ac:dyDescent="0.25">
      <c r="A43" s="4" t="s">
        <v>25</v>
      </c>
      <c r="B43" s="4" t="s">
        <v>49</v>
      </c>
      <c r="C43" s="4" t="s">
        <v>49</v>
      </c>
      <c r="D43" s="5">
        <v>9</v>
      </c>
      <c r="E43" s="5">
        <v>2017</v>
      </c>
      <c r="F43" s="7">
        <v>3500</v>
      </c>
      <c r="G43" s="8">
        <v>310</v>
      </c>
      <c r="H43" s="13">
        <f t="shared" si="0"/>
        <v>1085000</v>
      </c>
      <c r="I43" s="7">
        <v>43</v>
      </c>
      <c r="J43" s="8">
        <f t="shared" si="1"/>
        <v>388</v>
      </c>
      <c r="K43" s="13">
        <f t="shared" si="2"/>
        <v>16684</v>
      </c>
      <c r="L43" s="12">
        <f t="shared" si="3"/>
        <v>1101684</v>
      </c>
    </row>
    <row r="44" spans="1:12" x14ac:dyDescent="0.25">
      <c r="A44" s="4" t="s">
        <v>14</v>
      </c>
      <c r="B44" s="4" t="s">
        <v>15</v>
      </c>
      <c r="C44" s="4" t="s">
        <v>73</v>
      </c>
      <c r="D44" s="5">
        <v>2</v>
      </c>
      <c r="E44" s="5">
        <v>2014</v>
      </c>
      <c r="F44" s="7">
        <v>15374</v>
      </c>
      <c r="G44" s="8">
        <v>120</v>
      </c>
      <c r="H44" s="13">
        <f t="shared" si="0"/>
        <v>1844880</v>
      </c>
      <c r="I44" s="7">
        <v>110</v>
      </c>
      <c r="J44" s="8">
        <f t="shared" si="1"/>
        <v>150</v>
      </c>
      <c r="K44" s="13">
        <f t="shared" si="2"/>
        <v>16500</v>
      </c>
      <c r="L44" s="12">
        <f t="shared" si="3"/>
        <v>1861380</v>
      </c>
    </row>
    <row r="45" spans="1:12" x14ac:dyDescent="0.25">
      <c r="A45" s="4" t="s">
        <v>19</v>
      </c>
      <c r="B45" s="4" t="s">
        <v>35</v>
      </c>
      <c r="C45" s="4" t="s">
        <v>74</v>
      </c>
      <c r="D45" s="5">
        <v>3</v>
      </c>
      <c r="E45" s="5">
        <v>2017</v>
      </c>
      <c r="F45" s="7">
        <v>20300</v>
      </c>
      <c r="G45" s="8">
        <v>298</v>
      </c>
      <c r="H45" s="13">
        <f t="shared" si="0"/>
        <v>6049400</v>
      </c>
      <c r="I45" s="7">
        <v>118</v>
      </c>
      <c r="J45" s="8">
        <f t="shared" si="1"/>
        <v>373</v>
      </c>
      <c r="K45" s="13">
        <f t="shared" si="2"/>
        <v>44014</v>
      </c>
      <c r="L45" s="12">
        <f t="shared" si="3"/>
        <v>6093414</v>
      </c>
    </row>
    <row r="46" spans="1:12" x14ac:dyDescent="0.25">
      <c r="A46" s="4" t="s">
        <v>55</v>
      </c>
      <c r="B46" s="4" t="s">
        <v>61</v>
      </c>
      <c r="C46" s="4" t="s">
        <v>75</v>
      </c>
      <c r="D46" s="5">
        <v>6</v>
      </c>
      <c r="E46" s="5">
        <v>2016</v>
      </c>
      <c r="F46" s="7">
        <v>7532</v>
      </c>
      <c r="G46" s="8">
        <v>210</v>
      </c>
      <c r="H46" s="13">
        <f t="shared" si="0"/>
        <v>1581720</v>
      </c>
      <c r="I46" s="7">
        <v>83</v>
      </c>
      <c r="J46" s="8">
        <f t="shared" si="1"/>
        <v>263</v>
      </c>
      <c r="K46" s="13">
        <f t="shared" si="2"/>
        <v>21829</v>
      </c>
      <c r="L46" s="12">
        <f t="shared" si="3"/>
        <v>1603549</v>
      </c>
    </row>
    <row r="47" spans="1:12" x14ac:dyDescent="0.25">
      <c r="A47" s="4" t="s">
        <v>28</v>
      </c>
      <c r="B47" s="4" t="s">
        <v>69</v>
      </c>
      <c r="C47" s="4" t="s">
        <v>76</v>
      </c>
      <c r="D47" s="5">
        <v>5</v>
      </c>
      <c r="E47" s="5">
        <v>2003</v>
      </c>
      <c r="F47" s="7">
        <v>18750</v>
      </c>
      <c r="G47" s="8">
        <v>194</v>
      </c>
      <c r="H47" s="13">
        <f t="shared" si="0"/>
        <v>3637500</v>
      </c>
      <c r="I47" s="7">
        <v>1023</v>
      </c>
      <c r="J47" s="8">
        <f t="shared" si="1"/>
        <v>243</v>
      </c>
      <c r="K47" s="13">
        <f t="shared" si="2"/>
        <v>248589</v>
      </c>
      <c r="L47" s="12">
        <f t="shared" si="3"/>
        <v>3886089</v>
      </c>
    </row>
    <row r="48" spans="1:12" x14ac:dyDescent="0.25">
      <c r="A48" s="4" t="s">
        <v>19</v>
      </c>
      <c r="B48" s="4" t="s">
        <v>35</v>
      </c>
      <c r="C48" s="4" t="s">
        <v>77</v>
      </c>
      <c r="D48" s="5">
        <v>1</v>
      </c>
      <c r="E48" s="5">
        <v>2015</v>
      </c>
      <c r="F48" s="7">
        <v>11983</v>
      </c>
      <c r="G48" s="8">
        <v>66</v>
      </c>
      <c r="H48" s="13">
        <f t="shared" si="0"/>
        <v>790878</v>
      </c>
      <c r="I48" s="7">
        <v>93</v>
      </c>
      <c r="J48" s="8">
        <f t="shared" si="1"/>
        <v>83</v>
      </c>
      <c r="K48" s="13">
        <f t="shared" si="2"/>
        <v>7719</v>
      </c>
      <c r="L48" s="12">
        <f t="shared" si="3"/>
        <v>798597</v>
      </c>
    </row>
    <row r="49" spans="1:12" x14ac:dyDescent="0.25">
      <c r="A49" s="4" t="s">
        <v>14</v>
      </c>
      <c r="B49" s="4" t="s">
        <v>23</v>
      </c>
      <c r="C49" s="4" t="s">
        <v>78</v>
      </c>
      <c r="D49" s="5">
        <v>9</v>
      </c>
      <c r="E49" s="5">
        <v>2016</v>
      </c>
      <c r="F49" s="7">
        <v>4500</v>
      </c>
      <c r="G49" s="8">
        <v>175</v>
      </c>
      <c r="H49" s="13">
        <f t="shared" si="0"/>
        <v>787500</v>
      </c>
      <c r="I49" s="7">
        <v>251</v>
      </c>
      <c r="J49" s="8">
        <f t="shared" si="1"/>
        <v>219</v>
      </c>
      <c r="K49" s="13">
        <f t="shared" si="2"/>
        <v>54969</v>
      </c>
      <c r="L49" s="12">
        <f t="shared" si="3"/>
        <v>842469</v>
      </c>
    </row>
    <row r="50" spans="1:12" x14ac:dyDescent="0.25">
      <c r="A50" s="4" t="s">
        <v>19</v>
      </c>
      <c r="B50" s="4" t="s">
        <v>38</v>
      </c>
      <c r="C50" s="4" t="s">
        <v>79</v>
      </c>
      <c r="D50" s="5">
        <v>1</v>
      </c>
      <c r="E50" s="5">
        <v>2012</v>
      </c>
      <c r="F50" s="7">
        <v>20100</v>
      </c>
      <c r="G50" s="8">
        <v>125</v>
      </c>
      <c r="H50" s="13">
        <f t="shared" si="0"/>
        <v>2512500</v>
      </c>
      <c r="I50" s="7">
        <v>1723</v>
      </c>
      <c r="J50" s="8">
        <f t="shared" si="1"/>
        <v>156</v>
      </c>
      <c r="K50" s="13">
        <f t="shared" si="2"/>
        <v>268788</v>
      </c>
      <c r="L50" s="12">
        <f t="shared" si="3"/>
        <v>2781288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0"/>
  <sheetViews>
    <sheetView zoomScale="148" zoomScaleNormal="148" zoomScalePageLayoutView="170" workbookViewId="0">
      <selection activeCell="C21" sqref="C21"/>
    </sheetView>
  </sheetViews>
  <sheetFormatPr defaultColWidth="8.85546875" defaultRowHeight="15" x14ac:dyDescent="0.25"/>
  <cols>
    <col min="1" max="1" width="19.85546875" style="4" bestFit="1" customWidth="1"/>
    <col min="2" max="2" width="12.42578125" style="4" bestFit="1" customWidth="1"/>
    <col min="3" max="3" width="6.42578125" style="4" customWidth="1"/>
    <col min="4" max="4" width="7.140625" style="4" customWidth="1"/>
    <col min="5" max="5" width="10.42578125" style="4" customWidth="1"/>
    <col min="6" max="7" width="12.7109375" style="4" customWidth="1"/>
    <col min="8" max="8" width="6.42578125" style="4" customWidth="1"/>
    <col min="9" max="9" width="7" style="4" customWidth="1"/>
    <col min="10" max="11" width="11.42578125" style="4" customWidth="1"/>
    <col min="12" max="12" width="12.7109375" style="4" customWidth="1"/>
    <col min="13" max="16384" width="8.85546875" style="4"/>
  </cols>
  <sheetData>
    <row r="1" spans="1:12" x14ac:dyDescent="0.25">
      <c r="A1" s="17" t="s">
        <v>96</v>
      </c>
      <c r="B1" s="17"/>
      <c r="D1" s="17" t="s">
        <v>95</v>
      </c>
      <c r="E1" s="17"/>
      <c r="F1" s="17"/>
      <c r="G1" s="17"/>
      <c r="I1" s="17" t="s">
        <v>94</v>
      </c>
      <c r="J1" s="17"/>
      <c r="K1" s="17"/>
      <c r="L1" s="17"/>
    </row>
    <row r="2" spans="1:12" x14ac:dyDescent="0.25">
      <c r="A2" s="4" t="s">
        <v>93</v>
      </c>
      <c r="B2" s="14">
        <v>45000</v>
      </c>
      <c r="E2" s="115" t="s">
        <v>92</v>
      </c>
      <c r="F2" s="115"/>
      <c r="G2" s="115"/>
      <c r="J2" s="115" t="s">
        <v>91</v>
      </c>
      <c r="K2" s="115"/>
      <c r="L2" s="115"/>
    </row>
    <row r="3" spans="1:12" x14ac:dyDescent="0.25">
      <c r="A3" s="4" t="s">
        <v>90</v>
      </c>
      <c r="B3" s="14">
        <v>8000</v>
      </c>
      <c r="D3" s="20"/>
      <c r="E3" s="15"/>
      <c r="F3" s="15"/>
      <c r="G3" s="15"/>
      <c r="I3" s="19"/>
      <c r="J3" s="3"/>
      <c r="K3" s="3"/>
      <c r="L3" s="3"/>
    </row>
    <row r="4" spans="1:12" x14ac:dyDescent="0.25">
      <c r="A4" s="4" t="s">
        <v>89</v>
      </c>
      <c r="B4" s="18">
        <v>4.4999999999999998E-2</v>
      </c>
      <c r="D4" s="3"/>
      <c r="E4" s="15"/>
      <c r="F4" s="15"/>
      <c r="G4" s="15"/>
      <c r="I4" s="3"/>
      <c r="J4" s="1"/>
      <c r="K4" s="1"/>
      <c r="L4" s="1"/>
    </row>
    <row r="5" spans="1:12" x14ac:dyDescent="0.25">
      <c r="A5" s="4" t="s">
        <v>88</v>
      </c>
      <c r="B5" s="7">
        <v>5</v>
      </c>
      <c r="D5" s="3"/>
      <c r="E5" s="15"/>
      <c r="F5" s="15"/>
      <c r="G5" s="15"/>
      <c r="I5" s="3"/>
      <c r="J5" s="1"/>
      <c r="K5" s="1"/>
      <c r="L5" s="1"/>
    </row>
    <row r="6" spans="1:12" x14ac:dyDescent="0.25">
      <c r="A6" s="4" t="s">
        <v>87</v>
      </c>
      <c r="B6" s="7">
        <v>12</v>
      </c>
      <c r="D6" s="3"/>
      <c r="E6" s="15"/>
      <c r="F6" s="15"/>
      <c r="G6" s="15"/>
      <c r="I6" s="3"/>
      <c r="J6" s="1"/>
      <c r="K6" s="1"/>
      <c r="L6" s="1"/>
    </row>
    <row r="7" spans="1:12" x14ac:dyDescent="0.25">
      <c r="D7" s="3"/>
      <c r="E7" s="15"/>
      <c r="F7" s="15"/>
      <c r="G7" s="15"/>
      <c r="I7" s="3"/>
      <c r="J7" s="1"/>
      <c r="K7" s="1"/>
      <c r="L7" s="1"/>
    </row>
    <row r="8" spans="1:12" x14ac:dyDescent="0.25">
      <c r="A8" s="17" t="s">
        <v>86</v>
      </c>
      <c r="B8" s="17"/>
      <c r="D8" s="3"/>
      <c r="E8" s="15"/>
      <c r="F8" s="15"/>
      <c r="G8" s="15"/>
      <c r="I8" s="3"/>
      <c r="J8" s="1"/>
      <c r="K8" s="1"/>
      <c r="L8" s="1"/>
    </row>
    <row r="9" spans="1:12" x14ac:dyDescent="0.25">
      <c r="A9" s="4" t="s">
        <v>85</v>
      </c>
      <c r="B9" s="2">
        <f>B2-B3</f>
        <v>37000</v>
      </c>
      <c r="D9" s="3"/>
      <c r="E9" s="15"/>
      <c r="F9" s="15"/>
      <c r="G9" s="15"/>
      <c r="I9" s="3"/>
      <c r="J9" s="1"/>
      <c r="K9" s="1"/>
      <c r="L9" s="1"/>
    </row>
    <row r="10" spans="1:12" x14ac:dyDescent="0.25">
      <c r="A10" s="4" t="s">
        <v>84</v>
      </c>
      <c r="B10" s="16">
        <f>B4/B6</f>
        <v>3.7499999999999999E-3</v>
      </c>
      <c r="D10" s="3"/>
      <c r="E10" s="15"/>
      <c r="F10" s="15"/>
      <c r="G10" s="15"/>
      <c r="I10" s="3"/>
      <c r="J10" s="1"/>
      <c r="K10" s="1"/>
      <c r="L10" s="1"/>
    </row>
    <row r="11" spans="1:12" x14ac:dyDescent="0.25">
      <c r="A11" s="4" t="s">
        <v>83</v>
      </c>
      <c r="B11" s="4">
        <f>B5*B6</f>
        <v>60</v>
      </c>
      <c r="D11" s="3"/>
      <c r="E11" s="15"/>
      <c r="F11" s="15"/>
      <c r="G11" s="15"/>
      <c r="I11" s="3"/>
      <c r="J11" s="1"/>
      <c r="K11" s="1"/>
      <c r="L11" s="1"/>
    </row>
    <row r="12" spans="1:12" x14ac:dyDescent="0.25">
      <c r="A12" s="4" t="s">
        <v>82</v>
      </c>
      <c r="B12" s="14">
        <f>PMT(B10,B11,-B9)</f>
        <v>689.79171193611603</v>
      </c>
      <c r="D12" s="3"/>
      <c r="E12" s="15"/>
      <c r="F12" s="15"/>
      <c r="G12" s="15"/>
      <c r="I12" s="3"/>
      <c r="J12" s="1"/>
      <c r="K12" s="1"/>
      <c r="L12" s="1"/>
    </row>
    <row r="13" spans="1:12" x14ac:dyDescent="0.25">
      <c r="A13" s="4" t="s">
        <v>81</v>
      </c>
      <c r="B13" s="14">
        <f>B11*B12</f>
        <v>41387.502716166964</v>
      </c>
      <c r="I13" s="3"/>
      <c r="J13" s="1"/>
      <c r="K13" s="1"/>
      <c r="L13" s="1"/>
    </row>
    <row r="14" spans="1:12" x14ac:dyDescent="0.25">
      <c r="A14" s="4" t="s">
        <v>80</v>
      </c>
      <c r="B14" s="2">
        <f>B13-B9</f>
        <v>4387.5027161669641</v>
      </c>
      <c r="I14" s="3"/>
      <c r="J14" s="1"/>
      <c r="K14" s="1"/>
      <c r="L14" s="1"/>
    </row>
    <row r="15" spans="1:12" x14ac:dyDescent="0.25">
      <c r="I15" s="3"/>
      <c r="J15" s="1"/>
      <c r="K15" s="1"/>
      <c r="L15" s="1"/>
    </row>
    <row r="16" spans="1:12" x14ac:dyDescent="0.25">
      <c r="I16" s="3"/>
      <c r="J16" s="1"/>
      <c r="K16" s="1"/>
      <c r="L16" s="1"/>
    </row>
    <row r="17" spans="9:12" x14ac:dyDescent="0.25">
      <c r="I17" s="3"/>
      <c r="J17" s="1"/>
      <c r="K17" s="1"/>
      <c r="L17" s="1"/>
    </row>
    <row r="18" spans="9:12" x14ac:dyDescent="0.25">
      <c r="I18" s="3"/>
      <c r="J18" s="1"/>
      <c r="K18" s="1"/>
      <c r="L18" s="1"/>
    </row>
    <row r="19" spans="9:12" x14ac:dyDescent="0.25">
      <c r="I19" s="3"/>
      <c r="J19" s="1"/>
      <c r="K19" s="1"/>
      <c r="L19" s="1"/>
    </row>
    <row r="20" spans="9:12" x14ac:dyDescent="0.25">
      <c r="I20" s="3"/>
      <c r="J20" s="1"/>
      <c r="K20" s="1"/>
      <c r="L20" s="1"/>
    </row>
  </sheetData>
  <mergeCells count="2">
    <mergeCell ref="E2:G2"/>
    <mergeCell ref="J2:L2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0"/>
  <sheetViews>
    <sheetView zoomScale="148" zoomScaleNormal="148" zoomScalePageLayoutView="170" workbookViewId="0">
      <selection activeCell="E24" sqref="E24"/>
    </sheetView>
  </sheetViews>
  <sheetFormatPr defaultColWidth="8.85546875" defaultRowHeight="15" x14ac:dyDescent="0.25"/>
  <cols>
    <col min="1" max="1" width="19.85546875" style="4" bestFit="1" customWidth="1"/>
    <col min="2" max="2" width="12.42578125" style="4" bestFit="1" customWidth="1"/>
    <col min="3" max="3" width="6.42578125" style="4" customWidth="1"/>
    <col min="4" max="4" width="7.140625" style="4" customWidth="1"/>
    <col min="5" max="5" width="10.42578125" style="4" customWidth="1"/>
    <col min="6" max="7" width="12.7109375" style="4" customWidth="1"/>
    <col min="8" max="8" width="6.42578125" style="4" customWidth="1"/>
    <col min="9" max="9" width="10.5703125" style="4" customWidth="1"/>
    <col min="10" max="11" width="11.42578125" style="4" customWidth="1"/>
    <col min="12" max="12" width="12.7109375" style="4" customWidth="1"/>
    <col min="13" max="16384" width="8.85546875" style="4"/>
  </cols>
  <sheetData>
    <row r="1" spans="1:12" x14ac:dyDescent="0.25">
      <c r="A1" s="17" t="s">
        <v>96</v>
      </c>
      <c r="B1" s="17"/>
      <c r="D1" s="17" t="s">
        <v>95</v>
      </c>
      <c r="E1" s="17"/>
      <c r="F1" s="17"/>
      <c r="G1" s="17"/>
      <c r="I1" s="17" t="s">
        <v>94</v>
      </c>
      <c r="J1" s="17"/>
      <c r="K1" s="17"/>
      <c r="L1" s="17"/>
    </row>
    <row r="2" spans="1:12" x14ac:dyDescent="0.25">
      <c r="A2" s="4" t="s">
        <v>93</v>
      </c>
      <c r="B2" s="14">
        <v>45000</v>
      </c>
      <c r="E2" s="115" t="s">
        <v>92</v>
      </c>
      <c r="F2" s="115"/>
      <c r="G2" s="115"/>
      <c r="J2" s="115" t="s">
        <v>91</v>
      </c>
      <c r="K2" s="115"/>
      <c r="L2" s="115"/>
    </row>
    <row r="3" spans="1:12" x14ac:dyDescent="0.25">
      <c r="A3" s="4" t="s">
        <v>90</v>
      </c>
      <c r="B3" s="14">
        <v>8000</v>
      </c>
      <c r="D3" s="20"/>
      <c r="E3" s="100">
        <f>B12</f>
        <v>689.79171193611603</v>
      </c>
      <c r="F3" s="100">
        <f>B13</f>
        <v>41387.502716166964</v>
      </c>
      <c r="G3" s="100">
        <f>B14</f>
        <v>4387.5027161669641</v>
      </c>
      <c r="I3" s="101">
        <f>B12</f>
        <v>689.79171193611603</v>
      </c>
      <c r="J3" s="99">
        <v>3000</v>
      </c>
      <c r="K3" s="99">
        <v>5000</v>
      </c>
      <c r="L3" s="99">
        <v>8000</v>
      </c>
    </row>
    <row r="4" spans="1:12" x14ac:dyDescent="0.25">
      <c r="A4" s="4" t="s">
        <v>89</v>
      </c>
      <c r="B4" s="18">
        <v>4.4999999999999998E-2</v>
      </c>
      <c r="D4" s="98">
        <v>1.4999999999999999E-2</v>
      </c>
      <c r="E4" s="2">
        <f t="dataTable" ref="E4:G12" dt2D="0" dtr="0" r1="B4"/>
        <v>640.46585802943525</v>
      </c>
      <c r="F4" s="2">
        <v>38427.951481766118</v>
      </c>
      <c r="G4" s="2">
        <v>1427.9514817661184</v>
      </c>
      <c r="I4" s="98">
        <v>1.4999999999999999E-2</v>
      </c>
      <c r="J4" s="1">
        <f t="dataTable" ref="J4:L12" dt2D="1" dtr="1" r1="B3" r2="B4" ca="1"/>
        <v>727.01529830368315</v>
      </c>
      <c r="K4" s="1">
        <v>692.39552219398399</v>
      </c>
      <c r="L4" s="1">
        <v>640.46585802943525</v>
      </c>
    </row>
    <row r="5" spans="1:12" x14ac:dyDescent="0.25">
      <c r="A5" s="4" t="s">
        <v>88</v>
      </c>
      <c r="B5" s="7">
        <v>5</v>
      </c>
      <c r="D5" s="98">
        <v>0.02</v>
      </c>
      <c r="E5" s="2">
        <v>648.52712197004212</v>
      </c>
      <c r="F5" s="2">
        <v>38911.627318202525</v>
      </c>
      <c r="G5" s="2">
        <v>1911.6273182025252</v>
      </c>
      <c r="I5" s="98">
        <v>0.02</v>
      </c>
      <c r="J5" s="1">
        <v>736.1659222362639</v>
      </c>
      <c r="K5" s="1">
        <v>701.11040212977514</v>
      </c>
      <c r="L5" s="1">
        <v>648.52712197004212</v>
      </c>
    </row>
    <row r="6" spans="1:12" x14ac:dyDescent="0.25">
      <c r="A6" s="4" t="s">
        <v>87</v>
      </c>
      <c r="B6" s="7">
        <v>12</v>
      </c>
      <c r="D6" s="98">
        <v>2.5000000000000001E-2</v>
      </c>
      <c r="E6" s="2">
        <v>656.65237940277029</v>
      </c>
      <c r="F6" s="2">
        <v>39399.142764166216</v>
      </c>
      <c r="G6" s="2">
        <v>2399.1427641662158</v>
      </c>
      <c r="I6" s="98">
        <v>2.5000000000000001E-2</v>
      </c>
      <c r="J6" s="1">
        <v>745.38918743017166</v>
      </c>
      <c r="K6" s="1">
        <v>709.89446421921105</v>
      </c>
      <c r="L6" s="1">
        <v>656.65237940277029</v>
      </c>
    </row>
    <row r="7" spans="1:12" x14ac:dyDescent="0.25">
      <c r="D7" s="98">
        <v>0.03</v>
      </c>
      <c r="E7" s="2">
        <v>664.84155457033614</v>
      </c>
      <c r="F7" s="2">
        <v>39890.493274220171</v>
      </c>
      <c r="G7" s="2">
        <v>2890.4932742201709</v>
      </c>
      <c r="I7" s="98">
        <v>0.03</v>
      </c>
      <c r="J7" s="1">
        <v>754.68500789065172</v>
      </c>
      <c r="K7" s="1">
        <v>718.74762656252551</v>
      </c>
      <c r="L7" s="1">
        <v>664.84155457033614</v>
      </c>
    </row>
    <row r="8" spans="1:12" x14ac:dyDescent="0.25">
      <c r="A8" s="17" t="s">
        <v>86</v>
      </c>
      <c r="B8" s="17"/>
      <c r="D8" s="98">
        <v>3.5000000000000003E-2</v>
      </c>
      <c r="E8" s="2">
        <v>673.09456389948684</v>
      </c>
      <c r="F8" s="2">
        <v>40385.673833969209</v>
      </c>
      <c r="G8" s="2">
        <v>3385.6738339692092</v>
      </c>
      <c r="I8" s="98">
        <v>3.5000000000000003E-2</v>
      </c>
      <c r="J8" s="1">
        <v>764.05328875076873</v>
      </c>
      <c r="K8" s="1">
        <v>727.669798810256</v>
      </c>
      <c r="L8" s="1">
        <v>673.09456389948684</v>
      </c>
    </row>
    <row r="9" spans="1:12" x14ac:dyDescent="0.25">
      <c r="A9" s="4" t="s">
        <v>85</v>
      </c>
      <c r="B9" s="2">
        <f>B2-B3</f>
        <v>37000</v>
      </c>
      <c r="D9" s="98">
        <v>0.04</v>
      </c>
      <c r="E9" s="2">
        <v>681.41131604485497</v>
      </c>
      <c r="F9" s="2">
        <v>40884.678962691301</v>
      </c>
      <c r="G9" s="2">
        <v>3884.6789626913014</v>
      </c>
      <c r="I9" s="98">
        <v>0.04</v>
      </c>
      <c r="J9" s="1">
        <v>773.49392632118679</v>
      </c>
      <c r="K9" s="1">
        <v>736.66088221065399</v>
      </c>
      <c r="L9" s="1">
        <v>681.41131604485497</v>
      </c>
    </row>
    <row r="10" spans="1:12" x14ac:dyDescent="0.25">
      <c r="A10" s="4" t="s">
        <v>84</v>
      </c>
      <c r="B10" s="16">
        <f>B4/B6</f>
        <v>3.7499999999999999E-3</v>
      </c>
      <c r="D10" s="98">
        <v>4.4999999999999998E-2</v>
      </c>
      <c r="E10" s="100">
        <v>689.79171193611603</v>
      </c>
      <c r="F10" s="100">
        <v>41387.502716166964</v>
      </c>
      <c r="G10" s="100">
        <v>4387.5027161669641</v>
      </c>
      <c r="I10" s="98">
        <v>4.4999999999999998E-2</v>
      </c>
      <c r="J10" s="1">
        <v>783.00680814369923</v>
      </c>
      <c r="K10" s="1">
        <v>745.72076966066595</v>
      </c>
      <c r="L10" s="102">
        <v>689.79171193611603</v>
      </c>
    </row>
    <row r="11" spans="1:12" x14ac:dyDescent="0.25">
      <c r="A11" s="4" t="s">
        <v>83</v>
      </c>
      <c r="B11" s="4">
        <f>B5*B6</f>
        <v>60</v>
      </c>
      <c r="D11" s="98">
        <v>0.05</v>
      </c>
      <c r="E11" s="2">
        <v>698.23564482840459</v>
      </c>
      <c r="F11" s="2">
        <v>41894.138689704276</v>
      </c>
      <c r="G11" s="2">
        <v>4894.1386897042757</v>
      </c>
      <c r="I11" s="98">
        <v>0.05</v>
      </c>
      <c r="J11" s="1">
        <v>792.59181304845924</v>
      </c>
      <c r="K11" s="1">
        <v>754.84934576043747</v>
      </c>
      <c r="L11" s="1">
        <v>698.23564482840459</v>
      </c>
    </row>
    <row r="12" spans="1:12" x14ac:dyDescent="0.25">
      <c r="A12" s="4" t="s">
        <v>82</v>
      </c>
      <c r="B12" s="14">
        <f>PMT(B10,B11,-B9)</f>
        <v>689.79171193611603</v>
      </c>
      <c r="D12" s="98">
        <v>5.5E-2</v>
      </c>
      <c r="E12" s="2">
        <v>706.74300035594297</v>
      </c>
      <c r="F12" s="2">
        <v>42404.580021356582</v>
      </c>
      <c r="G12" s="2">
        <v>5404.5800213565817</v>
      </c>
      <c r="I12" s="98">
        <v>5.5E-2</v>
      </c>
      <c r="J12" s="1">
        <v>802.24881121485419</v>
      </c>
      <c r="K12" s="1">
        <v>764.04648687128963</v>
      </c>
      <c r="L12" s="1">
        <v>706.74300035594297</v>
      </c>
    </row>
    <row r="13" spans="1:12" x14ac:dyDescent="0.25">
      <c r="A13" s="4" t="s">
        <v>81</v>
      </c>
      <c r="B13" s="14">
        <f>B11*B12</f>
        <v>41387.502716166964</v>
      </c>
      <c r="I13"/>
      <c r="J13" s="1"/>
      <c r="K13" s="1"/>
      <c r="L13" s="1"/>
    </row>
    <row r="14" spans="1:12" x14ac:dyDescent="0.25">
      <c r="A14" s="4" t="s">
        <v>80</v>
      </c>
      <c r="B14" s="2">
        <f>B13-B9</f>
        <v>4387.5027161669641</v>
      </c>
      <c r="I14"/>
      <c r="J14" s="1"/>
      <c r="K14" s="1"/>
      <c r="L14" s="1"/>
    </row>
    <row r="15" spans="1:12" x14ac:dyDescent="0.25">
      <c r="I15"/>
      <c r="J15" s="1"/>
      <c r="K15" s="1"/>
      <c r="L15" s="1"/>
    </row>
    <row r="16" spans="1:12" x14ac:dyDescent="0.25">
      <c r="I16"/>
      <c r="J16" s="1"/>
      <c r="K16" s="1"/>
      <c r="L16" s="1"/>
    </row>
    <row r="17" spans="9:12" x14ac:dyDescent="0.25">
      <c r="I17"/>
      <c r="J17" s="1"/>
      <c r="K17" s="1"/>
      <c r="L17" s="1"/>
    </row>
    <row r="18" spans="9:12" x14ac:dyDescent="0.25">
      <c r="I18"/>
      <c r="J18" s="1"/>
      <c r="K18" s="1"/>
      <c r="L18" s="1"/>
    </row>
    <row r="19" spans="9:12" x14ac:dyDescent="0.25">
      <c r="I19"/>
      <c r="J19" s="1"/>
      <c r="K19" s="1"/>
      <c r="L19" s="1"/>
    </row>
    <row r="20" spans="9:12" x14ac:dyDescent="0.25">
      <c r="I20"/>
      <c r="J20" s="1"/>
      <c r="K20" s="1"/>
      <c r="L20" s="1"/>
    </row>
  </sheetData>
  <mergeCells count="2">
    <mergeCell ref="E2:G2"/>
    <mergeCell ref="J2:L2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4"/>
  <sheetViews>
    <sheetView zoomScale="148" zoomScaleNormal="148" zoomScalePageLayoutView="170" workbookViewId="0">
      <selection activeCell="F16" sqref="F16"/>
    </sheetView>
  </sheetViews>
  <sheetFormatPr defaultColWidth="8.85546875" defaultRowHeight="15" x14ac:dyDescent="0.25"/>
  <cols>
    <col min="1" max="1" width="19.85546875" style="4" bestFit="1" customWidth="1"/>
    <col min="2" max="2" width="12.42578125" style="4" bestFit="1" customWidth="1"/>
    <col min="3" max="3" width="6.42578125" style="4" customWidth="1"/>
    <col min="4" max="4" width="7.140625" customWidth="1"/>
    <col min="5" max="5" width="10.42578125" customWidth="1"/>
    <col min="6" max="7" width="12.7109375" customWidth="1"/>
    <col min="8" max="8" width="6.42578125" customWidth="1"/>
    <col min="9" max="9" width="7" customWidth="1"/>
    <col min="10" max="11" width="11.42578125" customWidth="1"/>
    <col min="12" max="12" width="12.7109375" customWidth="1"/>
    <col min="13" max="16384" width="8.85546875" style="4"/>
  </cols>
  <sheetData>
    <row r="1" spans="1:3" x14ac:dyDescent="0.25">
      <c r="A1" s="17" t="s">
        <v>96</v>
      </c>
      <c r="B1" s="17"/>
    </row>
    <row r="2" spans="1:3" x14ac:dyDescent="0.25">
      <c r="A2" s="4" t="s">
        <v>93</v>
      </c>
      <c r="B2" s="14">
        <v>45000</v>
      </c>
    </row>
    <row r="3" spans="1:3" x14ac:dyDescent="0.25">
      <c r="A3" s="4" t="s">
        <v>90</v>
      </c>
      <c r="B3" s="14">
        <v>8000</v>
      </c>
    </row>
    <row r="4" spans="1:3" x14ac:dyDescent="0.25">
      <c r="A4" s="4" t="s">
        <v>89</v>
      </c>
      <c r="B4" s="18">
        <v>4.4999999999999998E-2</v>
      </c>
    </row>
    <row r="5" spans="1:3" x14ac:dyDescent="0.25">
      <c r="A5" s="4" t="s">
        <v>88</v>
      </c>
      <c r="B5" s="7">
        <v>5</v>
      </c>
    </row>
    <row r="6" spans="1:3" x14ac:dyDescent="0.25">
      <c r="A6" s="4" t="s">
        <v>87</v>
      </c>
      <c r="B6" s="7">
        <v>12</v>
      </c>
    </row>
    <row r="8" spans="1:3" x14ac:dyDescent="0.25">
      <c r="A8" s="17" t="s">
        <v>86</v>
      </c>
      <c r="B8" s="17"/>
    </row>
    <row r="9" spans="1:3" x14ac:dyDescent="0.25">
      <c r="A9" s="4" t="s">
        <v>85</v>
      </c>
      <c r="B9" s="2">
        <f>B2-B3</f>
        <v>37000</v>
      </c>
    </row>
    <row r="10" spans="1:3" x14ac:dyDescent="0.25">
      <c r="A10" s="4" t="s">
        <v>84</v>
      </c>
      <c r="B10" s="16">
        <f>B4/B6</f>
        <v>3.7499999999999999E-3</v>
      </c>
    </row>
    <row r="11" spans="1:3" x14ac:dyDescent="0.25">
      <c r="A11" s="4" t="s">
        <v>83</v>
      </c>
      <c r="B11" s="4">
        <f>B5*B6</f>
        <v>60</v>
      </c>
    </row>
    <row r="12" spans="1:3" x14ac:dyDescent="0.25">
      <c r="A12" s="4" t="s">
        <v>82</v>
      </c>
      <c r="B12" s="14">
        <f>PMT(B10,B11,-B9)</f>
        <v>689.79171193611603</v>
      </c>
    </row>
    <row r="13" spans="1:3" x14ac:dyDescent="0.25">
      <c r="A13" s="4" t="s">
        <v>81</v>
      </c>
      <c r="B13" s="14">
        <f>B11*B12</f>
        <v>41387.502716166964</v>
      </c>
    </row>
    <row r="14" spans="1:3" x14ac:dyDescent="0.25">
      <c r="A14" s="4" t="s">
        <v>80</v>
      </c>
      <c r="B14" s="2">
        <f>B13-B9</f>
        <v>4387.5027161669641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48" zoomScaleNormal="148" zoomScalePageLayoutView="170" workbookViewId="0">
      <selection activeCell="C12" sqref="C12"/>
    </sheetView>
  </sheetViews>
  <sheetFormatPr defaultColWidth="8.85546875" defaultRowHeight="15" x14ac:dyDescent="0.25"/>
  <cols>
    <col min="1" max="1" width="19.85546875" style="4" bestFit="1" customWidth="1"/>
    <col min="2" max="2" width="12.42578125" style="4" bestFit="1" customWidth="1"/>
    <col min="3" max="13" width="24" style="4" customWidth="1"/>
    <col min="14" max="16384" width="8.85546875" style="4"/>
  </cols>
  <sheetData>
    <row r="1" spans="1:4" x14ac:dyDescent="0.25">
      <c r="A1" s="17" t="s">
        <v>96</v>
      </c>
      <c r="B1" s="17"/>
      <c r="C1" s="17" t="s">
        <v>97</v>
      </c>
      <c r="D1" s="17" t="s">
        <v>98</v>
      </c>
    </row>
    <row r="2" spans="1:4" x14ac:dyDescent="0.25">
      <c r="A2" s="4" t="s">
        <v>93</v>
      </c>
      <c r="B2" s="14">
        <v>45000</v>
      </c>
      <c r="C2" s="14">
        <v>50000</v>
      </c>
      <c r="D2" s="14">
        <v>40000</v>
      </c>
    </row>
    <row r="3" spans="1:4" x14ac:dyDescent="0.25">
      <c r="A3" s="4" t="s">
        <v>90</v>
      </c>
      <c r="B3" s="14">
        <v>8000</v>
      </c>
      <c r="C3" s="14">
        <v>8000</v>
      </c>
      <c r="D3" s="14">
        <v>4000</v>
      </c>
    </row>
    <row r="4" spans="1:4" x14ac:dyDescent="0.25">
      <c r="A4" s="4" t="s">
        <v>89</v>
      </c>
      <c r="B4" s="18">
        <v>4.4999999999999998E-2</v>
      </c>
      <c r="C4" s="18">
        <v>5.5E-2</v>
      </c>
      <c r="D4" s="18">
        <v>0.04</v>
      </c>
    </row>
    <row r="5" spans="1:4" x14ac:dyDescent="0.25">
      <c r="A5" s="4" t="s">
        <v>88</v>
      </c>
      <c r="B5" s="7">
        <v>5</v>
      </c>
      <c r="C5" s="4">
        <v>6</v>
      </c>
      <c r="D5" s="4">
        <v>4</v>
      </c>
    </row>
    <row r="6" spans="1:4" x14ac:dyDescent="0.25">
      <c r="A6" s="4" t="s">
        <v>87</v>
      </c>
      <c r="B6" s="7">
        <v>12</v>
      </c>
      <c r="C6" s="4">
        <v>12</v>
      </c>
      <c r="D6" s="4">
        <v>12</v>
      </c>
    </row>
    <row r="8" spans="1:4" x14ac:dyDescent="0.25">
      <c r="A8" s="17" t="s">
        <v>86</v>
      </c>
      <c r="B8" s="17"/>
    </row>
    <row r="9" spans="1:4" x14ac:dyDescent="0.25">
      <c r="A9" s="4" t="s">
        <v>85</v>
      </c>
      <c r="B9" s="2">
        <f>B2-B3</f>
        <v>37000</v>
      </c>
      <c r="C9" s="14"/>
    </row>
    <row r="10" spans="1:4" x14ac:dyDescent="0.25">
      <c r="A10" s="4" t="s">
        <v>84</v>
      </c>
      <c r="B10" s="16">
        <f>B4/B6</f>
        <v>3.7499999999999999E-3</v>
      </c>
    </row>
    <row r="11" spans="1:4" x14ac:dyDescent="0.25">
      <c r="A11" s="4" t="s">
        <v>83</v>
      </c>
      <c r="B11" s="4">
        <f>B5*B6</f>
        <v>60</v>
      </c>
    </row>
    <row r="12" spans="1:4" x14ac:dyDescent="0.25">
      <c r="A12" s="4" t="s">
        <v>82</v>
      </c>
      <c r="B12" s="14">
        <f>PMT(B10,B11,-B9)</f>
        <v>689.79171193611603</v>
      </c>
      <c r="C12" s="14"/>
    </row>
    <row r="13" spans="1:4" x14ac:dyDescent="0.25">
      <c r="A13" s="4" t="s">
        <v>81</v>
      </c>
      <c r="B13" s="14">
        <f>B11*B12</f>
        <v>41387.502716166964</v>
      </c>
      <c r="C13" s="14"/>
    </row>
    <row r="14" spans="1:4" x14ac:dyDescent="0.25">
      <c r="A14" s="4" t="s">
        <v>80</v>
      </c>
      <c r="B14" s="2">
        <f>B13-B9</f>
        <v>4387.5027161669641</v>
      </c>
      <c r="C14" s="1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showGridLines="0" workbookViewId="0"/>
  </sheetViews>
  <sheetFormatPr defaultRowHeight="15" x14ac:dyDescent="0.25"/>
  <cols>
    <col min="1" max="1" width="2.28515625" customWidth="1"/>
    <col min="2" max="2" width="5.140625" customWidth="1"/>
    <col min="3" max="3" width="17" customWidth="1"/>
    <col min="4" max="4" width="13.7109375" bestFit="1" customWidth="1"/>
    <col min="5" max="5" width="11.5703125" bestFit="1" customWidth="1"/>
    <col min="6" max="6" width="11.42578125" customWidth="1"/>
    <col min="7" max="7" width="12" bestFit="1" customWidth="1"/>
  </cols>
  <sheetData>
    <row r="1" spans="1:5" x14ac:dyDescent="0.25">
      <c r="A1" s="37" t="s">
        <v>289</v>
      </c>
    </row>
    <row r="2" spans="1:5" x14ac:dyDescent="0.25">
      <c r="A2" s="37" t="s">
        <v>290</v>
      </c>
    </row>
    <row r="3" spans="1:5" x14ac:dyDescent="0.25">
      <c r="A3" s="37" t="s">
        <v>291</v>
      </c>
    </row>
    <row r="4" spans="1:5" x14ac:dyDescent="0.25">
      <c r="A4" s="37" t="s">
        <v>292</v>
      </c>
    </row>
    <row r="5" spans="1:5" x14ac:dyDescent="0.25">
      <c r="A5" s="37" t="s">
        <v>293</v>
      </c>
    </row>
    <row r="6" spans="1:5" x14ac:dyDescent="0.25">
      <c r="A6" s="37"/>
      <c r="B6" t="s">
        <v>294</v>
      </c>
    </row>
    <row r="7" spans="1:5" x14ac:dyDescent="0.25">
      <c r="A7" s="37"/>
      <c r="B7" t="s">
        <v>295</v>
      </c>
    </row>
    <row r="8" spans="1:5" x14ac:dyDescent="0.25">
      <c r="A8" s="37"/>
      <c r="B8" t="s">
        <v>296</v>
      </c>
    </row>
    <row r="9" spans="1:5" x14ac:dyDescent="0.25">
      <c r="A9" s="37" t="s">
        <v>297</v>
      </c>
    </row>
    <row r="10" spans="1:5" x14ac:dyDescent="0.25">
      <c r="B10" t="s">
        <v>298</v>
      </c>
    </row>
    <row r="11" spans="1:5" x14ac:dyDescent="0.25">
      <c r="B11" t="s">
        <v>299</v>
      </c>
    </row>
    <row r="12" spans="1:5" x14ac:dyDescent="0.25">
      <c r="B12" t="s">
        <v>300</v>
      </c>
    </row>
    <row r="14" spans="1:5" ht="15.75" thickBot="1" x14ac:dyDescent="0.3">
      <c r="A14" t="s">
        <v>301</v>
      </c>
    </row>
    <row r="15" spans="1:5" ht="15.75" thickBot="1" x14ac:dyDescent="0.3">
      <c r="B15" s="104" t="s">
        <v>302</v>
      </c>
      <c r="C15" s="104" t="s">
        <v>131</v>
      </c>
      <c r="D15" s="104" t="s">
        <v>303</v>
      </c>
      <c r="E15" s="104" t="s">
        <v>304</v>
      </c>
    </row>
    <row r="16" spans="1:5" ht="15.75" thickBot="1" x14ac:dyDescent="0.3">
      <c r="B16" s="103" t="s">
        <v>312</v>
      </c>
      <c r="C16" s="103" t="s">
        <v>82</v>
      </c>
      <c r="D16" s="106">
        <v>689.79169999999999</v>
      </c>
      <c r="E16" s="106">
        <v>860.4896</v>
      </c>
    </row>
    <row r="19" spans="1:7" ht="15.75" thickBot="1" x14ac:dyDescent="0.3">
      <c r="A19" t="s">
        <v>305</v>
      </c>
    </row>
    <row r="20" spans="1:7" ht="15.75" thickBot="1" x14ac:dyDescent="0.3">
      <c r="B20" s="104" t="s">
        <v>302</v>
      </c>
      <c r="C20" s="104" t="s">
        <v>131</v>
      </c>
      <c r="D20" s="104" t="s">
        <v>303</v>
      </c>
      <c r="E20" s="104" t="s">
        <v>304</v>
      </c>
      <c r="F20" s="104" t="s">
        <v>306</v>
      </c>
    </row>
    <row r="21" spans="1:7" x14ac:dyDescent="0.25">
      <c r="B21" s="105" t="s">
        <v>313</v>
      </c>
      <c r="C21" s="105" t="s">
        <v>93</v>
      </c>
      <c r="D21" s="107">
        <v>45000</v>
      </c>
      <c r="E21" s="107">
        <v>45000.000200000002</v>
      </c>
      <c r="F21" s="105" t="s">
        <v>314</v>
      </c>
    </row>
    <row r="22" spans="1:7" x14ac:dyDescent="0.25">
      <c r="B22" s="105" t="s">
        <v>315</v>
      </c>
      <c r="C22" s="105" t="s">
        <v>90</v>
      </c>
      <c r="D22" s="107">
        <v>8000</v>
      </c>
      <c r="E22" s="107">
        <v>8000</v>
      </c>
      <c r="F22" s="105" t="s">
        <v>314</v>
      </c>
    </row>
    <row r="23" spans="1:7" x14ac:dyDescent="0.25">
      <c r="B23" s="105" t="s">
        <v>316</v>
      </c>
      <c r="C23" s="105" t="s">
        <v>89</v>
      </c>
      <c r="D23" s="108">
        <v>4.4999999999999998E-2</v>
      </c>
      <c r="E23" s="108">
        <v>5.5E-2</v>
      </c>
      <c r="F23" s="105" t="s">
        <v>314</v>
      </c>
    </row>
    <row r="24" spans="1:7" ht="15.75" thickBot="1" x14ac:dyDescent="0.3">
      <c r="B24" s="103" t="s">
        <v>317</v>
      </c>
      <c r="C24" s="103" t="s">
        <v>88</v>
      </c>
      <c r="D24" s="109">
        <v>5</v>
      </c>
      <c r="E24" s="109">
        <v>4</v>
      </c>
      <c r="F24" s="103" t="s">
        <v>314</v>
      </c>
    </row>
    <row r="27" spans="1:7" ht="15.75" thickBot="1" x14ac:dyDescent="0.3">
      <c r="A27" t="s">
        <v>307</v>
      </c>
    </row>
    <row r="28" spans="1:7" ht="15.75" thickBot="1" x14ac:dyDescent="0.3">
      <c r="B28" s="104" t="s">
        <v>302</v>
      </c>
      <c r="C28" s="104" t="s">
        <v>131</v>
      </c>
      <c r="D28" s="104" t="s">
        <v>308</v>
      </c>
      <c r="E28" s="104" t="s">
        <v>309</v>
      </c>
      <c r="F28" s="104" t="s">
        <v>310</v>
      </c>
      <c r="G28" s="104" t="s">
        <v>311</v>
      </c>
    </row>
    <row r="29" spans="1:7" x14ac:dyDescent="0.25">
      <c r="B29" s="105" t="s">
        <v>313</v>
      </c>
      <c r="C29" s="105" t="s">
        <v>93</v>
      </c>
      <c r="D29" s="107">
        <v>45000</v>
      </c>
      <c r="E29" s="105" t="s">
        <v>318</v>
      </c>
      <c r="F29" s="105" t="s">
        <v>319</v>
      </c>
      <c r="G29" s="105">
        <v>4999.9998445366582</v>
      </c>
    </row>
    <row r="30" spans="1:7" x14ac:dyDescent="0.25">
      <c r="B30" s="105" t="s">
        <v>315</v>
      </c>
      <c r="C30" s="105" t="s">
        <v>90</v>
      </c>
      <c r="D30" s="107">
        <v>8000</v>
      </c>
      <c r="E30" s="105" t="s">
        <v>320</v>
      </c>
      <c r="F30" s="105" t="s">
        <v>321</v>
      </c>
      <c r="G30" s="105">
        <v>0</v>
      </c>
    </row>
    <row r="31" spans="1:7" x14ac:dyDescent="0.25">
      <c r="B31" s="105" t="s">
        <v>316</v>
      </c>
      <c r="C31" s="105" t="s">
        <v>89</v>
      </c>
      <c r="D31" s="108">
        <v>5.5E-2</v>
      </c>
      <c r="E31" s="105" t="s">
        <v>322</v>
      </c>
      <c r="F31" s="105" t="s">
        <v>321</v>
      </c>
      <c r="G31" s="105">
        <v>0</v>
      </c>
    </row>
    <row r="32" spans="1:7" x14ac:dyDescent="0.25">
      <c r="B32" s="105" t="s">
        <v>316</v>
      </c>
      <c r="C32" s="105" t="s">
        <v>89</v>
      </c>
      <c r="D32" s="108">
        <v>5.5E-2</v>
      </c>
      <c r="E32" s="105" t="s">
        <v>323</v>
      </c>
      <c r="F32" s="105" t="s">
        <v>319</v>
      </c>
      <c r="G32" s="108">
        <v>1.4999999999999999E-2</v>
      </c>
    </row>
    <row r="33" spans="2:7" x14ac:dyDescent="0.25">
      <c r="B33" s="105" t="s">
        <v>317</v>
      </c>
      <c r="C33" s="105" t="s">
        <v>88</v>
      </c>
      <c r="D33" s="110">
        <v>4</v>
      </c>
      <c r="E33" s="105" t="s">
        <v>324</v>
      </c>
      <c r="F33" s="105" t="s">
        <v>319</v>
      </c>
      <c r="G33" s="105">
        <v>2</v>
      </c>
    </row>
    <row r="34" spans="2:7" ht="15.75" thickBot="1" x14ac:dyDescent="0.3">
      <c r="B34" s="103" t="s">
        <v>317</v>
      </c>
      <c r="C34" s="103" t="s">
        <v>88</v>
      </c>
      <c r="D34" s="109">
        <v>4</v>
      </c>
      <c r="E34" s="103" t="s">
        <v>325</v>
      </c>
      <c r="F34" s="103" t="s">
        <v>321</v>
      </c>
      <c r="G34" s="10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zoomScale="148" zoomScaleNormal="148" zoomScalePageLayoutView="170" workbookViewId="0">
      <selection activeCell="G15" sqref="G15"/>
    </sheetView>
  </sheetViews>
  <sheetFormatPr defaultColWidth="8.85546875" defaultRowHeight="15" x14ac:dyDescent="0.25"/>
  <cols>
    <col min="1" max="1" width="19.85546875" style="4" bestFit="1" customWidth="1"/>
    <col min="2" max="2" width="12.42578125" style="4" bestFit="1" customWidth="1"/>
    <col min="3" max="3" width="6.42578125" customWidth="1"/>
    <col min="4" max="4" width="7.140625" customWidth="1"/>
    <col min="5" max="5" width="10.42578125" customWidth="1"/>
    <col min="6" max="7" width="12.7109375" customWidth="1"/>
    <col min="8" max="8" width="6.42578125" customWidth="1"/>
    <col min="9" max="9" width="7" customWidth="1"/>
    <col min="10" max="11" width="11.42578125" customWidth="1"/>
    <col min="12" max="12" width="12.7109375" customWidth="1"/>
    <col min="13" max="16384" width="8.85546875" style="4"/>
  </cols>
  <sheetData>
    <row r="1" spans="1:2" x14ac:dyDescent="0.25">
      <c r="A1" s="17" t="s">
        <v>96</v>
      </c>
      <c r="B1" s="17"/>
    </row>
    <row r="2" spans="1:2" x14ac:dyDescent="0.25">
      <c r="A2" s="4" t="s">
        <v>93</v>
      </c>
      <c r="B2" s="14">
        <v>45000</v>
      </c>
    </row>
    <row r="3" spans="1:2" x14ac:dyDescent="0.25">
      <c r="A3" s="4" t="s">
        <v>90</v>
      </c>
      <c r="B3" s="14">
        <v>8000</v>
      </c>
    </row>
    <row r="4" spans="1:2" x14ac:dyDescent="0.25">
      <c r="A4" s="4" t="s">
        <v>89</v>
      </c>
      <c r="B4" s="18">
        <v>4.4999999999999998E-2</v>
      </c>
    </row>
    <row r="5" spans="1:2" x14ac:dyDescent="0.25">
      <c r="A5" s="4" t="s">
        <v>88</v>
      </c>
      <c r="B5" s="7">
        <v>5</v>
      </c>
    </row>
    <row r="6" spans="1:2" x14ac:dyDescent="0.25">
      <c r="A6" s="4" t="s">
        <v>87</v>
      </c>
      <c r="B6" s="7">
        <v>12</v>
      </c>
    </row>
    <row r="8" spans="1:2" x14ac:dyDescent="0.25">
      <c r="A8" s="17" t="s">
        <v>86</v>
      </c>
      <c r="B8" s="17"/>
    </row>
    <row r="9" spans="1:2" x14ac:dyDescent="0.25">
      <c r="A9" s="4" t="s">
        <v>85</v>
      </c>
      <c r="B9" s="2">
        <f>B2-B3</f>
        <v>37000</v>
      </c>
    </row>
    <row r="10" spans="1:2" x14ac:dyDescent="0.25">
      <c r="A10" s="4" t="s">
        <v>84</v>
      </c>
      <c r="B10" s="16">
        <f>B4/B6</f>
        <v>3.7499999999999999E-3</v>
      </c>
    </row>
    <row r="11" spans="1:2" x14ac:dyDescent="0.25">
      <c r="A11" s="4" t="s">
        <v>83</v>
      </c>
      <c r="B11" s="4">
        <f>B5*B6</f>
        <v>60</v>
      </c>
    </row>
    <row r="12" spans="1:2" x14ac:dyDescent="0.25">
      <c r="A12" s="4" t="s">
        <v>82</v>
      </c>
      <c r="B12" s="14">
        <f>PMT(B10,B11,-B9)</f>
        <v>689.79171193611603</v>
      </c>
    </row>
    <row r="13" spans="1:2" x14ac:dyDescent="0.25">
      <c r="A13" s="4" t="s">
        <v>81</v>
      </c>
      <c r="B13" s="14">
        <f>B11*B12</f>
        <v>41387.502716166964</v>
      </c>
    </row>
    <row r="14" spans="1:2" x14ac:dyDescent="0.25">
      <c r="A14" s="4" t="s">
        <v>80</v>
      </c>
      <c r="B14" s="2">
        <f>B13-B9</f>
        <v>4387.5027161669641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50" zoomScaleNormal="150" zoomScalePageLayoutView="150" workbookViewId="0">
      <selection activeCell="I7" sqref="I7"/>
    </sheetView>
  </sheetViews>
  <sheetFormatPr defaultColWidth="8.85546875" defaultRowHeight="15" x14ac:dyDescent="0.25"/>
  <cols>
    <col min="1" max="1" width="12.140625" style="4" bestFit="1" customWidth="1"/>
    <col min="2" max="2" width="12" style="4" customWidth="1"/>
    <col min="3" max="4" width="16.7109375" style="4" customWidth="1"/>
    <col min="5" max="5" width="24.28515625" style="4" bestFit="1" customWidth="1"/>
    <col min="6" max="6" width="10.5703125" style="4" bestFit="1" customWidth="1"/>
    <col min="7" max="7" width="12.42578125" style="4" customWidth="1"/>
    <col min="8" max="8" width="17.28515625" style="4" customWidth="1"/>
    <col min="9" max="9" width="12.85546875" style="4" customWidth="1"/>
    <col min="10" max="10" width="9.42578125" style="4" customWidth="1"/>
    <col min="11" max="16384" width="8.85546875" style="4"/>
  </cols>
  <sheetData>
    <row r="1" spans="1:10" x14ac:dyDescent="0.25">
      <c r="A1" s="37" t="s">
        <v>132</v>
      </c>
      <c r="B1" s="43"/>
      <c r="C1" s="36" t="s">
        <v>142</v>
      </c>
      <c r="D1" s="43" t="s">
        <v>129</v>
      </c>
      <c r="E1" s="36" t="s">
        <v>141</v>
      </c>
      <c r="F1" s="42"/>
      <c r="H1" s="42" t="s">
        <v>125</v>
      </c>
      <c r="I1" s="42" t="s">
        <v>140</v>
      </c>
      <c r="J1" s="42" t="s">
        <v>139</v>
      </c>
    </row>
    <row r="2" spans="1:10" x14ac:dyDescent="0.25">
      <c r="B2" s="37"/>
      <c r="D2" s="36"/>
      <c r="E2" s="37" t="s">
        <v>138</v>
      </c>
      <c r="F2" s="41">
        <v>43465</v>
      </c>
      <c r="H2" s="4" t="s">
        <v>137</v>
      </c>
      <c r="I2" s="35">
        <v>40544</v>
      </c>
      <c r="J2" s="6">
        <v>0.1</v>
      </c>
    </row>
    <row r="3" spans="1:10" x14ac:dyDescent="0.25">
      <c r="A3" s="40"/>
      <c r="B3" s="39"/>
      <c r="D3" s="36"/>
      <c r="E3" s="37" t="s">
        <v>136</v>
      </c>
      <c r="F3" s="38">
        <v>80000</v>
      </c>
      <c r="H3" s="4" t="s">
        <v>135</v>
      </c>
      <c r="I3" s="35">
        <v>42370</v>
      </c>
      <c r="J3" s="6">
        <v>0.06</v>
      </c>
    </row>
    <row r="4" spans="1:10" ht="15.75" thickBot="1" x14ac:dyDescent="0.3">
      <c r="B4" s="37"/>
      <c r="D4" s="36"/>
      <c r="F4" s="112" t="s">
        <v>110</v>
      </c>
      <c r="H4" s="4" t="s">
        <v>134</v>
      </c>
      <c r="I4" s="35">
        <v>42370</v>
      </c>
      <c r="J4" s="6">
        <v>0.05</v>
      </c>
    </row>
    <row r="5" spans="1:10" ht="15.75" thickBot="1" x14ac:dyDescent="0.3">
      <c r="C5" s="116" t="s">
        <v>133</v>
      </c>
      <c r="D5" s="117"/>
      <c r="E5" s="118"/>
    </row>
    <row r="6" spans="1:10" ht="30.75" thickBot="1" x14ac:dyDescent="0.3">
      <c r="A6" s="34" t="s">
        <v>132</v>
      </c>
      <c r="B6" s="33" t="s">
        <v>131</v>
      </c>
      <c r="C6" s="33" t="s">
        <v>130</v>
      </c>
      <c r="D6" s="33" t="s">
        <v>129</v>
      </c>
      <c r="E6" s="33" t="s">
        <v>128</v>
      </c>
      <c r="F6" s="32" t="s">
        <v>127</v>
      </c>
      <c r="G6" s="33" t="s">
        <v>126</v>
      </c>
      <c r="H6" s="32" t="s">
        <v>125</v>
      </c>
      <c r="I6" s="31" t="s">
        <v>124</v>
      </c>
    </row>
    <row r="7" spans="1:10" x14ac:dyDescent="0.25">
      <c r="A7" s="30">
        <v>1124</v>
      </c>
      <c r="B7" s="27" t="s">
        <v>123</v>
      </c>
      <c r="C7" s="27" t="s">
        <v>105</v>
      </c>
      <c r="D7" s="27" t="s">
        <v>110</v>
      </c>
      <c r="E7" s="29">
        <v>39329</v>
      </c>
      <c r="F7" s="111">
        <f>YEARFRAC(E7,F$2)</f>
        <v>11.324999999999999</v>
      </c>
      <c r="G7" s="28">
        <v>72750</v>
      </c>
      <c r="H7" s="22">
        <f>IF(E7&lt;I$2,G7*J$2,IF(E7&lt;=I$3,G7*J$3,G7*J$4))</f>
        <v>7275</v>
      </c>
      <c r="I7" s="122"/>
    </row>
    <row r="8" spans="1:10" x14ac:dyDescent="0.25">
      <c r="A8" s="25">
        <v>9355</v>
      </c>
      <c r="B8" s="21" t="s">
        <v>122</v>
      </c>
      <c r="C8" s="21" t="s">
        <v>100</v>
      </c>
      <c r="D8" s="21" t="s">
        <v>99</v>
      </c>
      <c r="E8" s="24">
        <v>43381</v>
      </c>
      <c r="F8" s="111">
        <f t="shared" ref="F8:F26" si="0">YEARFRAC(E8,F$2)</f>
        <v>0.23055555555555557</v>
      </c>
      <c r="G8" s="23">
        <v>48575</v>
      </c>
      <c r="H8" s="22">
        <f t="shared" ref="H8:H26" si="1">IF(E8&lt;I$2,G8*J$2,IF(E8&lt;=I$3,G8*J$3,G8*J$4))</f>
        <v>2428.75</v>
      </c>
      <c r="I8" s="122"/>
    </row>
    <row r="9" spans="1:10" x14ac:dyDescent="0.25">
      <c r="A9" s="25">
        <v>5521</v>
      </c>
      <c r="B9" s="21" t="s">
        <v>121</v>
      </c>
      <c r="C9" s="21" t="s">
        <v>103</v>
      </c>
      <c r="D9" s="21" t="s">
        <v>99</v>
      </c>
      <c r="E9" s="24">
        <v>41840</v>
      </c>
      <c r="F9" s="111">
        <f t="shared" si="0"/>
        <v>4.447222222222222</v>
      </c>
      <c r="G9" s="23">
        <v>44000</v>
      </c>
      <c r="H9" s="22">
        <f t="shared" si="1"/>
        <v>2640</v>
      </c>
      <c r="I9" s="122"/>
    </row>
    <row r="10" spans="1:10" x14ac:dyDescent="0.25">
      <c r="A10" s="25">
        <v>2253</v>
      </c>
      <c r="B10" s="21" t="s">
        <v>120</v>
      </c>
      <c r="C10" s="21" t="s">
        <v>103</v>
      </c>
      <c r="D10" s="21" t="s">
        <v>110</v>
      </c>
      <c r="E10" s="24">
        <v>39853</v>
      </c>
      <c r="F10" s="111">
        <f t="shared" si="0"/>
        <v>9.8944444444444439</v>
      </c>
      <c r="G10" s="23">
        <v>85800</v>
      </c>
      <c r="H10" s="22">
        <f t="shared" si="1"/>
        <v>8580</v>
      </c>
      <c r="I10" s="122"/>
    </row>
    <row r="11" spans="1:10" x14ac:dyDescent="0.25">
      <c r="A11" s="25">
        <v>5967</v>
      </c>
      <c r="B11" s="21" t="s">
        <v>119</v>
      </c>
      <c r="C11" s="21" t="s">
        <v>100</v>
      </c>
      <c r="D11" s="21" t="s">
        <v>99</v>
      </c>
      <c r="E11" s="24">
        <v>41993</v>
      </c>
      <c r="F11" s="111">
        <f t="shared" si="0"/>
        <v>4.0305555555555559</v>
      </c>
      <c r="G11" s="23">
        <v>42695</v>
      </c>
      <c r="H11" s="22">
        <f t="shared" si="1"/>
        <v>2561.6999999999998</v>
      </c>
      <c r="I11" s="122"/>
    </row>
    <row r="12" spans="1:10" x14ac:dyDescent="0.25">
      <c r="A12" s="25">
        <v>5245</v>
      </c>
      <c r="B12" s="21" t="s">
        <v>118</v>
      </c>
      <c r="C12" s="21" t="s">
        <v>105</v>
      </c>
      <c r="D12" s="21" t="s">
        <v>99</v>
      </c>
      <c r="E12" s="24">
        <v>41765</v>
      </c>
      <c r="F12" s="111">
        <f t="shared" si="0"/>
        <v>4.6527777777777777</v>
      </c>
      <c r="G12" s="23">
        <v>41750</v>
      </c>
      <c r="H12" s="22">
        <f t="shared" si="1"/>
        <v>2505</v>
      </c>
      <c r="I12" s="122"/>
    </row>
    <row r="13" spans="1:10" x14ac:dyDescent="0.25">
      <c r="A13" s="25">
        <v>6568</v>
      </c>
      <c r="B13" s="21" t="s">
        <v>117</v>
      </c>
      <c r="C13" s="21" t="s">
        <v>105</v>
      </c>
      <c r="D13" s="21" t="s">
        <v>99</v>
      </c>
      <c r="E13" s="24">
        <v>42220</v>
      </c>
      <c r="F13" s="111">
        <f t="shared" si="0"/>
        <v>3.4083333333333332</v>
      </c>
      <c r="G13" s="23">
        <v>47350</v>
      </c>
      <c r="H13" s="22">
        <f t="shared" si="1"/>
        <v>2841</v>
      </c>
      <c r="I13" s="122"/>
    </row>
    <row r="14" spans="1:10" x14ac:dyDescent="0.25">
      <c r="A14" s="25">
        <v>5058</v>
      </c>
      <c r="B14" s="21" t="s">
        <v>116</v>
      </c>
      <c r="C14" s="21" t="s">
        <v>105</v>
      </c>
      <c r="D14" s="21" t="s">
        <v>99</v>
      </c>
      <c r="E14" s="24">
        <v>41715</v>
      </c>
      <c r="F14" s="111">
        <f t="shared" si="0"/>
        <v>4.7888888888888888</v>
      </c>
      <c r="G14" s="23">
        <v>49240</v>
      </c>
      <c r="H14" s="22">
        <f t="shared" si="1"/>
        <v>2954.4</v>
      </c>
      <c r="I14" s="122"/>
    </row>
    <row r="15" spans="1:10" x14ac:dyDescent="0.25">
      <c r="A15" s="25">
        <v>5370</v>
      </c>
      <c r="B15" s="21" t="s">
        <v>115</v>
      </c>
      <c r="C15" s="21" t="s">
        <v>105</v>
      </c>
      <c r="D15" s="21" t="s">
        <v>99</v>
      </c>
      <c r="E15" s="24">
        <v>41836</v>
      </c>
      <c r="F15" s="111">
        <f t="shared" si="0"/>
        <v>4.458333333333333</v>
      </c>
      <c r="G15" s="23">
        <v>48735</v>
      </c>
      <c r="H15" s="22">
        <f t="shared" si="1"/>
        <v>2924.1</v>
      </c>
      <c r="I15" s="122"/>
    </row>
    <row r="16" spans="1:10" x14ac:dyDescent="0.25">
      <c r="A16" s="25">
        <v>7848</v>
      </c>
      <c r="B16" s="21" t="s">
        <v>114</v>
      </c>
      <c r="C16" s="21" t="s">
        <v>103</v>
      </c>
      <c r="D16" s="21" t="s">
        <v>99</v>
      </c>
      <c r="E16" s="24">
        <v>42690</v>
      </c>
      <c r="F16" s="111">
        <f t="shared" si="0"/>
        <v>2.125</v>
      </c>
      <c r="G16" s="23">
        <v>47225</v>
      </c>
      <c r="H16" s="22">
        <f t="shared" si="1"/>
        <v>2361.25</v>
      </c>
      <c r="I16" s="122"/>
    </row>
    <row r="17" spans="1:10" x14ac:dyDescent="0.25">
      <c r="A17" s="25">
        <v>6196</v>
      </c>
      <c r="B17" s="21" t="s">
        <v>113</v>
      </c>
      <c r="C17" s="21" t="s">
        <v>103</v>
      </c>
      <c r="D17" s="21" t="s">
        <v>99</v>
      </c>
      <c r="E17" s="24">
        <v>42145</v>
      </c>
      <c r="F17" s="111">
        <f t="shared" si="0"/>
        <v>3.6111111111111112</v>
      </c>
      <c r="G17" s="23">
        <v>49000</v>
      </c>
      <c r="H17" s="22">
        <f t="shared" si="1"/>
        <v>2940</v>
      </c>
      <c r="I17" s="122"/>
    </row>
    <row r="18" spans="1:10" x14ac:dyDescent="0.25">
      <c r="A18" s="25">
        <v>6370</v>
      </c>
      <c r="B18" s="21" t="s">
        <v>112</v>
      </c>
      <c r="C18" s="21" t="s">
        <v>100</v>
      </c>
      <c r="D18" s="21" t="s">
        <v>99</v>
      </c>
      <c r="E18" s="24">
        <v>42160</v>
      </c>
      <c r="F18" s="111">
        <f t="shared" si="0"/>
        <v>3.5722222222222224</v>
      </c>
      <c r="G18" s="23">
        <v>46025</v>
      </c>
      <c r="H18" s="22">
        <f t="shared" si="1"/>
        <v>2761.5</v>
      </c>
      <c r="I18" s="122"/>
    </row>
    <row r="19" spans="1:10" x14ac:dyDescent="0.25">
      <c r="A19" s="25">
        <v>2899</v>
      </c>
      <c r="B19" s="21" t="s">
        <v>111</v>
      </c>
      <c r="C19" s="21" t="s">
        <v>100</v>
      </c>
      <c r="D19" s="21" t="s">
        <v>110</v>
      </c>
      <c r="E19" s="24">
        <v>40624</v>
      </c>
      <c r="F19" s="111">
        <f t="shared" si="0"/>
        <v>7.7750000000000004</v>
      </c>
      <c r="G19" s="23">
        <v>68500</v>
      </c>
      <c r="H19" s="22">
        <f t="shared" si="1"/>
        <v>4110</v>
      </c>
      <c r="I19" s="122"/>
      <c r="J19" s="26"/>
    </row>
    <row r="20" spans="1:10" x14ac:dyDescent="0.25">
      <c r="A20" s="25">
        <v>3698</v>
      </c>
      <c r="B20" s="21" t="s">
        <v>109</v>
      </c>
      <c r="C20" s="21" t="s">
        <v>105</v>
      </c>
      <c r="D20" s="21" t="s">
        <v>99</v>
      </c>
      <c r="E20" s="24">
        <v>41140</v>
      </c>
      <c r="F20" s="111">
        <f t="shared" si="0"/>
        <v>6.3666666666666663</v>
      </c>
      <c r="G20" s="23">
        <v>48250</v>
      </c>
      <c r="H20" s="22">
        <f t="shared" si="1"/>
        <v>2895</v>
      </c>
      <c r="I20" s="122"/>
    </row>
    <row r="21" spans="1:10" x14ac:dyDescent="0.25">
      <c r="A21" s="25">
        <v>8211</v>
      </c>
      <c r="B21" s="21" t="s">
        <v>108</v>
      </c>
      <c r="C21" s="21" t="s">
        <v>100</v>
      </c>
      <c r="D21" s="21" t="s">
        <v>99</v>
      </c>
      <c r="E21" s="24">
        <v>42999</v>
      </c>
      <c r="F21" s="111">
        <f t="shared" si="0"/>
        <v>1.2777777777777777</v>
      </c>
      <c r="G21" s="23">
        <v>43000</v>
      </c>
      <c r="H21" s="22">
        <f t="shared" si="1"/>
        <v>2150</v>
      </c>
      <c r="I21" s="122"/>
    </row>
    <row r="22" spans="1:10" x14ac:dyDescent="0.25">
      <c r="A22" s="25">
        <v>6656</v>
      </c>
      <c r="B22" s="21" t="s">
        <v>107</v>
      </c>
      <c r="C22" s="21" t="s">
        <v>105</v>
      </c>
      <c r="D22" s="21" t="s">
        <v>99</v>
      </c>
      <c r="E22" s="24">
        <v>42282</v>
      </c>
      <c r="F22" s="111">
        <f t="shared" si="0"/>
        <v>3.2388888888888889</v>
      </c>
      <c r="G22" s="23">
        <v>48300</v>
      </c>
      <c r="H22" s="22">
        <f t="shared" si="1"/>
        <v>2898</v>
      </c>
      <c r="I22" s="122"/>
    </row>
    <row r="23" spans="1:10" x14ac:dyDescent="0.25">
      <c r="A23" s="25">
        <v>7009</v>
      </c>
      <c r="B23" s="21" t="s">
        <v>106</v>
      </c>
      <c r="C23" s="21" t="s">
        <v>105</v>
      </c>
      <c r="D23" s="21" t="s">
        <v>99</v>
      </c>
      <c r="E23" s="24">
        <v>42435</v>
      </c>
      <c r="F23" s="111">
        <f t="shared" si="0"/>
        <v>2.8194444444444446</v>
      </c>
      <c r="G23" s="23">
        <v>36350</v>
      </c>
      <c r="H23" s="22">
        <f t="shared" si="1"/>
        <v>1817.5</v>
      </c>
      <c r="I23" s="122"/>
    </row>
    <row r="24" spans="1:10" x14ac:dyDescent="0.25">
      <c r="A24" s="25">
        <v>7428</v>
      </c>
      <c r="B24" s="21" t="s">
        <v>104</v>
      </c>
      <c r="C24" s="21" t="s">
        <v>103</v>
      </c>
      <c r="D24" s="21" t="s">
        <v>99</v>
      </c>
      <c r="E24" s="24">
        <v>42620</v>
      </c>
      <c r="F24" s="111">
        <f t="shared" si="0"/>
        <v>2.3166666666666669</v>
      </c>
      <c r="G24" s="23">
        <v>46445</v>
      </c>
      <c r="H24" s="22">
        <f t="shared" si="1"/>
        <v>2322.25</v>
      </c>
      <c r="I24" s="122"/>
    </row>
    <row r="25" spans="1:10" x14ac:dyDescent="0.25">
      <c r="A25" s="25">
        <v>3445</v>
      </c>
      <c r="B25" s="21" t="s">
        <v>102</v>
      </c>
      <c r="C25" s="21" t="s">
        <v>100</v>
      </c>
      <c r="D25" s="21" t="s">
        <v>99</v>
      </c>
      <c r="E25" s="24">
        <v>40982</v>
      </c>
      <c r="F25" s="111">
        <f t="shared" si="0"/>
        <v>6.7972222222222225</v>
      </c>
      <c r="G25" s="23">
        <v>48250</v>
      </c>
      <c r="H25" s="22">
        <f t="shared" si="1"/>
        <v>2895</v>
      </c>
      <c r="I25" s="122"/>
    </row>
    <row r="26" spans="1:10" x14ac:dyDescent="0.25">
      <c r="A26" s="25">
        <v>4981</v>
      </c>
      <c r="B26" s="21" t="s">
        <v>101</v>
      </c>
      <c r="C26" s="21" t="s">
        <v>100</v>
      </c>
      <c r="D26" s="21" t="s">
        <v>99</v>
      </c>
      <c r="E26" s="24">
        <v>41669</v>
      </c>
      <c r="F26" s="111">
        <f t="shared" si="0"/>
        <v>4.916666666666667</v>
      </c>
      <c r="G26" s="23">
        <v>45750</v>
      </c>
      <c r="H26" s="22">
        <f t="shared" si="1"/>
        <v>2745</v>
      </c>
      <c r="I26" s="122"/>
    </row>
  </sheetData>
  <mergeCells count="1">
    <mergeCell ref="C5:E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="160" zoomScaleNormal="160" zoomScalePageLayoutView="160" workbookViewId="0">
      <selection activeCell="C3" sqref="C3:C22"/>
    </sheetView>
  </sheetViews>
  <sheetFormatPr defaultColWidth="8.85546875" defaultRowHeight="15" x14ac:dyDescent="0.25"/>
  <cols>
    <col min="1" max="4" width="16.7109375" style="4" customWidth="1"/>
    <col min="5" max="5" width="12.7109375" style="4" customWidth="1"/>
    <col min="6" max="6" width="9.85546875" style="4" customWidth="1"/>
    <col min="7" max="7" width="8.85546875" style="4"/>
    <col min="8" max="8" width="15.42578125" style="4" customWidth="1"/>
    <col min="9" max="9" width="13.85546875" style="4" customWidth="1"/>
    <col min="10" max="16384" width="8.85546875" style="4"/>
  </cols>
  <sheetData>
    <row r="1" spans="1:7" ht="15.75" thickBot="1" x14ac:dyDescent="0.3">
      <c r="B1" s="116" t="s">
        <v>133</v>
      </c>
      <c r="C1" s="117"/>
      <c r="D1" s="118"/>
    </row>
    <row r="2" spans="1:7" ht="15.75" thickBot="1" x14ac:dyDescent="0.3">
      <c r="A2" s="34" t="s">
        <v>132</v>
      </c>
      <c r="B2" s="33" t="s">
        <v>131</v>
      </c>
      <c r="C2" s="33" t="s">
        <v>130</v>
      </c>
      <c r="D2" s="33" t="s">
        <v>129</v>
      </c>
      <c r="E2" s="33" t="s">
        <v>128</v>
      </c>
      <c r="F2" s="50" t="s">
        <v>126</v>
      </c>
    </row>
    <row r="3" spans="1:7" x14ac:dyDescent="0.25">
      <c r="A3" s="30">
        <v>1124</v>
      </c>
      <c r="B3" s="27" t="s">
        <v>123</v>
      </c>
      <c r="C3" s="27" t="s">
        <v>168</v>
      </c>
      <c r="D3" s="27" t="s">
        <v>110</v>
      </c>
      <c r="E3" s="29">
        <v>39329</v>
      </c>
      <c r="F3" s="28">
        <v>72750</v>
      </c>
      <c r="G3" s="44"/>
    </row>
    <row r="4" spans="1:7" x14ac:dyDescent="0.25">
      <c r="A4" s="25">
        <v>9355</v>
      </c>
      <c r="B4" s="21" t="s">
        <v>122</v>
      </c>
      <c r="C4" s="21" t="s">
        <v>349</v>
      </c>
      <c r="D4" s="21" t="s">
        <v>99</v>
      </c>
      <c r="E4" s="24">
        <v>43381</v>
      </c>
      <c r="F4" s="23">
        <v>48575</v>
      </c>
      <c r="G4" s="44"/>
    </row>
    <row r="5" spans="1:7" x14ac:dyDescent="0.25">
      <c r="A5" s="25">
        <v>5521</v>
      </c>
      <c r="B5" s="21" t="s">
        <v>121</v>
      </c>
      <c r="C5" s="21" t="s">
        <v>350</v>
      </c>
      <c r="D5" s="21" t="s">
        <v>99</v>
      </c>
      <c r="E5" s="24">
        <v>41840</v>
      </c>
      <c r="F5" s="23">
        <v>44000</v>
      </c>
      <c r="G5" s="44"/>
    </row>
    <row r="6" spans="1:7" x14ac:dyDescent="0.25">
      <c r="A6" s="25">
        <v>2253</v>
      </c>
      <c r="B6" s="21" t="s">
        <v>120</v>
      </c>
      <c r="C6" s="21" t="s">
        <v>350</v>
      </c>
      <c r="D6" s="21" t="s">
        <v>110</v>
      </c>
      <c r="E6" s="24">
        <v>39853</v>
      </c>
      <c r="F6" s="23">
        <v>85800</v>
      </c>
      <c r="G6" s="44"/>
    </row>
    <row r="7" spans="1:7" x14ac:dyDescent="0.25">
      <c r="A7" s="25">
        <v>5967</v>
      </c>
      <c r="B7" s="21" t="s">
        <v>119</v>
      </c>
      <c r="C7" s="21" t="s">
        <v>349</v>
      </c>
      <c r="D7" s="21" t="s">
        <v>99</v>
      </c>
      <c r="E7" s="24">
        <v>41993</v>
      </c>
      <c r="F7" s="23">
        <v>42695</v>
      </c>
      <c r="G7" s="44"/>
    </row>
    <row r="8" spans="1:7" x14ac:dyDescent="0.25">
      <c r="A8" s="25">
        <v>5245</v>
      </c>
      <c r="B8" s="21" t="s">
        <v>118</v>
      </c>
      <c r="C8" s="21" t="s">
        <v>168</v>
      </c>
      <c r="D8" s="21" t="s">
        <v>99</v>
      </c>
      <c r="E8" s="24">
        <v>41765</v>
      </c>
      <c r="F8" s="23">
        <v>41750</v>
      </c>
      <c r="G8" s="44"/>
    </row>
    <row r="9" spans="1:7" x14ac:dyDescent="0.25">
      <c r="A9" s="25">
        <v>6568</v>
      </c>
      <c r="B9" s="21" t="s">
        <v>117</v>
      </c>
      <c r="C9" s="21" t="s">
        <v>168</v>
      </c>
      <c r="D9" s="21" t="s">
        <v>99</v>
      </c>
      <c r="E9" s="24">
        <v>42220</v>
      </c>
      <c r="F9" s="23">
        <v>47350</v>
      </c>
      <c r="G9" s="44"/>
    </row>
    <row r="10" spans="1:7" x14ac:dyDescent="0.25">
      <c r="A10" s="25">
        <v>5058</v>
      </c>
      <c r="B10" s="21" t="s">
        <v>116</v>
      </c>
      <c r="C10" s="21" t="s">
        <v>168</v>
      </c>
      <c r="D10" s="21" t="s">
        <v>99</v>
      </c>
      <c r="E10" s="24">
        <v>41715</v>
      </c>
      <c r="F10" s="23">
        <v>49240</v>
      </c>
      <c r="G10" s="44"/>
    </row>
    <row r="11" spans="1:7" x14ac:dyDescent="0.25">
      <c r="A11" s="25">
        <v>5370</v>
      </c>
      <c r="B11" s="21" t="s">
        <v>115</v>
      </c>
      <c r="C11" s="21" t="s">
        <v>168</v>
      </c>
      <c r="D11" s="21" t="s">
        <v>99</v>
      </c>
      <c r="E11" s="24">
        <v>41836</v>
      </c>
      <c r="F11" s="23">
        <v>48735</v>
      </c>
      <c r="G11" s="44"/>
    </row>
    <row r="12" spans="1:7" x14ac:dyDescent="0.25">
      <c r="A12" s="25">
        <v>7848</v>
      </c>
      <c r="B12" s="21" t="s">
        <v>114</v>
      </c>
      <c r="C12" s="21" t="s">
        <v>350</v>
      </c>
      <c r="D12" s="21" t="s">
        <v>99</v>
      </c>
      <c r="E12" s="24">
        <v>42690</v>
      </c>
      <c r="F12" s="23">
        <v>47225</v>
      </c>
      <c r="G12" s="44"/>
    </row>
    <row r="13" spans="1:7" x14ac:dyDescent="0.25">
      <c r="A13" s="25">
        <v>6196</v>
      </c>
      <c r="B13" s="21" t="s">
        <v>113</v>
      </c>
      <c r="C13" s="21" t="s">
        <v>350</v>
      </c>
      <c r="D13" s="21" t="s">
        <v>99</v>
      </c>
      <c r="E13" s="24">
        <v>42145</v>
      </c>
      <c r="F13" s="23">
        <v>49000</v>
      </c>
      <c r="G13" s="44"/>
    </row>
    <row r="14" spans="1:7" x14ac:dyDescent="0.25">
      <c r="A14" s="25">
        <v>6370</v>
      </c>
      <c r="B14" s="21" t="s">
        <v>112</v>
      </c>
      <c r="C14" s="21" t="s">
        <v>349</v>
      </c>
      <c r="D14" s="21" t="s">
        <v>99</v>
      </c>
      <c r="E14" s="24">
        <v>42160</v>
      </c>
      <c r="F14" s="23">
        <v>46025</v>
      </c>
      <c r="G14" s="44"/>
    </row>
    <row r="15" spans="1:7" x14ac:dyDescent="0.25">
      <c r="A15" s="25">
        <v>2899</v>
      </c>
      <c r="B15" s="21" t="s">
        <v>111</v>
      </c>
      <c r="C15" s="21" t="s">
        <v>349</v>
      </c>
      <c r="D15" s="21" t="s">
        <v>110</v>
      </c>
      <c r="E15" s="24">
        <v>40624</v>
      </c>
      <c r="F15" s="23">
        <v>68500</v>
      </c>
      <c r="G15" s="44"/>
    </row>
    <row r="16" spans="1:7" x14ac:dyDescent="0.25">
      <c r="A16" s="25">
        <v>3698</v>
      </c>
      <c r="B16" s="21" t="s">
        <v>109</v>
      </c>
      <c r="C16" s="21" t="s">
        <v>168</v>
      </c>
      <c r="D16" s="21" t="s">
        <v>99</v>
      </c>
      <c r="E16" s="24">
        <v>41140</v>
      </c>
      <c r="F16" s="23">
        <v>48250</v>
      </c>
      <c r="G16" s="44"/>
    </row>
    <row r="17" spans="1:9" x14ac:dyDescent="0.25">
      <c r="A17" s="25">
        <v>8211</v>
      </c>
      <c r="B17" s="21" t="s">
        <v>108</v>
      </c>
      <c r="C17" s="21" t="s">
        <v>349</v>
      </c>
      <c r="D17" s="21" t="s">
        <v>99</v>
      </c>
      <c r="E17" s="24">
        <v>42999</v>
      </c>
      <c r="F17" s="23">
        <v>43000</v>
      </c>
      <c r="G17" s="44"/>
    </row>
    <row r="18" spans="1:9" x14ac:dyDescent="0.25">
      <c r="A18" s="25">
        <v>6656</v>
      </c>
      <c r="B18" s="21" t="s">
        <v>107</v>
      </c>
      <c r="C18" s="21" t="s">
        <v>168</v>
      </c>
      <c r="D18" s="21" t="s">
        <v>99</v>
      </c>
      <c r="E18" s="24">
        <v>42282</v>
      </c>
      <c r="F18" s="23">
        <v>48300</v>
      </c>
      <c r="G18" s="44"/>
    </row>
    <row r="19" spans="1:9" x14ac:dyDescent="0.25">
      <c r="A19" s="25">
        <v>7009</v>
      </c>
      <c r="B19" s="21" t="s">
        <v>106</v>
      </c>
      <c r="C19" s="21" t="s">
        <v>168</v>
      </c>
      <c r="D19" s="21" t="s">
        <v>99</v>
      </c>
      <c r="E19" s="24">
        <v>42435</v>
      </c>
      <c r="F19" s="23">
        <v>36350</v>
      </c>
      <c r="G19" s="44"/>
    </row>
    <row r="20" spans="1:9" x14ac:dyDescent="0.25">
      <c r="A20" s="25">
        <v>7428</v>
      </c>
      <c r="B20" s="21" t="s">
        <v>104</v>
      </c>
      <c r="C20" s="21" t="s">
        <v>350</v>
      </c>
      <c r="D20" s="21" t="s">
        <v>99</v>
      </c>
      <c r="E20" s="24">
        <v>42620</v>
      </c>
      <c r="F20" s="23">
        <v>46445</v>
      </c>
      <c r="G20" s="44"/>
    </row>
    <row r="21" spans="1:9" x14ac:dyDescent="0.25">
      <c r="A21" s="25">
        <v>3445</v>
      </c>
      <c r="B21" s="21" t="s">
        <v>102</v>
      </c>
      <c r="C21" s="21" t="s">
        <v>349</v>
      </c>
      <c r="D21" s="21" t="s">
        <v>99</v>
      </c>
      <c r="E21" s="24">
        <v>40982</v>
      </c>
      <c r="F21" s="23">
        <v>48250</v>
      </c>
      <c r="G21" s="44"/>
    </row>
    <row r="22" spans="1:9" x14ac:dyDescent="0.25">
      <c r="A22" s="25">
        <v>4981</v>
      </c>
      <c r="B22" s="21" t="s">
        <v>101</v>
      </c>
      <c r="C22" s="21" t="s">
        <v>349</v>
      </c>
      <c r="D22" s="21" t="s">
        <v>99</v>
      </c>
      <c r="E22" s="24">
        <v>41669</v>
      </c>
      <c r="F22" s="23">
        <v>45750</v>
      </c>
      <c r="G22" s="44"/>
    </row>
    <row r="24" spans="1:9" ht="15.75" thickBot="1" x14ac:dyDescent="0.3">
      <c r="A24" s="9" t="s">
        <v>149</v>
      </c>
      <c r="H24" s="49" t="s">
        <v>148</v>
      </c>
      <c r="I24" s="48"/>
    </row>
    <row r="25" spans="1:9" ht="15.75" thickBot="1" x14ac:dyDescent="0.3">
      <c r="A25" s="34" t="s">
        <v>132</v>
      </c>
      <c r="B25" s="33" t="s">
        <v>131</v>
      </c>
      <c r="C25" s="33" t="s">
        <v>130</v>
      </c>
      <c r="D25" s="33" t="s">
        <v>129</v>
      </c>
      <c r="E25" s="33" t="s">
        <v>128</v>
      </c>
      <c r="F25" s="50" t="s">
        <v>126</v>
      </c>
      <c r="H25" s="47" t="s">
        <v>147</v>
      </c>
      <c r="I25" s="123"/>
    </row>
    <row r="26" spans="1:9" x14ac:dyDescent="0.25">
      <c r="H26" s="47" t="s">
        <v>146</v>
      </c>
      <c r="I26" s="123"/>
    </row>
    <row r="27" spans="1:9" x14ac:dyDescent="0.25">
      <c r="H27" s="47" t="s">
        <v>145</v>
      </c>
      <c r="I27" s="123"/>
    </row>
    <row r="28" spans="1:9" x14ac:dyDescent="0.25">
      <c r="A28"/>
      <c r="H28" s="47" t="s">
        <v>144</v>
      </c>
      <c r="I28" s="124"/>
    </row>
    <row r="29" spans="1:9" x14ac:dyDescent="0.25">
      <c r="A29"/>
    </row>
    <row r="30" spans="1:9" x14ac:dyDescent="0.25">
      <c r="A30"/>
    </row>
    <row r="31" spans="1:9" x14ac:dyDescent="0.25">
      <c r="A31"/>
    </row>
    <row r="34" spans="4:6" x14ac:dyDescent="0.25">
      <c r="D34" s="46"/>
      <c r="E34" s="45"/>
      <c r="F34" s="44"/>
    </row>
  </sheetData>
  <mergeCells count="1">
    <mergeCell ref="B1:D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="160" zoomScaleNormal="160" zoomScalePageLayoutView="160" workbookViewId="0">
      <selection activeCell="D12" sqref="D12"/>
    </sheetView>
  </sheetViews>
  <sheetFormatPr defaultColWidth="8.85546875" defaultRowHeight="15" x14ac:dyDescent="0.25"/>
  <cols>
    <col min="1" max="4" width="16.7109375" style="4" customWidth="1"/>
    <col min="5" max="5" width="12.7109375" style="4" customWidth="1"/>
    <col min="6" max="6" width="9.85546875" style="4" customWidth="1"/>
    <col min="7" max="7" width="8.85546875" style="4"/>
    <col min="8" max="8" width="15.42578125" style="4" customWidth="1"/>
    <col min="9" max="9" width="13.85546875" style="4" customWidth="1"/>
    <col min="10" max="16384" width="8.85546875" style="4"/>
  </cols>
  <sheetData>
    <row r="1" spans="1:7" ht="15.75" thickBot="1" x14ac:dyDescent="0.3">
      <c r="B1" s="116" t="s">
        <v>133</v>
      </c>
      <c r="C1" s="117"/>
      <c r="D1" s="118"/>
    </row>
    <row r="2" spans="1:7" ht="15.75" thickBot="1" x14ac:dyDescent="0.3">
      <c r="A2" s="34" t="s">
        <v>132</v>
      </c>
      <c r="B2" s="33" t="s">
        <v>131</v>
      </c>
      <c r="C2" s="33" t="s">
        <v>130</v>
      </c>
      <c r="D2" s="33" t="s">
        <v>129</v>
      </c>
      <c r="E2" s="33" t="s">
        <v>128</v>
      </c>
      <c r="F2" s="50" t="s">
        <v>126</v>
      </c>
    </row>
    <row r="3" spans="1:7" x14ac:dyDescent="0.25">
      <c r="A3" s="30">
        <v>1124</v>
      </c>
      <c r="B3" s="27" t="s">
        <v>123</v>
      </c>
      <c r="C3" s="27" t="s">
        <v>168</v>
      </c>
      <c r="D3" s="27" t="s">
        <v>110</v>
      </c>
      <c r="E3" s="29">
        <v>39329</v>
      </c>
      <c r="F3" s="28">
        <v>72750</v>
      </c>
      <c r="G3" s="44"/>
    </row>
    <row r="4" spans="1:7" x14ac:dyDescent="0.25">
      <c r="A4" s="25">
        <v>9355</v>
      </c>
      <c r="B4" s="21" t="s">
        <v>122</v>
      </c>
      <c r="C4" s="21" t="s">
        <v>349</v>
      </c>
      <c r="D4" s="21" t="s">
        <v>99</v>
      </c>
      <c r="E4" s="24">
        <v>43381</v>
      </c>
      <c r="F4" s="23">
        <v>48575</v>
      </c>
      <c r="G4" s="44"/>
    </row>
    <row r="5" spans="1:7" x14ac:dyDescent="0.25">
      <c r="A5" s="25">
        <v>5521</v>
      </c>
      <c r="B5" s="21" t="s">
        <v>121</v>
      </c>
      <c r="C5" s="21" t="s">
        <v>350</v>
      </c>
      <c r="D5" s="21" t="s">
        <v>99</v>
      </c>
      <c r="E5" s="24">
        <v>41840</v>
      </c>
      <c r="F5" s="23">
        <v>44000</v>
      </c>
      <c r="G5" s="44"/>
    </row>
    <row r="6" spans="1:7" x14ac:dyDescent="0.25">
      <c r="A6" s="25">
        <v>2253</v>
      </c>
      <c r="B6" s="21" t="s">
        <v>120</v>
      </c>
      <c r="C6" s="21" t="s">
        <v>350</v>
      </c>
      <c r="D6" s="21" t="s">
        <v>110</v>
      </c>
      <c r="E6" s="24">
        <v>39853</v>
      </c>
      <c r="F6" s="23">
        <v>85800</v>
      </c>
      <c r="G6" s="44"/>
    </row>
    <row r="7" spans="1:7" x14ac:dyDescent="0.25">
      <c r="A7" s="25">
        <v>5967</v>
      </c>
      <c r="B7" s="21" t="s">
        <v>119</v>
      </c>
      <c r="C7" s="21" t="s">
        <v>349</v>
      </c>
      <c r="D7" s="21" t="s">
        <v>99</v>
      </c>
      <c r="E7" s="24">
        <v>41993</v>
      </c>
      <c r="F7" s="23">
        <v>42695</v>
      </c>
      <c r="G7" s="44"/>
    </row>
    <row r="8" spans="1:7" x14ac:dyDescent="0.25">
      <c r="A8" s="25">
        <v>5245</v>
      </c>
      <c r="B8" s="21" t="s">
        <v>118</v>
      </c>
      <c r="C8" s="21" t="s">
        <v>168</v>
      </c>
      <c r="D8" s="21" t="s">
        <v>99</v>
      </c>
      <c r="E8" s="24">
        <v>41765</v>
      </c>
      <c r="F8" s="23">
        <v>41750</v>
      </c>
      <c r="G8" s="44"/>
    </row>
    <row r="9" spans="1:7" x14ac:dyDescent="0.25">
      <c r="A9" s="25">
        <v>6568</v>
      </c>
      <c r="B9" s="21" t="s">
        <v>117</v>
      </c>
      <c r="C9" s="21" t="s">
        <v>168</v>
      </c>
      <c r="D9" s="21" t="s">
        <v>99</v>
      </c>
      <c r="E9" s="24">
        <v>42220</v>
      </c>
      <c r="F9" s="23">
        <v>47350</v>
      </c>
      <c r="G9" s="44"/>
    </row>
    <row r="10" spans="1:7" x14ac:dyDescent="0.25">
      <c r="A10" s="25">
        <v>5058</v>
      </c>
      <c r="B10" s="21" t="s">
        <v>116</v>
      </c>
      <c r="C10" s="21" t="s">
        <v>168</v>
      </c>
      <c r="D10" s="21" t="s">
        <v>99</v>
      </c>
      <c r="E10" s="24">
        <v>41715</v>
      </c>
      <c r="F10" s="23">
        <v>49240</v>
      </c>
      <c r="G10" s="44"/>
    </row>
    <row r="11" spans="1:7" x14ac:dyDescent="0.25">
      <c r="A11" s="25">
        <v>5370</v>
      </c>
      <c r="B11" s="21" t="s">
        <v>115</v>
      </c>
      <c r="C11" s="21" t="s">
        <v>168</v>
      </c>
      <c r="D11" s="21" t="s">
        <v>99</v>
      </c>
      <c r="E11" s="24">
        <v>41836</v>
      </c>
      <c r="F11" s="23">
        <v>48735</v>
      </c>
      <c r="G11" s="44"/>
    </row>
    <row r="12" spans="1:7" x14ac:dyDescent="0.25">
      <c r="A12" s="25">
        <v>7848</v>
      </c>
      <c r="B12" s="21" t="s">
        <v>114</v>
      </c>
      <c r="C12" s="21" t="s">
        <v>350</v>
      </c>
      <c r="D12" s="21" t="s">
        <v>99</v>
      </c>
      <c r="E12" s="24">
        <v>42690</v>
      </c>
      <c r="F12" s="23">
        <v>47225</v>
      </c>
      <c r="G12" s="44"/>
    </row>
    <row r="13" spans="1:7" x14ac:dyDescent="0.25">
      <c r="A13" s="25">
        <v>6196</v>
      </c>
      <c r="B13" s="21" t="s">
        <v>113</v>
      </c>
      <c r="C13" s="21" t="s">
        <v>350</v>
      </c>
      <c r="D13" s="21" t="s">
        <v>99</v>
      </c>
      <c r="E13" s="24">
        <v>42145</v>
      </c>
      <c r="F13" s="23">
        <v>49000</v>
      </c>
      <c r="G13" s="44"/>
    </row>
    <row r="14" spans="1:7" x14ac:dyDescent="0.25">
      <c r="A14" s="25">
        <v>6370</v>
      </c>
      <c r="B14" s="21" t="s">
        <v>112</v>
      </c>
      <c r="C14" s="21" t="s">
        <v>349</v>
      </c>
      <c r="D14" s="21" t="s">
        <v>99</v>
      </c>
      <c r="E14" s="24">
        <v>42160</v>
      </c>
      <c r="F14" s="23">
        <v>46025</v>
      </c>
      <c r="G14" s="44"/>
    </row>
    <row r="15" spans="1:7" x14ac:dyDescent="0.25">
      <c r="A15" s="25">
        <v>2899</v>
      </c>
      <c r="B15" s="21" t="s">
        <v>111</v>
      </c>
      <c r="C15" s="21" t="s">
        <v>349</v>
      </c>
      <c r="D15" s="21" t="s">
        <v>110</v>
      </c>
      <c r="E15" s="24">
        <v>40624</v>
      </c>
      <c r="F15" s="23">
        <v>68500</v>
      </c>
      <c r="G15" s="44"/>
    </row>
    <row r="16" spans="1:7" x14ac:dyDescent="0.25">
      <c r="A16" s="25">
        <v>3698</v>
      </c>
      <c r="B16" s="21" t="s">
        <v>109</v>
      </c>
      <c r="C16" s="21" t="s">
        <v>168</v>
      </c>
      <c r="D16" s="21" t="s">
        <v>99</v>
      </c>
      <c r="E16" s="24">
        <v>41140</v>
      </c>
      <c r="F16" s="23">
        <v>48250</v>
      </c>
      <c r="G16" s="44"/>
    </row>
    <row r="17" spans="1:9" x14ac:dyDescent="0.25">
      <c r="A17" s="25">
        <v>8211</v>
      </c>
      <c r="B17" s="21" t="s">
        <v>108</v>
      </c>
      <c r="C17" s="21" t="s">
        <v>349</v>
      </c>
      <c r="D17" s="21" t="s">
        <v>99</v>
      </c>
      <c r="E17" s="24">
        <v>42999</v>
      </c>
      <c r="F17" s="23">
        <v>43000</v>
      </c>
      <c r="G17" s="44"/>
    </row>
    <row r="18" spans="1:9" x14ac:dyDescent="0.25">
      <c r="A18" s="25">
        <v>6656</v>
      </c>
      <c r="B18" s="21" t="s">
        <v>107</v>
      </c>
      <c r="C18" s="21" t="s">
        <v>168</v>
      </c>
      <c r="D18" s="21" t="s">
        <v>99</v>
      </c>
      <c r="E18" s="24">
        <v>42282</v>
      </c>
      <c r="F18" s="23">
        <v>48300</v>
      </c>
      <c r="G18" s="44"/>
    </row>
    <row r="19" spans="1:9" x14ac:dyDescent="0.25">
      <c r="A19" s="25">
        <v>7009</v>
      </c>
      <c r="B19" s="21" t="s">
        <v>106</v>
      </c>
      <c r="C19" s="21" t="s">
        <v>168</v>
      </c>
      <c r="D19" s="21" t="s">
        <v>99</v>
      </c>
      <c r="E19" s="24">
        <v>42435</v>
      </c>
      <c r="F19" s="23">
        <v>36350</v>
      </c>
      <c r="G19" s="44"/>
    </row>
    <row r="20" spans="1:9" x14ac:dyDescent="0.25">
      <c r="A20" s="25">
        <v>7428</v>
      </c>
      <c r="B20" s="21" t="s">
        <v>104</v>
      </c>
      <c r="C20" s="21" t="s">
        <v>350</v>
      </c>
      <c r="D20" s="21" t="s">
        <v>99</v>
      </c>
      <c r="E20" s="24">
        <v>42620</v>
      </c>
      <c r="F20" s="23">
        <v>46445</v>
      </c>
      <c r="G20" s="44"/>
    </row>
    <row r="21" spans="1:9" x14ac:dyDescent="0.25">
      <c r="A21" s="25">
        <v>3445</v>
      </c>
      <c r="B21" s="21" t="s">
        <v>102</v>
      </c>
      <c r="C21" s="21" t="s">
        <v>349</v>
      </c>
      <c r="D21" s="21" t="s">
        <v>99</v>
      </c>
      <c r="E21" s="24">
        <v>40982</v>
      </c>
      <c r="F21" s="23">
        <v>48250</v>
      </c>
      <c r="G21" s="44"/>
      <c r="H21"/>
      <c r="I21"/>
    </row>
    <row r="22" spans="1:9" x14ac:dyDescent="0.25">
      <c r="A22" s="25">
        <v>4981</v>
      </c>
      <c r="B22" s="21" t="s">
        <v>101</v>
      </c>
      <c r="C22" s="21" t="s">
        <v>349</v>
      </c>
      <c r="D22" s="21" t="s">
        <v>99</v>
      </c>
      <c r="E22" s="24">
        <v>41669</v>
      </c>
      <c r="F22" s="23">
        <v>45750</v>
      </c>
      <c r="G22" s="44"/>
      <c r="H22"/>
      <c r="I22"/>
    </row>
    <row r="23" spans="1:9" x14ac:dyDescent="0.25">
      <c r="H23"/>
      <c r="I23"/>
    </row>
    <row r="24" spans="1:9" ht="15.75" thickBot="1" x14ac:dyDescent="0.3">
      <c r="A24" s="9" t="s">
        <v>149</v>
      </c>
      <c r="H24"/>
      <c r="I24"/>
    </row>
    <row r="25" spans="1:9" ht="15.75" thickBot="1" x14ac:dyDescent="0.3">
      <c r="A25" s="34" t="s">
        <v>132</v>
      </c>
      <c r="B25" s="33" t="s">
        <v>131</v>
      </c>
      <c r="C25" s="33" t="s">
        <v>130</v>
      </c>
      <c r="D25" s="33" t="s">
        <v>129</v>
      </c>
      <c r="E25" s="33" t="s">
        <v>128</v>
      </c>
      <c r="F25" s="50" t="s">
        <v>126</v>
      </c>
      <c r="H25"/>
      <c r="I25"/>
    </row>
    <row r="26" spans="1:9" x14ac:dyDescent="0.25">
      <c r="H26"/>
      <c r="I26"/>
    </row>
    <row r="27" spans="1:9" x14ac:dyDescent="0.25">
      <c r="H27"/>
      <c r="I27"/>
    </row>
    <row r="28" spans="1:9" x14ac:dyDescent="0.25">
      <c r="H28"/>
      <c r="I28"/>
    </row>
    <row r="29" spans="1:9" x14ac:dyDescent="0.25">
      <c r="A29" s="9" t="s">
        <v>143</v>
      </c>
      <c r="H29"/>
      <c r="I29"/>
    </row>
    <row r="30" spans="1:9" x14ac:dyDescent="0.25">
      <c r="H30"/>
      <c r="I30"/>
    </row>
    <row r="34" spans="4:6" x14ac:dyDescent="0.25">
      <c r="D34" s="46"/>
      <c r="E34" s="45"/>
      <c r="F34" s="44"/>
    </row>
  </sheetData>
  <mergeCells count="1">
    <mergeCell ref="B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zoomScale="150" zoomScaleNormal="150" zoomScalePageLayoutView="150" workbookViewId="0">
      <selection activeCell="D18" sqref="D18"/>
    </sheetView>
  </sheetViews>
  <sheetFormatPr defaultColWidth="8.85546875" defaultRowHeight="15" x14ac:dyDescent="0.25"/>
  <cols>
    <col min="1" max="1" width="13.28515625" style="4" customWidth="1"/>
    <col min="2" max="2" width="12.42578125" style="4" customWidth="1"/>
    <col min="3" max="3" width="12.140625" style="4" customWidth="1"/>
    <col min="4" max="4" width="13" style="4" customWidth="1"/>
    <col min="5" max="6" width="12.140625" style="4" customWidth="1"/>
    <col min="7" max="7" width="8.85546875" style="4"/>
    <col min="8" max="8" width="14.28515625" style="4" customWidth="1"/>
    <col min="9" max="9" width="13.42578125" style="4" customWidth="1"/>
    <col min="10" max="16384" width="8.85546875" style="4"/>
  </cols>
  <sheetData>
    <row r="1" spans="1:9" x14ac:dyDescent="0.25">
      <c r="A1" s="57" t="s">
        <v>164</v>
      </c>
      <c r="B1" s="57"/>
      <c r="D1" s="57" t="s">
        <v>163</v>
      </c>
      <c r="E1" s="57"/>
      <c r="F1" s="56"/>
    </row>
    <row r="2" spans="1:9" x14ac:dyDescent="0.25">
      <c r="A2" s="4" t="s">
        <v>162</v>
      </c>
      <c r="B2" s="14">
        <v>550</v>
      </c>
      <c r="D2" s="4" t="s">
        <v>161</v>
      </c>
      <c r="E2" s="55"/>
      <c r="F2" s="55"/>
    </row>
    <row r="3" spans="1:9" x14ac:dyDescent="0.25">
      <c r="A3" s="4" t="s">
        <v>89</v>
      </c>
      <c r="B3" s="18">
        <v>4.2500000000000003E-2</v>
      </c>
      <c r="D3" s="4" t="s">
        <v>84</v>
      </c>
      <c r="E3" s="54"/>
      <c r="F3" s="54"/>
    </row>
    <row r="4" spans="1:9" x14ac:dyDescent="0.25">
      <c r="A4" s="4" t="s">
        <v>160</v>
      </c>
      <c r="B4" s="7">
        <v>4</v>
      </c>
      <c r="D4" s="4" t="s">
        <v>159</v>
      </c>
      <c r="E4" s="7"/>
      <c r="F4" s="7"/>
    </row>
    <row r="5" spans="1:9" x14ac:dyDescent="0.25">
      <c r="A5" s="4" t="s">
        <v>158</v>
      </c>
      <c r="B5" s="7">
        <v>12</v>
      </c>
    </row>
    <row r="7" spans="1:9" ht="30" x14ac:dyDescent="0.25">
      <c r="A7" s="53" t="s">
        <v>157</v>
      </c>
      <c r="B7" s="53" t="s">
        <v>156</v>
      </c>
      <c r="C7" s="53" t="s">
        <v>82</v>
      </c>
      <c r="D7" s="53" t="s">
        <v>155</v>
      </c>
      <c r="E7" s="53" t="s">
        <v>154</v>
      </c>
      <c r="F7" s="53" t="s">
        <v>153</v>
      </c>
      <c r="H7" s="53" t="s">
        <v>152</v>
      </c>
      <c r="I7" s="53" t="s">
        <v>151</v>
      </c>
    </row>
    <row r="8" spans="1:9" x14ac:dyDescent="0.25">
      <c r="A8" s="5">
        <v>1</v>
      </c>
      <c r="B8" s="14"/>
      <c r="C8" s="14"/>
      <c r="D8" s="14"/>
      <c r="E8" s="14"/>
      <c r="F8" s="14"/>
      <c r="H8" s="14"/>
      <c r="I8" s="14"/>
    </row>
    <row r="9" spans="1:9" x14ac:dyDescent="0.25">
      <c r="A9" s="5">
        <v>2</v>
      </c>
      <c r="B9" s="14"/>
      <c r="C9" s="14"/>
      <c r="D9" s="14"/>
      <c r="E9" s="14"/>
      <c r="F9" s="14"/>
      <c r="H9" s="14"/>
      <c r="I9" s="14"/>
    </row>
    <row r="10" spans="1:9" x14ac:dyDescent="0.25">
      <c r="A10" s="5">
        <v>3</v>
      </c>
      <c r="B10" s="14"/>
      <c r="C10" s="14"/>
      <c r="D10" s="14"/>
      <c r="E10" s="14"/>
      <c r="F10" s="14"/>
      <c r="H10" s="14"/>
      <c r="I10" s="14"/>
    </row>
    <row r="11" spans="1:9" x14ac:dyDescent="0.25">
      <c r="A11" s="5">
        <v>4</v>
      </c>
      <c r="B11" s="14"/>
      <c r="C11" s="14"/>
      <c r="D11" s="14"/>
      <c r="E11" s="14"/>
      <c r="F11" s="14"/>
      <c r="H11" s="14"/>
      <c r="I11" s="14"/>
    </row>
    <row r="12" spans="1:9" x14ac:dyDescent="0.25">
      <c r="A12" s="5">
        <v>5</v>
      </c>
      <c r="B12" s="14"/>
      <c r="C12" s="14"/>
      <c r="D12" s="14"/>
      <c r="E12" s="14"/>
      <c r="F12" s="14"/>
      <c r="H12" s="14"/>
      <c r="I12" s="14"/>
    </row>
    <row r="13" spans="1:9" x14ac:dyDescent="0.25">
      <c r="A13" s="5">
        <v>6</v>
      </c>
      <c r="B13" s="14"/>
      <c r="C13" s="14"/>
      <c r="D13" s="14"/>
      <c r="E13" s="14"/>
      <c r="F13" s="14"/>
      <c r="H13" s="14"/>
      <c r="I13" s="14"/>
    </row>
    <row r="14" spans="1:9" x14ac:dyDescent="0.25">
      <c r="A14" s="5">
        <v>7</v>
      </c>
      <c r="B14" s="14"/>
      <c r="C14" s="14"/>
      <c r="D14" s="14"/>
      <c r="E14" s="14"/>
      <c r="F14" s="14"/>
      <c r="H14" s="14"/>
      <c r="I14" s="14"/>
    </row>
    <row r="15" spans="1:9" x14ac:dyDescent="0.25">
      <c r="A15" s="5">
        <v>8</v>
      </c>
      <c r="B15" s="14"/>
      <c r="C15" s="14"/>
      <c r="D15" s="14"/>
      <c r="E15" s="14"/>
      <c r="F15" s="14"/>
      <c r="H15" s="14"/>
      <c r="I15" s="14"/>
    </row>
    <row r="16" spans="1:9" x14ac:dyDescent="0.25">
      <c r="A16" s="5">
        <v>9</v>
      </c>
      <c r="B16" s="14"/>
      <c r="C16" s="14"/>
      <c r="D16" s="14"/>
      <c r="E16" s="14"/>
      <c r="F16" s="14"/>
      <c r="H16" s="14"/>
      <c r="I16" s="14"/>
    </row>
    <row r="17" spans="1:9" x14ac:dyDescent="0.25">
      <c r="A17" s="5">
        <v>10</v>
      </c>
      <c r="B17" s="14"/>
      <c r="C17" s="14"/>
      <c r="D17" s="14"/>
      <c r="E17" s="14"/>
      <c r="F17" s="14"/>
      <c r="H17" s="14"/>
      <c r="I17" s="14"/>
    </row>
    <row r="18" spans="1:9" x14ac:dyDescent="0.25">
      <c r="A18" s="5">
        <v>11</v>
      </c>
      <c r="B18" s="14"/>
      <c r="C18" s="14"/>
      <c r="D18" s="14"/>
      <c r="E18" s="14"/>
      <c r="F18" s="14"/>
      <c r="H18" s="14"/>
      <c r="I18" s="14"/>
    </row>
    <row r="19" spans="1:9" x14ac:dyDescent="0.25">
      <c r="A19" s="5">
        <v>12</v>
      </c>
      <c r="B19" s="14"/>
      <c r="C19" s="14"/>
      <c r="D19" s="14"/>
      <c r="E19" s="14"/>
      <c r="F19" s="14"/>
      <c r="H19" s="14"/>
      <c r="I19" s="14"/>
    </row>
    <row r="20" spans="1:9" x14ac:dyDescent="0.25">
      <c r="A20" s="5">
        <v>13</v>
      </c>
      <c r="B20" s="14"/>
      <c r="C20" s="14"/>
      <c r="D20" s="14"/>
      <c r="E20" s="14"/>
      <c r="F20" s="14"/>
      <c r="H20" s="14"/>
      <c r="I20" s="14"/>
    </row>
    <row r="21" spans="1:9" x14ac:dyDescent="0.25">
      <c r="A21" s="5">
        <v>14</v>
      </c>
      <c r="B21" s="14"/>
      <c r="C21" s="14"/>
      <c r="D21" s="14"/>
      <c r="E21" s="14"/>
      <c r="F21" s="14"/>
      <c r="H21" s="14"/>
      <c r="I21" s="14"/>
    </row>
    <row r="22" spans="1:9" x14ac:dyDescent="0.25">
      <c r="A22" s="5">
        <v>15</v>
      </c>
      <c r="B22" s="14"/>
      <c r="C22" s="14"/>
      <c r="D22" s="14"/>
      <c r="E22" s="14"/>
      <c r="F22" s="14"/>
      <c r="H22" s="14"/>
      <c r="I22" s="14"/>
    </row>
    <row r="23" spans="1:9" x14ac:dyDescent="0.25">
      <c r="A23" s="5">
        <v>16</v>
      </c>
      <c r="B23" s="14"/>
      <c r="C23" s="14"/>
      <c r="D23" s="14"/>
      <c r="E23" s="14"/>
      <c r="F23" s="14"/>
      <c r="H23" s="14"/>
      <c r="I23" s="14"/>
    </row>
    <row r="24" spans="1:9" x14ac:dyDescent="0.25">
      <c r="A24" s="5">
        <v>17</v>
      </c>
      <c r="B24" s="14"/>
      <c r="C24" s="14"/>
      <c r="D24" s="14"/>
      <c r="E24" s="14"/>
      <c r="F24" s="14"/>
      <c r="H24" s="14"/>
      <c r="I24" s="14"/>
    </row>
    <row r="25" spans="1:9" x14ac:dyDescent="0.25">
      <c r="A25" s="5">
        <v>18</v>
      </c>
      <c r="B25" s="14"/>
      <c r="C25" s="14"/>
      <c r="D25" s="14"/>
      <c r="E25" s="14"/>
      <c r="F25" s="14"/>
      <c r="H25" s="14"/>
      <c r="I25" s="14"/>
    </row>
    <row r="26" spans="1:9" x14ac:dyDescent="0.25">
      <c r="A26" s="5">
        <v>19</v>
      </c>
      <c r="B26" s="14"/>
      <c r="C26" s="14"/>
      <c r="D26" s="14"/>
      <c r="E26" s="14"/>
      <c r="F26" s="14"/>
      <c r="H26" s="14"/>
      <c r="I26" s="14"/>
    </row>
    <row r="27" spans="1:9" x14ac:dyDescent="0.25">
      <c r="A27" s="5">
        <v>20</v>
      </c>
      <c r="B27" s="14"/>
      <c r="C27" s="14"/>
      <c r="D27" s="14"/>
      <c r="E27" s="14"/>
      <c r="F27" s="14"/>
      <c r="H27" s="14"/>
      <c r="I27" s="14"/>
    </row>
    <row r="28" spans="1:9" x14ac:dyDescent="0.25">
      <c r="A28" s="5">
        <v>21</v>
      </c>
      <c r="B28" s="14"/>
      <c r="C28" s="14"/>
      <c r="D28" s="14"/>
      <c r="E28" s="14"/>
      <c r="F28" s="14"/>
      <c r="H28" s="14"/>
      <c r="I28" s="14"/>
    </row>
    <row r="29" spans="1:9" x14ac:dyDescent="0.25">
      <c r="A29" s="5">
        <v>22</v>
      </c>
      <c r="B29" s="14"/>
      <c r="C29" s="14"/>
      <c r="D29" s="14"/>
      <c r="E29" s="14"/>
      <c r="F29" s="14"/>
      <c r="H29" s="14"/>
      <c r="I29" s="14"/>
    </row>
    <row r="30" spans="1:9" x14ac:dyDescent="0.25">
      <c r="A30" s="5">
        <v>23</v>
      </c>
      <c r="B30" s="14"/>
      <c r="C30" s="14"/>
      <c r="D30" s="14"/>
      <c r="E30" s="14"/>
      <c r="F30" s="14"/>
      <c r="H30" s="14"/>
      <c r="I30" s="14"/>
    </row>
    <row r="31" spans="1:9" x14ac:dyDescent="0.25">
      <c r="A31" s="5">
        <v>24</v>
      </c>
      <c r="B31" s="14"/>
      <c r="C31" s="14"/>
      <c r="D31" s="14"/>
      <c r="E31" s="14"/>
      <c r="F31" s="14"/>
      <c r="H31" s="14"/>
      <c r="I31" s="14"/>
    </row>
    <row r="32" spans="1:9" x14ac:dyDescent="0.25">
      <c r="A32" s="5">
        <v>25</v>
      </c>
      <c r="B32" s="14"/>
      <c r="C32" s="14"/>
      <c r="D32" s="14"/>
      <c r="E32" s="14"/>
      <c r="F32" s="14"/>
      <c r="H32" s="14"/>
      <c r="I32" s="14"/>
    </row>
    <row r="33" spans="1:9" x14ac:dyDescent="0.25">
      <c r="A33" s="5">
        <v>26</v>
      </c>
      <c r="B33" s="14"/>
      <c r="C33" s="14"/>
      <c r="D33" s="14"/>
      <c r="E33" s="14"/>
      <c r="F33" s="14"/>
      <c r="H33" s="14"/>
      <c r="I33" s="14"/>
    </row>
    <row r="34" spans="1:9" x14ac:dyDescent="0.25">
      <c r="A34" s="5">
        <v>27</v>
      </c>
      <c r="B34" s="14"/>
      <c r="C34" s="14"/>
      <c r="D34" s="14"/>
      <c r="E34" s="14"/>
      <c r="F34" s="14"/>
      <c r="H34" s="14"/>
      <c r="I34" s="14"/>
    </row>
    <row r="35" spans="1:9" x14ac:dyDescent="0.25">
      <c r="A35" s="5">
        <v>28</v>
      </c>
      <c r="B35" s="14"/>
      <c r="C35" s="14"/>
      <c r="D35" s="14"/>
      <c r="E35" s="14"/>
      <c r="F35" s="14"/>
      <c r="H35" s="14"/>
      <c r="I35" s="14"/>
    </row>
    <row r="36" spans="1:9" x14ac:dyDescent="0.25">
      <c r="A36" s="5">
        <v>29</v>
      </c>
      <c r="B36" s="14"/>
      <c r="C36" s="14"/>
      <c r="D36" s="14"/>
      <c r="E36" s="14"/>
      <c r="F36" s="14"/>
      <c r="H36" s="14"/>
      <c r="I36" s="14"/>
    </row>
    <row r="37" spans="1:9" x14ac:dyDescent="0.25">
      <c r="A37" s="5">
        <v>30</v>
      </c>
      <c r="B37" s="14"/>
      <c r="C37" s="14"/>
      <c r="D37" s="14"/>
      <c r="E37" s="14"/>
      <c r="F37" s="14"/>
      <c r="H37" s="14"/>
      <c r="I37" s="14"/>
    </row>
    <row r="38" spans="1:9" x14ac:dyDescent="0.25">
      <c r="A38" s="5">
        <v>31</v>
      </c>
      <c r="B38" s="14"/>
      <c r="C38" s="14"/>
      <c r="D38" s="14"/>
      <c r="E38" s="14"/>
      <c r="F38" s="14"/>
      <c r="H38" s="14"/>
      <c r="I38" s="14"/>
    </row>
    <row r="39" spans="1:9" x14ac:dyDescent="0.25">
      <c r="A39" s="5">
        <v>32</v>
      </c>
      <c r="B39" s="14"/>
      <c r="C39" s="14"/>
      <c r="D39" s="14"/>
      <c r="E39" s="14"/>
      <c r="F39" s="14"/>
      <c r="H39" s="14"/>
      <c r="I39" s="14"/>
    </row>
    <row r="40" spans="1:9" x14ac:dyDescent="0.25">
      <c r="A40" s="5">
        <v>33</v>
      </c>
      <c r="B40" s="14"/>
      <c r="C40" s="14"/>
      <c r="D40" s="14"/>
      <c r="E40" s="14"/>
      <c r="F40" s="14"/>
      <c r="H40" s="14"/>
      <c r="I40" s="14"/>
    </row>
    <row r="41" spans="1:9" x14ac:dyDescent="0.25">
      <c r="A41" s="5">
        <v>34</v>
      </c>
      <c r="B41" s="14"/>
      <c r="C41" s="14"/>
      <c r="D41" s="14"/>
      <c r="E41" s="14"/>
      <c r="F41" s="14"/>
      <c r="H41" s="14"/>
      <c r="I41" s="14"/>
    </row>
    <row r="42" spans="1:9" x14ac:dyDescent="0.25">
      <c r="A42" s="5">
        <v>35</v>
      </c>
      <c r="B42" s="14"/>
      <c r="C42" s="14"/>
      <c r="D42" s="14"/>
      <c r="E42" s="14"/>
      <c r="F42" s="14"/>
      <c r="H42" s="14"/>
      <c r="I42" s="14"/>
    </row>
    <row r="43" spans="1:9" x14ac:dyDescent="0.25">
      <c r="A43" s="5">
        <v>36</v>
      </c>
      <c r="B43" s="14"/>
      <c r="C43" s="14"/>
      <c r="D43" s="14"/>
      <c r="E43" s="14"/>
      <c r="F43" s="14"/>
      <c r="H43" s="14"/>
      <c r="I43" s="14"/>
    </row>
    <row r="44" spans="1:9" x14ac:dyDescent="0.25">
      <c r="A44" s="5">
        <v>37</v>
      </c>
      <c r="B44" s="14"/>
      <c r="C44" s="14"/>
      <c r="D44" s="14"/>
      <c r="E44" s="14"/>
      <c r="F44" s="14"/>
      <c r="H44" s="14"/>
      <c r="I44" s="14"/>
    </row>
    <row r="45" spans="1:9" x14ac:dyDescent="0.25">
      <c r="A45" s="5">
        <v>38</v>
      </c>
      <c r="B45" s="14"/>
      <c r="C45" s="14"/>
      <c r="D45" s="14"/>
      <c r="E45" s="14"/>
      <c r="F45" s="14"/>
      <c r="H45" s="14"/>
      <c r="I45" s="14"/>
    </row>
    <row r="46" spans="1:9" x14ac:dyDescent="0.25">
      <c r="A46" s="5">
        <v>39</v>
      </c>
      <c r="B46" s="14"/>
      <c r="C46" s="14"/>
      <c r="D46" s="14"/>
      <c r="E46" s="14"/>
      <c r="F46" s="14"/>
      <c r="H46" s="14"/>
      <c r="I46" s="14"/>
    </row>
    <row r="47" spans="1:9" x14ac:dyDescent="0.25">
      <c r="A47" s="5">
        <v>40</v>
      </c>
      <c r="B47" s="14"/>
      <c r="C47" s="14"/>
      <c r="D47" s="14"/>
      <c r="E47" s="14"/>
      <c r="F47" s="14"/>
      <c r="H47" s="14"/>
      <c r="I47" s="14"/>
    </row>
    <row r="48" spans="1:9" x14ac:dyDescent="0.25">
      <c r="A48" s="5">
        <v>41</v>
      </c>
      <c r="B48" s="14"/>
      <c r="C48" s="14"/>
      <c r="D48" s="14"/>
      <c r="E48" s="14"/>
      <c r="F48" s="14"/>
      <c r="H48" s="14"/>
      <c r="I48" s="14"/>
    </row>
    <row r="49" spans="1:9" x14ac:dyDescent="0.25">
      <c r="A49" s="5">
        <v>42</v>
      </c>
      <c r="B49" s="14"/>
      <c r="C49" s="14"/>
      <c r="D49" s="14"/>
      <c r="E49" s="14"/>
      <c r="F49" s="14"/>
      <c r="H49" s="14"/>
      <c r="I49" s="14"/>
    </row>
    <row r="50" spans="1:9" x14ac:dyDescent="0.25">
      <c r="A50" s="5">
        <v>43</v>
      </c>
      <c r="B50" s="14"/>
      <c r="C50" s="14"/>
      <c r="D50" s="14"/>
      <c r="E50" s="14"/>
      <c r="F50" s="14"/>
      <c r="H50" s="14"/>
      <c r="I50" s="14"/>
    </row>
    <row r="51" spans="1:9" x14ac:dyDescent="0.25">
      <c r="A51" s="5">
        <v>44</v>
      </c>
      <c r="B51" s="14"/>
      <c r="C51" s="14"/>
      <c r="D51" s="14"/>
      <c r="E51" s="14"/>
      <c r="F51" s="14"/>
      <c r="H51" s="14"/>
      <c r="I51" s="14"/>
    </row>
    <row r="52" spans="1:9" x14ac:dyDescent="0.25">
      <c r="A52" s="5">
        <v>45</v>
      </c>
      <c r="B52" s="14"/>
      <c r="C52" s="14"/>
      <c r="D52" s="14"/>
      <c r="E52" s="14"/>
      <c r="F52" s="14"/>
      <c r="H52" s="14"/>
      <c r="I52" s="14"/>
    </row>
    <row r="53" spans="1:9" x14ac:dyDescent="0.25">
      <c r="A53" s="5">
        <v>46</v>
      </c>
      <c r="B53" s="14"/>
      <c r="C53" s="14"/>
      <c r="D53" s="14"/>
      <c r="E53" s="14"/>
      <c r="F53" s="14"/>
      <c r="H53" s="14"/>
      <c r="I53" s="14"/>
    </row>
    <row r="54" spans="1:9" x14ac:dyDescent="0.25">
      <c r="A54" s="5">
        <v>47</v>
      </c>
      <c r="B54" s="14"/>
      <c r="C54" s="14"/>
      <c r="D54" s="14"/>
      <c r="E54" s="14"/>
      <c r="F54" s="14"/>
      <c r="H54" s="14"/>
      <c r="I54" s="14"/>
    </row>
    <row r="55" spans="1:9" ht="17.25" x14ac:dyDescent="0.4">
      <c r="A55" s="5">
        <v>48</v>
      </c>
      <c r="B55" s="14"/>
      <c r="C55" s="52"/>
      <c r="D55" s="52"/>
      <c r="E55" s="52"/>
      <c r="F55" s="52"/>
      <c r="H55" s="14"/>
      <c r="I55" s="14"/>
    </row>
    <row r="56" spans="1:9" ht="17.25" x14ac:dyDescent="0.4">
      <c r="A56" s="5" t="s">
        <v>150</v>
      </c>
      <c r="B56" s="14"/>
      <c r="C56" s="2"/>
      <c r="D56" s="2"/>
      <c r="E56" s="2"/>
      <c r="F56" s="5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244" zoomScaleNormal="244" workbookViewId="0">
      <selection activeCell="B8" sqref="B8"/>
    </sheetView>
  </sheetViews>
  <sheetFormatPr defaultRowHeight="15" x14ac:dyDescent="0.25"/>
  <cols>
    <col min="1" max="1" width="10.42578125" bestFit="1" customWidth="1"/>
    <col min="2" max="4" width="13.7109375" customWidth="1"/>
  </cols>
  <sheetData>
    <row r="1" spans="1:4" x14ac:dyDescent="0.25">
      <c r="B1" t="s">
        <v>165</v>
      </c>
      <c r="C1" s="4" t="s">
        <v>166</v>
      </c>
      <c r="D1" s="4" t="s">
        <v>167</v>
      </c>
    </row>
    <row r="2" spans="1:4" x14ac:dyDescent="0.25">
      <c r="A2" t="s">
        <v>168</v>
      </c>
      <c r="B2" s="7">
        <v>55000</v>
      </c>
      <c r="C2" s="7">
        <v>52500</v>
      </c>
      <c r="D2" s="7">
        <v>30000</v>
      </c>
    </row>
    <row r="3" spans="1:4" x14ac:dyDescent="0.25">
      <c r="A3" t="s">
        <v>170</v>
      </c>
      <c r="B3" s="7">
        <v>65000</v>
      </c>
      <c r="C3" s="7">
        <v>60000</v>
      </c>
      <c r="D3" s="7">
        <v>45000</v>
      </c>
    </row>
    <row r="4" spans="1:4" x14ac:dyDescent="0.25">
      <c r="A4" t="s">
        <v>169</v>
      </c>
      <c r="B4" s="7">
        <v>40000</v>
      </c>
      <c r="C4" s="7">
        <v>75000</v>
      </c>
      <c r="D4" s="7">
        <v>90000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6" sqref="N36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11"/>
  <sheetViews>
    <sheetView workbookViewId="0">
      <selection sqref="A1:E1"/>
    </sheetView>
  </sheetViews>
  <sheetFormatPr defaultColWidth="8.85546875" defaultRowHeight="15" x14ac:dyDescent="0.25"/>
  <cols>
    <col min="1" max="1" width="18.7109375" style="4" customWidth="1"/>
    <col min="2" max="5" width="14.7109375" style="4" customWidth="1"/>
    <col min="6" max="16384" width="8.85546875" style="4"/>
  </cols>
  <sheetData>
    <row r="1" spans="1:5" ht="18.75" x14ac:dyDescent="0.3">
      <c r="A1" s="119" t="s">
        <v>180</v>
      </c>
      <c r="B1" s="120"/>
      <c r="C1" s="120"/>
      <c r="D1" s="120"/>
      <c r="E1" s="120"/>
    </row>
    <row r="2" spans="1:5" x14ac:dyDescent="0.25">
      <c r="A2" s="67" t="s">
        <v>179</v>
      </c>
      <c r="B2" s="66" t="s">
        <v>165</v>
      </c>
      <c r="C2" s="66" t="s">
        <v>166</v>
      </c>
      <c r="D2" s="66" t="s">
        <v>167</v>
      </c>
      <c r="E2" s="65"/>
    </row>
    <row r="3" spans="1:5" x14ac:dyDescent="0.25">
      <c r="A3" s="61" t="s">
        <v>178</v>
      </c>
      <c r="B3" s="64">
        <v>135202.56</v>
      </c>
      <c r="C3" s="64">
        <v>173538.77</v>
      </c>
      <c r="D3" s="64">
        <v>51552.99</v>
      </c>
      <c r="E3" s="63"/>
    </row>
    <row r="4" spans="1:5" x14ac:dyDescent="0.25">
      <c r="A4" s="61" t="s">
        <v>177</v>
      </c>
      <c r="B4" s="59">
        <v>109141.06</v>
      </c>
      <c r="C4" s="59">
        <v>145219.35999999999</v>
      </c>
      <c r="D4" s="59">
        <v>72074.22</v>
      </c>
      <c r="E4" s="59"/>
    </row>
    <row r="5" spans="1:5" x14ac:dyDescent="0.25">
      <c r="A5" s="61" t="s">
        <v>176</v>
      </c>
      <c r="B5" s="59">
        <v>47924.66</v>
      </c>
      <c r="C5" s="59">
        <v>43132.2</v>
      </c>
      <c r="D5" s="59">
        <v>38339.730000000003</v>
      </c>
      <c r="E5" s="59"/>
    </row>
    <row r="6" spans="1:5" x14ac:dyDescent="0.25">
      <c r="A6" s="61" t="s">
        <v>175</v>
      </c>
      <c r="B6" s="59">
        <v>78130.28</v>
      </c>
      <c r="C6" s="59">
        <v>83699.02</v>
      </c>
      <c r="D6" s="59">
        <v>88045.57</v>
      </c>
      <c r="E6" s="59"/>
    </row>
    <row r="7" spans="1:5" x14ac:dyDescent="0.25">
      <c r="A7" s="61" t="s">
        <v>174</v>
      </c>
      <c r="B7" s="59">
        <v>102466.88</v>
      </c>
      <c r="C7" s="59">
        <v>63705.49</v>
      </c>
      <c r="D7" s="59">
        <v>137926.1</v>
      </c>
      <c r="E7" s="59"/>
    </row>
    <row r="8" spans="1:5" x14ac:dyDescent="0.25">
      <c r="A8" s="61" t="s">
        <v>173</v>
      </c>
      <c r="B8" s="59">
        <v>74849.81</v>
      </c>
      <c r="C8" s="62">
        <v>125634.9</v>
      </c>
      <c r="D8" s="59">
        <v>46936.17</v>
      </c>
      <c r="E8" s="59"/>
    </row>
    <row r="9" spans="1:5" x14ac:dyDescent="0.25">
      <c r="A9" s="61" t="s">
        <v>172</v>
      </c>
      <c r="B9" s="59">
        <v>167349.29</v>
      </c>
      <c r="C9" s="59">
        <v>50926.39</v>
      </c>
      <c r="D9" s="59">
        <v>111380.65</v>
      </c>
      <c r="E9" s="59"/>
    </row>
    <row r="10" spans="1:5" x14ac:dyDescent="0.25">
      <c r="A10" s="61" t="s">
        <v>171</v>
      </c>
      <c r="B10" s="60">
        <v>69825.55</v>
      </c>
      <c r="C10" s="60">
        <v>178718.5</v>
      </c>
      <c r="D10" s="60">
        <v>174345.25</v>
      </c>
      <c r="E10" s="59"/>
    </row>
    <row r="11" spans="1:5" x14ac:dyDescent="0.25">
      <c r="A11" s="58"/>
    </row>
  </sheetData>
  <mergeCells count="1">
    <mergeCell ref="A1:E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E10"/>
  <sheetViews>
    <sheetView workbookViewId="0">
      <selection sqref="A1:E1"/>
    </sheetView>
  </sheetViews>
  <sheetFormatPr defaultColWidth="8.85546875" defaultRowHeight="15" x14ac:dyDescent="0.25"/>
  <cols>
    <col min="1" max="1" width="13.7109375" style="4" customWidth="1"/>
    <col min="2" max="5" width="14.7109375" style="4" customWidth="1"/>
    <col min="6" max="16384" width="8.85546875" style="4"/>
  </cols>
  <sheetData>
    <row r="1" spans="1:5" x14ac:dyDescent="0.25">
      <c r="A1" s="121"/>
      <c r="B1" s="121"/>
      <c r="C1" s="121"/>
      <c r="D1" s="121"/>
      <c r="E1" s="121"/>
    </row>
    <row r="2" spans="1:5" x14ac:dyDescent="0.25">
      <c r="A2" s="67"/>
      <c r="B2" s="66" t="s">
        <v>183</v>
      </c>
      <c r="C2" s="66" t="s">
        <v>182</v>
      </c>
      <c r="D2" s="66" t="s">
        <v>181</v>
      </c>
      <c r="E2" s="69"/>
    </row>
    <row r="3" spans="1:5" x14ac:dyDescent="0.25">
      <c r="A3" s="68"/>
      <c r="B3" s="64">
        <v>50231.91</v>
      </c>
      <c r="C3" s="64">
        <v>54346.400000000001</v>
      </c>
      <c r="D3" s="64">
        <v>55508.19</v>
      </c>
      <c r="E3" s="63"/>
    </row>
    <row r="4" spans="1:5" x14ac:dyDescent="0.25">
      <c r="A4" s="68"/>
      <c r="B4" s="59">
        <v>185295.87</v>
      </c>
      <c r="C4" s="59">
        <v>40382.6</v>
      </c>
      <c r="D4" s="59">
        <v>164196.79999999999</v>
      </c>
      <c r="E4" s="59"/>
    </row>
    <row r="5" spans="1:5" x14ac:dyDescent="0.25">
      <c r="A5" s="68"/>
      <c r="B5" s="59">
        <v>34505.760000000002</v>
      </c>
      <c r="C5" s="59">
        <v>30671.79</v>
      </c>
      <c r="D5" s="59">
        <v>27604.61</v>
      </c>
      <c r="E5" s="59"/>
    </row>
    <row r="6" spans="1:5" x14ac:dyDescent="0.25">
      <c r="A6" s="68"/>
      <c r="B6" s="59">
        <v>136063.26</v>
      </c>
      <c r="C6" s="59">
        <v>126704.43500000001</v>
      </c>
      <c r="D6" s="59">
        <v>122698.24000000001</v>
      </c>
      <c r="E6" s="59"/>
    </row>
    <row r="7" spans="1:5" x14ac:dyDescent="0.25">
      <c r="A7" s="68"/>
      <c r="B7" s="59">
        <v>79807.08</v>
      </c>
      <c r="C7" s="59">
        <v>60344.108</v>
      </c>
      <c r="D7" s="59">
        <v>103592.85</v>
      </c>
      <c r="E7" s="59"/>
    </row>
    <row r="8" spans="1:5" x14ac:dyDescent="0.25">
      <c r="A8" s="68"/>
      <c r="B8" s="59">
        <v>75987.58</v>
      </c>
      <c r="C8" s="62">
        <v>91827.03</v>
      </c>
      <c r="D8" s="59">
        <v>78188.28</v>
      </c>
      <c r="E8" s="59"/>
    </row>
    <row r="9" spans="1:5" x14ac:dyDescent="0.25">
      <c r="A9" s="68"/>
      <c r="B9" s="59">
        <v>154406.54</v>
      </c>
      <c r="C9" s="59">
        <v>86743.76</v>
      </c>
      <c r="D9" s="59">
        <v>158378.79</v>
      </c>
      <c r="E9" s="59"/>
    </row>
    <row r="10" spans="1:5" x14ac:dyDescent="0.25">
      <c r="A10" s="68"/>
      <c r="B10" s="60">
        <v>64588.25</v>
      </c>
      <c r="C10" s="60">
        <v>72989.350000000006</v>
      </c>
      <c r="D10" s="60">
        <v>110254.25</v>
      </c>
      <c r="E10" s="59"/>
    </row>
  </sheetData>
  <mergeCells count="1">
    <mergeCell ref="A1:E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10"/>
  <sheetViews>
    <sheetView workbookViewId="0">
      <selection sqref="A1:E1"/>
    </sheetView>
  </sheetViews>
  <sheetFormatPr defaultColWidth="8.85546875" defaultRowHeight="15" x14ac:dyDescent="0.25"/>
  <cols>
    <col min="1" max="1" width="13.7109375" style="4" customWidth="1"/>
    <col min="2" max="5" width="14.7109375" style="4" customWidth="1"/>
    <col min="6" max="16384" width="8.85546875" style="4"/>
  </cols>
  <sheetData>
    <row r="1" spans="1:5" x14ac:dyDescent="0.25">
      <c r="A1" s="121"/>
      <c r="B1" s="121"/>
      <c r="C1" s="121"/>
      <c r="D1" s="121"/>
      <c r="E1" s="121"/>
    </row>
    <row r="2" spans="1:5" x14ac:dyDescent="0.25">
      <c r="A2" s="71"/>
      <c r="B2" s="70" t="s">
        <v>186</v>
      </c>
      <c r="C2" s="70" t="s">
        <v>185</v>
      </c>
      <c r="D2" s="70" t="s">
        <v>184</v>
      </c>
      <c r="E2" s="69"/>
    </row>
    <row r="3" spans="1:5" x14ac:dyDescent="0.25">
      <c r="A3" s="68"/>
      <c r="B3" s="64">
        <v>64486.42</v>
      </c>
      <c r="C3" s="64">
        <v>182190.06</v>
      </c>
      <c r="D3" s="64">
        <v>183934.58</v>
      </c>
      <c r="E3" s="63"/>
    </row>
    <row r="4" spans="1:5" x14ac:dyDescent="0.25">
      <c r="A4" s="68"/>
      <c r="B4" s="59">
        <v>63426.54</v>
      </c>
      <c r="C4" s="59">
        <v>183860.82</v>
      </c>
      <c r="D4" s="59">
        <v>75165.48</v>
      </c>
      <c r="E4" s="59"/>
    </row>
    <row r="5" spans="1:5" x14ac:dyDescent="0.25">
      <c r="A5" s="68"/>
      <c r="B5" s="59">
        <v>24537.43</v>
      </c>
      <c r="C5" s="59">
        <v>22083.69</v>
      </c>
      <c r="D5" s="59">
        <v>19629.939999999999</v>
      </c>
      <c r="E5" s="59"/>
    </row>
    <row r="6" spans="1:5" x14ac:dyDescent="0.25">
      <c r="A6" s="68"/>
      <c r="B6" s="59">
        <v>53242.43</v>
      </c>
      <c r="C6" s="59">
        <v>50246.79</v>
      </c>
      <c r="D6" s="59">
        <v>136267.49</v>
      </c>
      <c r="E6" s="59"/>
    </row>
    <row r="7" spans="1:5" x14ac:dyDescent="0.25">
      <c r="A7" s="68"/>
      <c r="B7" s="59">
        <v>69383.679999999993</v>
      </c>
      <c r="C7" s="59">
        <v>148292.71</v>
      </c>
      <c r="D7" s="59">
        <v>105034.94</v>
      </c>
      <c r="E7" s="59"/>
    </row>
    <row r="8" spans="1:5" x14ac:dyDescent="0.25">
      <c r="A8" s="68"/>
      <c r="B8" s="59">
        <v>99594.559999999998</v>
      </c>
      <c r="C8" s="62">
        <v>43673.919999999998</v>
      </c>
      <c r="D8" s="59">
        <v>184105.22</v>
      </c>
      <c r="E8" s="59"/>
    </row>
    <row r="9" spans="1:5" x14ac:dyDescent="0.25">
      <c r="A9" s="68"/>
      <c r="B9" s="59">
        <v>69825.55</v>
      </c>
      <c r="C9" s="59">
        <v>178718.6</v>
      </c>
      <c r="D9" s="59">
        <v>174334.04</v>
      </c>
      <c r="E9" s="59"/>
    </row>
    <row r="10" spans="1:5" x14ac:dyDescent="0.25">
      <c r="A10" s="68"/>
      <c r="B10" s="60">
        <v>99594.25</v>
      </c>
      <c r="C10" s="60">
        <v>43673.25</v>
      </c>
      <c r="D10" s="60">
        <v>184105.22</v>
      </c>
      <c r="E10" s="59"/>
    </row>
  </sheetData>
  <mergeCells count="1">
    <mergeCell ref="A1:E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11"/>
  <sheetViews>
    <sheetView workbookViewId="0">
      <selection activeCell="K39" sqref="K39"/>
    </sheetView>
  </sheetViews>
  <sheetFormatPr defaultColWidth="8.85546875" defaultRowHeight="15" x14ac:dyDescent="0.25"/>
  <cols>
    <col min="1" max="1" width="13.7109375" style="4" customWidth="1"/>
    <col min="2" max="5" width="14.7109375" style="4" customWidth="1"/>
    <col min="6" max="16384" width="8.85546875" style="4"/>
  </cols>
  <sheetData>
    <row r="1" spans="1:5" x14ac:dyDescent="0.25">
      <c r="A1" s="121"/>
      <c r="B1" s="121"/>
      <c r="C1" s="121"/>
      <c r="D1" s="121"/>
      <c r="E1" s="121"/>
    </row>
    <row r="2" spans="1:5" x14ac:dyDescent="0.25">
      <c r="A2" s="71"/>
      <c r="B2" s="70" t="s">
        <v>189</v>
      </c>
      <c r="C2" s="70" t="s">
        <v>188</v>
      </c>
      <c r="D2" s="70" t="s">
        <v>187</v>
      </c>
      <c r="E2" s="69"/>
    </row>
    <row r="3" spans="1:5" x14ac:dyDescent="0.25">
      <c r="A3" s="68"/>
      <c r="B3" s="64">
        <v>121414.35</v>
      </c>
      <c r="C3" s="64">
        <v>154184.9</v>
      </c>
      <c r="D3" s="64">
        <v>80357.960000000006</v>
      </c>
      <c r="E3" s="63"/>
    </row>
    <row r="4" spans="1:5" x14ac:dyDescent="0.25">
      <c r="A4" s="68"/>
      <c r="B4" s="59">
        <v>95279.1</v>
      </c>
      <c r="C4" s="59">
        <v>44864.99</v>
      </c>
      <c r="D4" s="59">
        <v>47180.43</v>
      </c>
      <c r="E4" s="59"/>
    </row>
    <row r="5" spans="1:5" x14ac:dyDescent="0.25">
      <c r="A5" s="68"/>
      <c r="B5" s="59">
        <v>17666.95</v>
      </c>
      <c r="C5" s="59">
        <v>15703.96</v>
      </c>
      <c r="D5" s="59">
        <v>14133.56</v>
      </c>
      <c r="E5" s="59"/>
    </row>
    <row r="6" spans="1:5" x14ac:dyDescent="0.25">
      <c r="A6" s="68"/>
      <c r="B6" s="59">
        <v>167081.16</v>
      </c>
      <c r="C6" s="59">
        <v>132765.22</v>
      </c>
      <c r="D6" s="59">
        <v>137815.4</v>
      </c>
      <c r="E6" s="59"/>
    </row>
    <row r="7" spans="1:5" x14ac:dyDescent="0.25">
      <c r="A7" s="68"/>
      <c r="B7" s="59">
        <v>101435.31</v>
      </c>
      <c r="C7" s="59">
        <v>167057.75</v>
      </c>
      <c r="D7" s="59">
        <v>146396.9</v>
      </c>
      <c r="E7" s="59"/>
    </row>
    <row r="8" spans="1:5" x14ac:dyDescent="0.25">
      <c r="A8" s="68"/>
      <c r="B8" s="59">
        <v>39469.68</v>
      </c>
      <c r="C8" s="62">
        <v>165291.4</v>
      </c>
      <c r="D8" s="59">
        <v>100645.81999999999</v>
      </c>
      <c r="E8" s="59"/>
    </row>
    <row r="9" spans="1:5" x14ac:dyDescent="0.25">
      <c r="A9" s="68"/>
      <c r="B9" s="59">
        <v>43242.61</v>
      </c>
      <c r="C9" s="59">
        <v>142457.03999999998</v>
      </c>
      <c r="D9" s="59">
        <v>167377.64000000001</v>
      </c>
      <c r="E9" s="59"/>
    </row>
    <row r="10" spans="1:5" x14ac:dyDescent="0.25">
      <c r="A10" s="68"/>
      <c r="B10" s="60">
        <v>72588.12</v>
      </c>
      <c r="C10" s="60">
        <v>145258.35</v>
      </c>
      <c r="D10" s="60">
        <v>110145.23</v>
      </c>
      <c r="E10" s="59"/>
    </row>
    <row r="11" spans="1:5" x14ac:dyDescent="0.25">
      <c r="A11" s="58"/>
    </row>
  </sheetData>
  <mergeCells count="1">
    <mergeCell ref="A1:E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F11"/>
  <sheetViews>
    <sheetView workbookViewId="0"/>
  </sheetViews>
  <sheetFormatPr defaultColWidth="8.85546875" defaultRowHeight="15" x14ac:dyDescent="0.25"/>
  <cols>
    <col min="1" max="1" width="13.7109375" style="4" customWidth="1"/>
    <col min="2" max="6" width="14.7109375" style="4" customWidth="1"/>
    <col min="7" max="16384" width="8.85546875" style="4"/>
  </cols>
  <sheetData>
    <row r="2" spans="1:6" ht="15" customHeight="1" x14ac:dyDescent="0.25">
      <c r="A2" s="74"/>
      <c r="B2" s="74"/>
      <c r="C2" s="74"/>
      <c r="D2" s="74"/>
      <c r="F2" s="73"/>
    </row>
    <row r="3" spans="1:6" x14ac:dyDescent="0.25">
      <c r="B3" s="15"/>
      <c r="C3" s="15"/>
      <c r="D3" s="15"/>
      <c r="E3" s="15"/>
      <c r="F3" s="15"/>
    </row>
    <row r="11" spans="1:6" x14ac:dyDescent="0.25">
      <c r="A11" s="72"/>
      <c r="B11" s="15"/>
      <c r="C11" s="15"/>
      <c r="D11" s="15"/>
      <c r="E11" s="15"/>
      <c r="F11" s="1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3" sqref="N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</vt:i4>
      </vt:variant>
    </vt:vector>
  </HeadingPairs>
  <TitlesOfParts>
    <vt:vector size="32" baseType="lpstr">
      <vt:lpstr>NestedIF-vlookup</vt:lpstr>
      <vt:lpstr>Source</vt:lpstr>
      <vt:lpstr>IFS</vt:lpstr>
      <vt:lpstr>Range Names</vt:lpstr>
      <vt:lpstr>Grades</vt:lpstr>
      <vt:lpstr>Grades complete</vt:lpstr>
      <vt:lpstr>Sort</vt:lpstr>
      <vt:lpstr>Filter</vt:lpstr>
      <vt:lpstr>Subtotaling</vt:lpstr>
      <vt:lpstr>PivotTable</vt:lpstr>
      <vt:lpstr>Data Tables</vt:lpstr>
      <vt:lpstr>Data Tables complete</vt:lpstr>
      <vt:lpstr>Goal Seek</vt:lpstr>
      <vt:lpstr>Solver</vt:lpstr>
      <vt:lpstr>Answer Report 1</vt:lpstr>
      <vt:lpstr>Scenario Manager</vt:lpstr>
      <vt:lpstr>Logic-Lookup</vt:lpstr>
      <vt:lpstr>Database</vt:lpstr>
      <vt:lpstr>Advanced Filtering</vt:lpstr>
      <vt:lpstr>Finance</vt:lpstr>
      <vt:lpstr>Data Validation</vt:lpstr>
      <vt:lpstr>3D Formulas </vt:lpstr>
      <vt:lpstr>Qtr1</vt:lpstr>
      <vt:lpstr>Qtr2</vt:lpstr>
      <vt:lpstr>Qtr3</vt:lpstr>
      <vt:lpstr>Qtr4</vt:lpstr>
      <vt:lpstr>Yearly Totals</vt:lpstr>
      <vt:lpstr>Importing</vt:lpstr>
      <vt:lpstr>Filter!RetailRate</vt:lpstr>
      <vt:lpstr>PivotTable!RetailRate</vt:lpstr>
      <vt:lpstr>Sort!RetailRate</vt:lpstr>
      <vt:lpstr>Subtotaling!RetailRate</vt:lpstr>
    </vt:vector>
  </TitlesOfParts>
  <Company>BCIT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Atha</dc:creator>
  <cp:lastModifiedBy>Joanne Atha</cp:lastModifiedBy>
  <dcterms:created xsi:type="dcterms:W3CDTF">2016-10-19T16:53:25Z</dcterms:created>
  <dcterms:modified xsi:type="dcterms:W3CDTF">2018-12-05T21:29:22Z</dcterms:modified>
</cp:coreProperties>
</file>