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Joanne Atha\Current as of Nov 8-05\COMP 2364 - Joanne\Current 201830\Assignment 3 and 1\"/>
    </mc:Choice>
  </mc:AlternateContent>
  <workbookProtection workbookAlgorithmName="SHA-512" workbookHashValue="pSYhmxSkY+13En57IWbvZhmUFi7TvrlniaxX9VbsfFzTKvgM7jFUaOj0aOUSlwqi9Pu8sACJFOqYj/UQf2V8Pg==" workbookSaltValue="RAXRXY0nPVzN4k5DQVjp0A==" workbookSpinCount="100000" lockStructure="1"/>
  <bookViews>
    <workbookView xWindow="0" yWindow="0" windowWidth="20400" windowHeight="8235"/>
  </bookViews>
  <sheets>
    <sheet name="Loan" sheetId="3" r:id="rId1"/>
  </sheets>
  <definedNames>
    <definedName name="_xlnm._FilterDatabase" localSheetId="0" hidden="1">Loan!$G$1:$H$17</definedName>
    <definedName name="_xlnm.Criteria" localSheetId="0">Loan!$A$8:$B$10</definedName>
    <definedName name="_xlnm.Extract" localSheetId="0">Loan!$A$12:$A$12</definedName>
  </definedNames>
  <calcPr calcId="162913"/>
</workbook>
</file>

<file path=xl/calcChain.xml><?xml version="1.0" encoding="utf-8"?>
<calcChain xmlns="http://schemas.openxmlformats.org/spreadsheetml/2006/main">
  <c r="C73" i="3" l="1"/>
  <c r="D73" i="3"/>
  <c r="E73" i="3"/>
  <c r="B15" i="3"/>
  <c r="C15" i="3"/>
  <c r="D15" i="3"/>
  <c r="E15" i="3"/>
  <c r="F15" i="3" s="1"/>
  <c r="B16" i="3" s="1"/>
  <c r="F16" i="3" s="1"/>
  <c r="B17" i="3" s="1"/>
  <c r="F17" i="3" s="1"/>
  <c r="B18" i="3" s="1"/>
  <c r="F18" i="3" s="1"/>
  <c r="B19" i="3" s="1"/>
  <c r="F19" i="3" s="1"/>
  <c r="B20" i="3" s="1"/>
  <c r="F20" i="3" s="1"/>
  <c r="B21" i="3" s="1"/>
  <c r="F21" i="3" s="1"/>
  <c r="B22" i="3" s="1"/>
  <c r="F22" i="3" s="1"/>
  <c r="B23" i="3" s="1"/>
  <c r="F23" i="3" s="1"/>
  <c r="B24" i="3" s="1"/>
  <c r="F24" i="3" s="1"/>
  <c r="B25" i="3" s="1"/>
  <c r="F25" i="3" s="1"/>
  <c r="B26" i="3" s="1"/>
  <c r="F26" i="3" s="1"/>
  <c r="B27" i="3" s="1"/>
  <c r="F27" i="3" s="1"/>
  <c r="B28" i="3" s="1"/>
  <c r="F28" i="3" s="1"/>
  <c r="B29" i="3" s="1"/>
  <c r="F29" i="3" s="1"/>
  <c r="B30" i="3" s="1"/>
  <c r="F30" i="3" s="1"/>
  <c r="B31" i="3" s="1"/>
  <c r="F31" i="3" s="1"/>
  <c r="B32" i="3" s="1"/>
  <c r="F32" i="3" s="1"/>
  <c r="B33" i="3" s="1"/>
  <c r="F33" i="3" s="1"/>
  <c r="B34" i="3" s="1"/>
  <c r="F34" i="3" s="1"/>
  <c r="B35" i="3" s="1"/>
  <c r="F35" i="3" s="1"/>
  <c r="B36" i="3" s="1"/>
  <c r="F36" i="3" s="1"/>
  <c r="B37" i="3" s="1"/>
  <c r="F37" i="3" s="1"/>
  <c r="B38" i="3" s="1"/>
  <c r="F38" i="3" s="1"/>
  <c r="B39" i="3" s="1"/>
  <c r="F39" i="3" s="1"/>
  <c r="B40" i="3" s="1"/>
  <c r="F40" i="3" s="1"/>
  <c r="B41" i="3" s="1"/>
  <c r="F41" i="3" s="1"/>
  <c r="B42" i="3" s="1"/>
  <c r="F42" i="3" s="1"/>
  <c r="B43" i="3" s="1"/>
  <c r="F43" i="3" s="1"/>
  <c r="B44" i="3" s="1"/>
  <c r="F44" i="3" s="1"/>
  <c r="B45" i="3" s="1"/>
  <c r="F45" i="3" s="1"/>
  <c r="B46" i="3" s="1"/>
  <c r="F46" i="3" s="1"/>
  <c r="B47" i="3" s="1"/>
  <c r="F47" i="3" s="1"/>
  <c r="B48" i="3" s="1"/>
  <c r="F48" i="3" s="1"/>
  <c r="B49" i="3" s="1"/>
  <c r="F49" i="3" s="1"/>
  <c r="B50" i="3" s="1"/>
  <c r="F50" i="3" s="1"/>
  <c r="B51" i="3" s="1"/>
  <c r="F51" i="3" s="1"/>
  <c r="B52" i="3" s="1"/>
  <c r="F52" i="3" s="1"/>
  <c r="B53" i="3" s="1"/>
  <c r="F53" i="3" s="1"/>
  <c r="B54" i="3" s="1"/>
  <c r="F54" i="3" s="1"/>
  <c r="B55" i="3" s="1"/>
  <c r="F55" i="3" s="1"/>
  <c r="B56" i="3" s="1"/>
  <c r="F56" i="3" s="1"/>
  <c r="B57" i="3" s="1"/>
  <c r="F57" i="3" s="1"/>
  <c r="B58" i="3" s="1"/>
  <c r="F58" i="3" s="1"/>
  <c r="B59" i="3" s="1"/>
  <c r="F59" i="3" s="1"/>
  <c r="B60" i="3" s="1"/>
  <c r="F60" i="3" s="1"/>
  <c r="B61" i="3" s="1"/>
  <c r="F61" i="3" s="1"/>
  <c r="B62" i="3" s="1"/>
  <c r="F62" i="3" s="1"/>
  <c r="B63" i="3" s="1"/>
  <c r="F63" i="3" s="1"/>
  <c r="B64" i="3" s="1"/>
  <c r="F64" i="3" s="1"/>
  <c r="B65" i="3" s="1"/>
  <c r="F65" i="3" s="1"/>
  <c r="B66" i="3" s="1"/>
  <c r="F66" i="3" s="1"/>
  <c r="B67" i="3" s="1"/>
  <c r="F67" i="3" s="1"/>
  <c r="B68" i="3" s="1"/>
  <c r="F68" i="3" s="1"/>
  <c r="B69" i="3" s="1"/>
  <c r="F69" i="3" s="1"/>
  <c r="B70" i="3" s="1"/>
  <c r="F70" i="3" s="1"/>
  <c r="B71" i="3" s="1"/>
  <c r="F71" i="3" s="1"/>
  <c r="B72" i="3" s="1"/>
  <c r="F72" i="3" s="1"/>
  <c r="G15" i="3"/>
  <c r="H15" i="3"/>
  <c r="C16" i="3"/>
  <c r="D16" i="3"/>
  <c r="E16" i="3"/>
  <c r="G16" i="3"/>
  <c r="H16" i="3"/>
  <c r="C17" i="3"/>
  <c r="D17" i="3"/>
  <c r="E17" i="3"/>
  <c r="G17" i="3"/>
  <c r="H17" i="3"/>
  <c r="C18" i="3"/>
  <c r="D18" i="3"/>
  <c r="E18" i="3"/>
  <c r="G18" i="3"/>
  <c r="H18" i="3"/>
  <c r="C19" i="3"/>
  <c r="D19" i="3"/>
  <c r="E19" i="3"/>
  <c r="G19" i="3"/>
  <c r="H19" i="3"/>
  <c r="C20" i="3"/>
  <c r="D20" i="3"/>
  <c r="E20" i="3"/>
  <c r="G20" i="3"/>
  <c r="H20" i="3"/>
  <c r="C21" i="3"/>
  <c r="D21" i="3"/>
  <c r="E21" i="3"/>
  <c r="G21" i="3"/>
  <c r="H21" i="3"/>
  <c r="C22" i="3"/>
  <c r="D22" i="3"/>
  <c r="E22" i="3"/>
  <c r="G22" i="3"/>
  <c r="H22" i="3"/>
  <c r="C23" i="3"/>
  <c r="D23" i="3"/>
  <c r="E23" i="3"/>
  <c r="G23" i="3"/>
  <c r="H23" i="3"/>
  <c r="C24" i="3"/>
  <c r="D24" i="3"/>
  <c r="E24" i="3"/>
  <c r="G24" i="3"/>
  <c r="H24" i="3"/>
  <c r="C25" i="3"/>
  <c r="D25" i="3"/>
  <c r="E25" i="3"/>
  <c r="G25" i="3"/>
  <c r="H25" i="3"/>
  <c r="C26" i="3"/>
  <c r="D26" i="3"/>
  <c r="E26" i="3"/>
  <c r="G26" i="3"/>
  <c r="H26" i="3"/>
  <c r="C27" i="3"/>
  <c r="D27" i="3"/>
  <c r="E27" i="3"/>
  <c r="G27" i="3"/>
  <c r="H27" i="3"/>
  <c r="C28" i="3"/>
  <c r="D28" i="3"/>
  <c r="E28" i="3"/>
  <c r="G28" i="3"/>
  <c r="H28" i="3"/>
  <c r="C29" i="3"/>
  <c r="D29" i="3"/>
  <c r="E29" i="3"/>
  <c r="G29" i="3"/>
  <c r="H29" i="3"/>
  <c r="C30" i="3"/>
  <c r="D30" i="3"/>
  <c r="E30" i="3"/>
  <c r="G30" i="3"/>
  <c r="H30" i="3"/>
  <c r="C31" i="3"/>
  <c r="D31" i="3"/>
  <c r="E31" i="3"/>
  <c r="G31" i="3"/>
  <c r="H31" i="3"/>
  <c r="C32" i="3"/>
  <c r="D32" i="3"/>
  <c r="E32" i="3"/>
  <c r="G32" i="3"/>
  <c r="H32" i="3"/>
  <c r="C33" i="3"/>
  <c r="D33" i="3"/>
  <c r="E33" i="3"/>
  <c r="G33" i="3"/>
  <c r="H33" i="3"/>
  <c r="C34" i="3"/>
  <c r="D34" i="3"/>
  <c r="E34" i="3"/>
  <c r="G34" i="3"/>
  <c r="H34" i="3"/>
  <c r="C35" i="3"/>
  <c r="D35" i="3"/>
  <c r="E35" i="3"/>
  <c r="G35" i="3"/>
  <c r="H35" i="3"/>
  <c r="C36" i="3"/>
  <c r="D36" i="3"/>
  <c r="E36" i="3"/>
  <c r="G36" i="3"/>
  <c r="H36" i="3"/>
  <c r="C37" i="3"/>
  <c r="D37" i="3"/>
  <c r="E37" i="3"/>
  <c r="G37" i="3"/>
  <c r="H37" i="3"/>
  <c r="C38" i="3"/>
  <c r="D38" i="3"/>
  <c r="E38" i="3"/>
  <c r="G38" i="3"/>
  <c r="H38" i="3"/>
  <c r="C39" i="3"/>
  <c r="D39" i="3"/>
  <c r="E39" i="3"/>
  <c r="G39" i="3"/>
  <c r="H39" i="3"/>
  <c r="C40" i="3"/>
  <c r="D40" i="3"/>
  <c r="E40" i="3"/>
  <c r="G40" i="3"/>
  <c r="H40" i="3"/>
  <c r="C41" i="3"/>
  <c r="D41" i="3"/>
  <c r="E41" i="3"/>
  <c r="G41" i="3"/>
  <c r="H41" i="3"/>
  <c r="C42" i="3"/>
  <c r="D42" i="3"/>
  <c r="E42" i="3"/>
  <c r="G42" i="3"/>
  <c r="H42" i="3"/>
  <c r="C43" i="3"/>
  <c r="D43" i="3"/>
  <c r="E43" i="3"/>
  <c r="G43" i="3"/>
  <c r="H43" i="3"/>
  <c r="C44" i="3"/>
  <c r="D44" i="3"/>
  <c r="E44" i="3"/>
  <c r="G44" i="3"/>
  <c r="H44" i="3"/>
  <c r="C45" i="3"/>
  <c r="D45" i="3"/>
  <c r="E45" i="3"/>
  <c r="G45" i="3"/>
  <c r="H45" i="3"/>
  <c r="C46" i="3"/>
  <c r="D46" i="3"/>
  <c r="E46" i="3"/>
  <c r="G46" i="3"/>
  <c r="H46" i="3"/>
  <c r="C47" i="3"/>
  <c r="D47" i="3"/>
  <c r="E47" i="3"/>
  <c r="G47" i="3"/>
  <c r="H47" i="3"/>
  <c r="C48" i="3"/>
  <c r="D48" i="3"/>
  <c r="E48" i="3"/>
  <c r="G48" i="3"/>
  <c r="H48" i="3"/>
  <c r="C49" i="3"/>
  <c r="D49" i="3"/>
  <c r="E49" i="3"/>
  <c r="G49" i="3"/>
  <c r="H49" i="3"/>
  <c r="C50" i="3"/>
  <c r="D50" i="3"/>
  <c r="E50" i="3"/>
  <c r="G50" i="3"/>
  <c r="H50" i="3"/>
  <c r="C51" i="3"/>
  <c r="D51" i="3"/>
  <c r="E51" i="3"/>
  <c r="G51" i="3"/>
  <c r="H51" i="3"/>
  <c r="C52" i="3"/>
  <c r="D52" i="3"/>
  <c r="E52" i="3"/>
  <c r="G52" i="3"/>
  <c r="H52" i="3"/>
  <c r="C53" i="3"/>
  <c r="D53" i="3"/>
  <c r="E53" i="3"/>
  <c r="G53" i="3"/>
  <c r="H53" i="3"/>
  <c r="C54" i="3"/>
  <c r="D54" i="3"/>
  <c r="E54" i="3"/>
  <c r="G54" i="3"/>
  <c r="H54" i="3"/>
  <c r="C55" i="3"/>
  <c r="D55" i="3"/>
  <c r="E55" i="3"/>
  <c r="G55" i="3"/>
  <c r="H55" i="3"/>
  <c r="C56" i="3"/>
  <c r="D56" i="3"/>
  <c r="E56" i="3"/>
  <c r="G56" i="3"/>
  <c r="H56" i="3"/>
  <c r="C57" i="3"/>
  <c r="D57" i="3"/>
  <c r="E57" i="3"/>
  <c r="G57" i="3"/>
  <c r="H57" i="3"/>
  <c r="C58" i="3"/>
  <c r="D58" i="3"/>
  <c r="E58" i="3"/>
  <c r="G58" i="3"/>
  <c r="H58" i="3"/>
  <c r="C59" i="3"/>
  <c r="D59" i="3"/>
  <c r="E59" i="3"/>
  <c r="G59" i="3"/>
  <c r="H59" i="3"/>
  <c r="C60" i="3"/>
  <c r="D60" i="3"/>
  <c r="E60" i="3"/>
  <c r="G60" i="3"/>
  <c r="H60" i="3"/>
  <c r="C61" i="3"/>
  <c r="D61" i="3"/>
  <c r="E61" i="3"/>
  <c r="G61" i="3"/>
  <c r="H61" i="3"/>
  <c r="C62" i="3"/>
  <c r="D62" i="3"/>
  <c r="E62" i="3"/>
  <c r="G62" i="3"/>
  <c r="H62" i="3"/>
  <c r="C63" i="3"/>
  <c r="D63" i="3"/>
  <c r="E63" i="3"/>
  <c r="G63" i="3"/>
  <c r="H63" i="3"/>
  <c r="C64" i="3"/>
  <c r="D64" i="3"/>
  <c r="E64" i="3"/>
  <c r="G64" i="3"/>
  <c r="H64" i="3"/>
  <c r="C65" i="3"/>
  <c r="D65" i="3"/>
  <c r="E65" i="3"/>
  <c r="G65" i="3"/>
  <c r="H65" i="3"/>
  <c r="C66" i="3"/>
  <c r="D66" i="3"/>
  <c r="E66" i="3"/>
  <c r="G66" i="3"/>
  <c r="H66" i="3"/>
  <c r="C67" i="3"/>
  <c r="D67" i="3"/>
  <c r="E67" i="3"/>
  <c r="G67" i="3"/>
  <c r="H67" i="3"/>
  <c r="C68" i="3"/>
  <c r="D68" i="3"/>
  <c r="E68" i="3"/>
  <c r="G68" i="3"/>
  <c r="H68" i="3"/>
  <c r="C69" i="3"/>
  <c r="D69" i="3"/>
  <c r="E69" i="3"/>
  <c r="G69" i="3"/>
  <c r="H69" i="3"/>
  <c r="C70" i="3"/>
  <c r="D70" i="3"/>
  <c r="E70" i="3"/>
  <c r="G70" i="3"/>
  <c r="H70" i="3"/>
  <c r="C71" i="3"/>
  <c r="D71" i="3"/>
  <c r="E71" i="3"/>
  <c r="G71" i="3"/>
  <c r="H71" i="3"/>
  <c r="C72" i="3"/>
  <c r="D72" i="3"/>
  <c r="E72" i="3"/>
  <c r="G72" i="3"/>
  <c r="H72" i="3"/>
  <c r="C14" i="3"/>
  <c r="D14" i="3"/>
  <c r="E14" i="3"/>
  <c r="F14" i="3"/>
  <c r="G14" i="3"/>
  <c r="H14" i="3"/>
  <c r="H13" i="3"/>
  <c r="G13" i="3"/>
  <c r="E13" i="3"/>
  <c r="D13" i="3"/>
  <c r="B13" i="3" l="1"/>
  <c r="F13" i="3"/>
  <c r="B14" i="3" s="1"/>
  <c r="E10" i="3"/>
  <c r="E9" i="3"/>
  <c r="C13" i="3"/>
  <c r="B6" i="3" l="1"/>
  <c r="B10" i="3" l="1"/>
</calcChain>
</file>

<file path=xl/sharedStrings.xml><?xml version="1.0" encoding="utf-8"?>
<sst xmlns="http://schemas.openxmlformats.org/spreadsheetml/2006/main" count="34" uniqueCount="33">
  <si>
    <t>Totals</t>
  </si>
  <si>
    <t>Studio Recording Equipment Amortization</t>
  </si>
  <si>
    <t>Input Area</t>
  </si>
  <si>
    <t>Equipment Cost</t>
  </si>
  <si>
    <t>Down Payment</t>
  </si>
  <si>
    <t>Amount of the Loan</t>
  </si>
  <si>
    <t>Loan APR</t>
  </si>
  <si>
    <t># of Years in Loan</t>
  </si>
  <si>
    <t># of Payments Per Year</t>
  </si>
  <si>
    <t>Monthly Payment</t>
  </si>
  <si>
    <t>Pmt #</t>
  </si>
  <si>
    <t>Interest Paid</t>
  </si>
  <si>
    <t>Principal Reduction</t>
  </si>
  <si>
    <t>Ending Balance</t>
  </si>
  <si>
    <t>Cumulative Yearly Interest</t>
  </si>
  <si>
    <t>Beginning Balance</t>
  </si>
  <si>
    <t>Payment Dates &amp; Cumulative Interest</t>
  </si>
  <si>
    <t>First Payment Date</t>
  </si>
  <si>
    <t>Last Payment Date</t>
  </si>
  <si>
    <t>Cumulative Principal at Least</t>
  </si>
  <si>
    <t>Pmt # for Cum Principal Amt</t>
  </si>
  <si>
    <t>Cumulative Principal</t>
  </si>
  <si>
    <t>Monthly Interest</t>
  </si>
  <si>
    <t>Total # of payments</t>
  </si>
  <si>
    <t>Do not use real numbers (i.e. 12 in the formula)</t>
  </si>
  <si>
    <t>Interest paid + Principal reduction should ALWAYS equal the monthly payment</t>
  </si>
  <si>
    <t>putting a negative sign in front will allow the number to show as positive - be consistent for accuracy</t>
  </si>
  <si>
    <t>Mixed cell referencing preferred - marks will be taken off moving forward</t>
  </si>
  <si>
    <t>Number formatting - be consistent</t>
  </si>
  <si>
    <t>Balance should be 0</t>
  </si>
  <si>
    <t>This is the original loan amount</t>
  </si>
  <si>
    <t>Interest</t>
  </si>
  <si>
    <t>Should be the same as the original loan amount and the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</si>
</sst>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* #,##0_);_(* \(#,##0\);_(* &quot;-&quot;??_);_(@_)"/>
    <numFmt numFmtId="168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34">
    <xf numFmtId="0" fontId="0" fillId="0" borderId="0" xfId="0"/>
    <xf numFmtId="165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165" fontId="0" fillId="0" borderId="4" xfId="2" applyFont="1" applyBorder="1"/>
    <xf numFmtId="0" fontId="3" fillId="2" borderId="0" xfId="0" applyFont="1" applyFill="1" applyAlignment="1">
      <alignment horizontal="center" wrapText="1"/>
    </xf>
    <xf numFmtId="0" fontId="0" fillId="3" borderId="0" xfId="0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0" borderId="0" xfId="0" applyBorder="1"/>
    <xf numFmtId="14" fontId="0" fillId="0" borderId="4" xfId="0" applyNumberFormat="1" applyBorder="1"/>
    <xf numFmtId="164" fontId="0" fillId="0" borderId="0" xfId="2" applyNumberFormat="1" applyFont="1" applyBorder="1"/>
    <xf numFmtId="0" fontId="0" fillId="0" borderId="8" xfId="0" applyBorder="1"/>
    <xf numFmtId="167" fontId="0" fillId="0" borderId="6" xfId="1" applyNumberFormat="1" applyFont="1" applyBorder="1"/>
    <xf numFmtId="0" fontId="0" fillId="4" borderId="0" xfId="0" applyFill="1"/>
    <xf numFmtId="0" fontId="0" fillId="5" borderId="0" xfId="0" applyFill="1"/>
    <xf numFmtId="168" fontId="0" fillId="0" borderId="4" xfId="0" applyNumberFormat="1" applyBorder="1"/>
    <xf numFmtId="8" fontId="0" fillId="7" borderId="0" xfId="0" applyNumberFormat="1" applyFill="1"/>
    <xf numFmtId="165" fontId="0" fillId="8" borderId="0" xfId="0" applyNumberFormat="1" applyFill="1"/>
    <xf numFmtId="165" fontId="0" fillId="8" borderId="6" xfId="2" applyFont="1" applyFill="1" applyBorder="1"/>
    <xf numFmtId="0" fontId="0" fillId="8" borderId="0" xfId="0" applyFill="1"/>
    <xf numFmtId="0" fontId="0" fillId="6" borderId="0" xfId="0" applyFill="1"/>
    <xf numFmtId="0" fontId="0" fillId="9" borderId="0" xfId="0" applyFill="1"/>
    <xf numFmtId="44" fontId="0" fillId="0" borderId="0" xfId="0" applyNumberFormat="1"/>
    <xf numFmtId="44" fontId="0" fillId="10" borderId="0" xfId="0" applyNumberFormat="1" applyFill="1"/>
    <xf numFmtId="44" fontId="0" fillId="11" borderId="0" xfId="0" applyNumberFormat="1" applyFill="1"/>
    <xf numFmtId="165" fontId="0" fillId="11" borderId="0" xfId="0" applyNumberFormat="1" applyFill="1"/>
    <xf numFmtId="165" fontId="0" fillId="11" borderId="4" xfId="2" applyFont="1" applyFill="1" applyBorder="1"/>
    <xf numFmtId="0" fontId="0" fillId="10" borderId="0" xfId="0" applyFill="1"/>
    <xf numFmtId="0" fontId="0" fillId="11" borderId="0" xfId="0" applyFill="1"/>
    <xf numFmtId="9" fontId="2" fillId="2" borderId="1" xfId="0" applyNumberFormat="1" applyFont="1" applyFill="1" applyBorder="1" applyAlignment="1">
      <alignment horizontal="center"/>
    </xf>
    <xf numFmtId="9" fontId="2" fillId="2" borderId="2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9" fontId="2" fillId="2" borderId="7" xfId="0" applyNumberFormat="1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5"/>
  <sheetViews>
    <sheetView tabSelected="1" workbookViewId="0">
      <selection activeCell="H7" sqref="H7"/>
    </sheetView>
  </sheetViews>
  <sheetFormatPr defaultRowHeight="15" x14ac:dyDescent="0.25"/>
  <cols>
    <col min="1" max="1" width="21" customWidth="1"/>
    <col min="2" max="2" width="11.5703125" bestFit="1" customWidth="1"/>
    <col min="3" max="3" width="13.7109375" customWidth="1"/>
    <col min="4" max="4" width="19" customWidth="1"/>
    <col min="5" max="7" width="13.7109375" customWidth="1"/>
    <col min="8" max="8" width="14.28515625" customWidth="1"/>
    <col min="16" max="16" width="11.85546875" customWidth="1"/>
  </cols>
  <sheetData>
    <row r="1" spans="1:19" ht="26.25" x14ac:dyDescent="0.4">
      <c r="A1" s="32" t="s">
        <v>1</v>
      </c>
      <c r="B1" s="32"/>
      <c r="C1" s="32"/>
      <c r="D1" s="32"/>
      <c r="E1" s="32"/>
      <c r="F1" s="32"/>
      <c r="G1" s="32"/>
    </row>
    <row r="2" spans="1:19" x14ac:dyDescent="0.25">
      <c r="J2" s="22" t="s">
        <v>27</v>
      </c>
      <c r="K2" s="22"/>
      <c r="L2" s="22"/>
      <c r="M2" s="22"/>
      <c r="N2" s="22"/>
      <c r="O2" s="22"/>
      <c r="P2" s="22"/>
    </row>
    <row r="3" spans="1:19" x14ac:dyDescent="0.25">
      <c r="A3" s="30" t="s">
        <v>2</v>
      </c>
      <c r="B3" s="31"/>
      <c r="D3" s="30" t="s">
        <v>16</v>
      </c>
      <c r="E3" s="33"/>
      <c r="F3" s="31"/>
    </row>
    <row r="4" spans="1:19" x14ac:dyDescent="0.25">
      <c r="A4" s="2" t="s">
        <v>3</v>
      </c>
      <c r="B4" s="5">
        <v>32000</v>
      </c>
      <c r="D4" s="2" t="s">
        <v>17</v>
      </c>
      <c r="E4" s="9"/>
      <c r="F4" s="10">
        <v>43344</v>
      </c>
      <c r="J4" s="22" t="s">
        <v>28</v>
      </c>
      <c r="K4" s="22"/>
      <c r="L4" s="22"/>
      <c r="M4" s="22"/>
    </row>
    <row r="5" spans="1:19" x14ac:dyDescent="0.25">
      <c r="A5" s="2" t="s">
        <v>4</v>
      </c>
      <c r="B5" s="5">
        <v>5000</v>
      </c>
      <c r="D5" s="2" t="s">
        <v>18</v>
      </c>
      <c r="E5" s="9"/>
      <c r="F5" s="10"/>
    </row>
    <row r="6" spans="1:19" x14ac:dyDescent="0.25">
      <c r="A6" s="2" t="s">
        <v>5</v>
      </c>
      <c r="B6" s="27">
        <f>B4-B5</f>
        <v>27000</v>
      </c>
      <c r="D6" s="2" t="s">
        <v>19</v>
      </c>
      <c r="E6" s="11"/>
      <c r="F6" s="5">
        <v>5000</v>
      </c>
    </row>
    <row r="7" spans="1:19" x14ac:dyDescent="0.25">
      <c r="A7" s="2" t="s">
        <v>6</v>
      </c>
      <c r="B7" s="16">
        <v>5.5E-2</v>
      </c>
      <c r="D7" s="4" t="s">
        <v>20</v>
      </c>
      <c r="E7" s="12"/>
      <c r="F7" s="13"/>
    </row>
    <row r="8" spans="1:19" x14ac:dyDescent="0.25">
      <c r="A8" s="2" t="s">
        <v>7</v>
      </c>
      <c r="B8" s="3">
        <v>5</v>
      </c>
    </row>
    <row r="9" spans="1:19" x14ac:dyDescent="0.25">
      <c r="A9" s="2" t="s">
        <v>8</v>
      </c>
      <c r="B9" s="3">
        <v>12</v>
      </c>
      <c r="D9" s="15" t="s">
        <v>22</v>
      </c>
      <c r="E9" s="15">
        <f>B7/B9</f>
        <v>4.5833333333333334E-3</v>
      </c>
      <c r="F9" s="14" t="s">
        <v>24</v>
      </c>
      <c r="G9" s="14"/>
      <c r="H9" s="14"/>
    </row>
    <row r="10" spans="1:19" x14ac:dyDescent="0.25">
      <c r="A10" s="4" t="s">
        <v>9</v>
      </c>
      <c r="B10" s="19">
        <f>PMT(B7/B9,B8*B9,-B6)</f>
        <v>515.73137863812053</v>
      </c>
      <c r="D10" s="15" t="s">
        <v>23</v>
      </c>
      <c r="E10" s="15">
        <f>B8*B9</f>
        <v>60</v>
      </c>
    </row>
    <row r="11" spans="1:19" x14ac:dyDescent="0.25">
      <c r="J11" s="21" t="s">
        <v>26</v>
      </c>
      <c r="K11" s="21"/>
      <c r="L11" s="21"/>
      <c r="M11" s="21"/>
      <c r="N11" s="21"/>
      <c r="O11" s="21"/>
      <c r="P11" s="21"/>
      <c r="Q11" s="21"/>
      <c r="R11" s="21"/>
      <c r="S11" s="21"/>
    </row>
    <row r="12" spans="1:19" ht="30" x14ac:dyDescent="0.25">
      <c r="A12" s="6" t="s">
        <v>10</v>
      </c>
      <c r="B12" s="6" t="s">
        <v>15</v>
      </c>
      <c r="C12" s="6" t="s">
        <v>9</v>
      </c>
      <c r="D12" s="6" t="s">
        <v>11</v>
      </c>
      <c r="E12" s="6" t="s">
        <v>12</v>
      </c>
      <c r="F12" s="6" t="s">
        <v>13</v>
      </c>
      <c r="G12" s="6" t="s">
        <v>21</v>
      </c>
      <c r="H12" s="6" t="s">
        <v>14</v>
      </c>
    </row>
    <row r="13" spans="1:19" x14ac:dyDescent="0.25">
      <c r="A13" s="7">
        <v>1</v>
      </c>
      <c r="B13" s="1">
        <f>B$6</f>
        <v>27000</v>
      </c>
      <c r="C13" s="18">
        <f>B$10</f>
        <v>515.73137863812053</v>
      </c>
      <c r="D13" s="17">
        <f>-IPMT(E$9,A13,E$10,B$6)</f>
        <v>123.75</v>
      </c>
      <c r="E13" s="17">
        <f>-PPMT(E$9,A13,E$10,B$6)</f>
        <v>391.98137863812053</v>
      </c>
      <c r="F13" s="23">
        <f>B13-E13</f>
        <v>26608.01862136188</v>
      </c>
      <c r="G13" s="23">
        <f>-CUMPRINC(E$9,E$10,B$6,A$13,A13,0)</f>
        <v>391.98137863812053</v>
      </c>
      <c r="H13" s="23">
        <f>-CUMIPMT(E$9,E$10,B$6,A$13,A13,0)</f>
        <v>123.75</v>
      </c>
      <c r="J13" s="20" t="s">
        <v>25</v>
      </c>
      <c r="K13" s="20"/>
      <c r="L13" s="20"/>
      <c r="M13" s="20"/>
      <c r="N13" s="20"/>
      <c r="O13" s="20"/>
      <c r="P13" s="20"/>
      <c r="Q13" s="20"/>
    </row>
    <row r="14" spans="1:19" x14ac:dyDescent="0.25">
      <c r="A14" s="7">
        <v>2</v>
      </c>
      <c r="B14" s="1">
        <f>F13</f>
        <v>26608.01862136188</v>
      </c>
      <c r="C14" s="18">
        <f>B$10</f>
        <v>515.73137863812053</v>
      </c>
      <c r="D14" s="17">
        <f>-IPMT(E$9,A14,E$10,B$6)</f>
        <v>121.95341868124193</v>
      </c>
      <c r="E14" s="17">
        <f>-PPMT(E$9,A14,E$10,B$6)</f>
        <v>393.77795995687853</v>
      </c>
      <c r="F14" s="23">
        <f>B14-E14</f>
        <v>26214.240661405001</v>
      </c>
      <c r="G14" s="23">
        <f>-CUMPRINC(E$9,E$10,B$6,A$13,A14,0)</f>
        <v>785.75933859499912</v>
      </c>
      <c r="H14" s="23">
        <f>-CUMIPMT(E$9,E$10,B$6,A$13,A14,0)</f>
        <v>245.70341868124194</v>
      </c>
    </row>
    <row r="15" spans="1:19" x14ac:dyDescent="0.25">
      <c r="A15" s="7">
        <v>3</v>
      </c>
      <c r="B15" s="1">
        <f t="shared" ref="B15:B72" si="0">F14</f>
        <v>26214.240661405001</v>
      </c>
      <c r="C15" s="18">
        <f t="shared" ref="C15:C72" si="1">B$10</f>
        <v>515.73137863812053</v>
      </c>
      <c r="D15" s="17">
        <f t="shared" ref="D15:D72" si="2">-IPMT(E$9,A15,E$10,B$6)</f>
        <v>120.14860303143956</v>
      </c>
      <c r="E15" s="17">
        <f t="shared" ref="E15:E72" si="3">-PPMT(E$9,A15,E$10,B$6)</f>
        <v>395.58277560668091</v>
      </c>
      <c r="F15" s="23">
        <f t="shared" ref="F15:F72" si="4">B15-E15</f>
        <v>25818.657885798322</v>
      </c>
      <c r="G15" s="23">
        <f t="shared" ref="G15:G72" si="5">-CUMPRINC(E$9,E$10,B$6,A$13,A15,0)</f>
        <v>1181.3421142016803</v>
      </c>
      <c r="H15" s="23">
        <f t="shared" ref="H15:H72" si="6">-CUMIPMT(E$9,E$10,B$6,A$13,A15,0)</f>
        <v>365.85202171268133</v>
      </c>
    </row>
    <row r="16" spans="1:19" x14ac:dyDescent="0.25">
      <c r="A16" s="7">
        <v>4</v>
      </c>
      <c r="B16" s="1">
        <f t="shared" si="0"/>
        <v>25818.657885798322</v>
      </c>
      <c r="C16" s="18">
        <f t="shared" si="1"/>
        <v>515.73137863812053</v>
      </c>
      <c r="D16" s="17">
        <f t="shared" si="2"/>
        <v>118.33551530990894</v>
      </c>
      <c r="E16" s="17">
        <f t="shared" si="3"/>
        <v>397.39586332821159</v>
      </c>
      <c r="F16" s="23">
        <f t="shared" si="4"/>
        <v>25421.26202247011</v>
      </c>
      <c r="G16" s="23">
        <f t="shared" si="5"/>
        <v>1578.7379775298919</v>
      </c>
      <c r="H16" s="23">
        <f t="shared" si="6"/>
        <v>484.18753702259028</v>
      </c>
    </row>
    <row r="17" spans="1:8" x14ac:dyDescent="0.25">
      <c r="A17" s="7">
        <v>5</v>
      </c>
      <c r="B17" s="1">
        <f t="shared" si="0"/>
        <v>25421.26202247011</v>
      </c>
      <c r="C17" s="18">
        <f t="shared" si="1"/>
        <v>515.73137863812053</v>
      </c>
      <c r="D17" s="17">
        <f t="shared" si="2"/>
        <v>116.51411760298798</v>
      </c>
      <c r="E17" s="17">
        <f t="shared" si="3"/>
        <v>399.21726103513248</v>
      </c>
      <c r="F17" s="23">
        <f t="shared" si="4"/>
        <v>25022.044761434976</v>
      </c>
      <c r="G17" s="23">
        <f t="shared" si="5"/>
        <v>1977.9552385650243</v>
      </c>
      <c r="H17" s="23">
        <f t="shared" si="6"/>
        <v>600.70165462557839</v>
      </c>
    </row>
    <row r="18" spans="1:8" x14ac:dyDescent="0.25">
      <c r="A18" s="7">
        <v>6</v>
      </c>
      <c r="B18" s="1">
        <f t="shared" si="0"/>
        <v>25022.044761434976</v>
      </c>
      <c r="C18" s="18">
        <f t="shared" si="1"/>
        <v>515.73137863812053</v>
      </c>
      <c r="D18" s="17">
        <f t="shared" si="2"/>
        <v>114.68437182324362</v>
      </c>
      <c r="E18" s="17">
        <f t="shared" si="3"/>
        <v>401.04700681487685</v>
      </c>
      <c r="F18" s="23">
        <f t="shared" si="4"/>
        <v>24620.997754620101</v>
      </c>
      <c r="G18" s="23">
        <f t="shared" si="5"/>
        <v>2379.0022453799015</v>
      </c>
      <c r="H18" s="23">
        <f t="shared" si="6"/>
        <v>715.38602644882167</v>
      </c>
    </row>
    <row r="19" spans="1:8" x14ac:dyDescent="0.25">
      <c r="A19" s="7">
        <v>7</v>
      </c>
      <c r="B19" s="1">
        <f t="shared" si="0"/>
        <v>24620.997754620101</v>
      </c>
      <c r="C19" s="18">
        <f t="shared" si="1"/>
        <v>515.73137863812053</v>
      </c>
      <c r="D19" s="17">
        <f t="shared" si="2"/>
        <v>112.84623970867544</v>
      </c>
      <c r="E19" s="17">
        <f t="shared" si="3"/>
        <v>402.88513892944508</v>
      </c>
      <c r="F19" s="23">
        <f t="shared" si="4"/>
        <v>24218.112615690654</v>
      </c>
      <c r="G19" s="23">
        <f t="shared" si="5"/>
        <v>2781.8873843093465</v>
      </c>
      <c r="H19" s="23">
        <f t="shared" si="6"/>
        <v>828.23226615749718</v>
      </c>
    </row>
    <row r="20" spans="1:8" x14ac:dyDescent="0.25">
      <c r="A20" s="7">
        <v>8</v>
      </c>
      <c r="B20" s="1">
        <f t="shared" si="0"/>
        <v>24218.112615690654</v>
      </c>
      <c r="C20" s="18">
        <f t="shared" si="1"/>
        <v>515.73137863812053</v>
      </c>
      <c r="D20" s="17">
        <f t="shared" si="2"/>
        <v>110.99968282191548</v>
      </c>
      <c r="E20" s="17">
        <f t="shared" si="3"/>
        <v>404.73169581620499</v>
      </c>
      <c r="F20" s="23">
        <f t="shared" si="4"/>
        <v>23813.380919874449</v>
      </c>
      <c r="G20" s="23">
        <f t="shared" si="5"/>
        <v>3186.6190801255511</v>
      </c>
      <c r="H20" s="23">
        <f t="shared" si="6"/>
        <v>939.23194897941312</v>
      </c>
    </row>
    <row r="21" spans="1:8" x14ac:dyDescent="0.25">
      <c r="A21" s="7">
        <v>9</v>
      </c>
      <c r="B21" s="1">
        <f t="shared" si="0"/>
        <v>23813.380919874449</v>
      </c>
      <c r="C21" s="18">
        <f t="shared" si="1"/>
        <v>515.73137863812053</v>
      </c>
      <c r="D21" s="17">
        <f t="shared" si="2"/>
        <v>109.14466254942454</v>
      </c>
      <c r="E21" s="17">
        <f t="shared" si="3"/>
        <v>406.58671608869599</v>
      </c>
      <c r="F21" s="23">
        <f t="shared" si="4"/>
        <v>23406.794203785754</v>
      </c>
      <c r="G21" s="23">
        <f t="shared" si="5"/>
        <v>3593.205796214248</v>
      </c>
      <c r="H21" s="23">
        <f t="shared" si="6"/>
        <v>1048.3766115288363</v>
      </c>
    </row>
    <row r="22" spans="1:8" x14ac:dyDescent="0.25">
      <c r="A22" s="7">
        <v>10</v>
      </c>
      <c r="B22" s="1">
        <f t="shared" si="0"/>
        <v>23406.794203785754</v>
      </c>
      <c r="C22" s="18">
        <f t="shared" si="1"/>
        <v>515.73137863812053</v>
      </c>
      <c r="D22" s="17">
        <f t="shared" si="2"/>
        <v>107.28114010068469</v>
      </c>
      <c r="E22" s="17">
        <f t="shared" si="3"/>
        <v>408.45023853743578</v>
      </c>
      <c r="F22" s="23">
        <f t="shared" si="4"/>
        <v>22998.343965248318</v>
      </c>
      <c r="G22" s="23">
        <f t="shared" si="5"/>
        <v>4001.6560347516834</v>
      </c>
      <c r="H22" s="23">
        <f t="shared" si="6"/>
        <v>1155.657751629522</v>
      </c>
    </row>
    <row r="23" spans="1:8" x14ac:dyDescent="0.25">
      <c r="A23" s="7">
        <v>11</v>
      </c>
      <c r="B23" s="1">
        <f t="shared" si="0"/>
        <v>22998.343965248318</v>
      </c>
      <c r="C23" s="18">
        <f t="shared" si="1"/>
        <v>515.73137863812053</v>
      </c>
      <c r="D23" s="17">
        <f t="shared" si="2"/>
        <v>105.40907650738811</v>
      </c>
      <c r="E23" s="17">
        <f t="shared" si="3"/>
        <v>410.32230213073245</v>
      </c>
      <c r="F23" s="23">
        <f t="shared" si="4"/>
        <v>22588.021663117586</v>
      </c>
      <c r="G23" s="23">
        <f t="shared" si="5"/>
        <v>4411.9783368824174</v>
      </c>
      <c r="H23" s="23">
        <f t="shared" si="6"/>
        <v>1261.066828136909</v>
      </c>
    </row>
    <row r="24" spans="1:8" x14ac:dyDescent="0.25">
      <c r="A24" s="7">
        <v>12</v>
      </c>
      <c r="B24" s="1">
        <f t="shared" si="0"/>
        <v>22588.021663117586</v>
      </c>
      <c r="C24" s="18">
        <f t="shared" si="1"/>
        <v>515.73137863812053</v>
      </c>
      <c r="D24" s="17">
        <f t="shared" si="2"/>
        <v>103.52843262262223</v>
      </c>
      <c r="E24" s="17">
        <f t="shared" si="3"/>
        <v>412.20294601549824</v>
      </c>
      <c r="F24" s="23">
        <f t="shared" si="4"/>
        <v>22175.818717102087</v>
      </c>
      <c r="G24" s="23">
        <f t="shared" si="5"/>
        <v>4824.1812828979137</v>
      </c>
      <c r="H24" s="23">
        <f t="shared" si="6"/>
        <v>1364.5952607595327</v>
      </c>
    </row>
    <row r="25" spans="1:8" x14ac:dyDescent="0.25">
      <c r="A25" s="7">
        <v>13</v>
      </c>
      <c r="B25" s="1">
        <f t="shared" si="0"/>
        <v>22175.818717102087</v>
      </c>
      <c r="C25" s="18">
        <f t="shared" si="1"/>
        <v>515.73137863812053</v>
      </c>
      <c r="D25" s="17">
        <f t="shared" si="2"/>
        <v>101.63916912005121</v>
      </c>
      <c r="E25" s="17">
        <f t="shared" si="3"/>
        <v>414.0922095180693</v>
      </c>
      <c r="F25" s="23">
        <f t="shared" si="4"/>
        <v>21761.726507584019</v>
      </c>
      <c r="G25" s="23">
        <f t="shared" si="5"/>
        <v>5238.2734924159831</v>
      </c>
      <c r="H25" s="23">
        <f t="shared" si="6"/>
        <v>1466.2344298795833</v>
      </c>
    </row>
    <row r="26" spans="1:8" x14ac:dyDescent="0.25">
      <c r="A26" s="7">
        <v>14</v>
      </c>
      <c r="B26" s="1">
        <f t="shared" si="0"/>
        <v>21761.726507584019</v>
      </c>
      <c r="C26" s="18">
        <f t="shared" si="1"/>
        <v>515.73137863812053</v>
      </c>
      <c r="D26" s="17">
        <f t="shared" si="2"/>
        <v>99.741246493093399</v>
      </c>
      <c r="E26" s="17">
        <f t="shared" si="3"/>
        <v>415.99013214502713</v>
      </c>
      <c r="F26" s="23">
        <f t="shared" si="4"/>
        <v>21345.736375438992</v>
      </c>
      <c r="G26" s="23">
        <f t="shared" si="5"/>
        <v>5654.2636245610101</v>
      </c>
      <c r="H26" s="23">
        <f t="shared" si="6"/>
        <v>1565.9756763726773</v>
      </c>
    </row>
    <row r="27" spans="1:8" x14ac:dyDescent="0.25">
      <c r="A27" s="7">
        <v>15</v>
      </c>
      <c r="B27" s="1">
        <f t="shared" si="0"/>
        <v>21345.736375438992</v>
      </c>
      <c r="C27" s="18">
        <f t="shared" si="1"/>
        <v>515.73137863812053</v>
      </c>
      <c r="D27" s="17">
        <f t="shared" si="2"/>
        <v>97.834625054095369</v>
      </c>
      <c r="E27" s="17">
        <f t="shared" si="3"/>
        <v>417.89675358402519</v>
      </c>
      <c r="F27" s="23">
        <f t="shared" si="4"/>
        <v>20927.839621854968</v>
      </c>
      <c r="G27" s="23">
        <f t="shared" si="5"/>
        <v>6072.1603781450367</v>
      </c>
      <c r="H27" s="23">
        <f t="shared" si="6"/>
        <v>1663.8103014267717</v>
      </c>
    </row>
    <row r="28" spans="1:8" x14ac:dyDescent="0.25">
      <c r="A28" s="7">
        <v>16</v>
      </c>
      <c r="B28" s="1">
        <f t="shared" si="0"/>
        <v>20927.839621854968</v>
      </c>
      <c r="C28" s="18">
        <f t="shared" si="1"/>
        <v>515.73137863812053</v>
      </c>
      <c r="D28" s="17">
        <f t="shared" si="2"/>
        <v>95.919264933501907</v>
      </c>
      <c r="E28" s="17">
        <f t="shared" si="3"/>
        <v>419.81211370461858</v>
      </c>
      <c r="F28" s="23">
        <f t="shared" si="4"/>
        <v>20508.02750815035</v>
      </c>
      <c r="G28" s="23">
        <f t="shared" si="5"/>
        <v>6491.9724918496559</v>
      </c>
      <c r="H28" s="23">
        <f t="shared" si="6"/>
        <v>1759.7295663602727</v>
      </c>
    </row>
    <row r="29" spans="1:8" x14ac:dyDescent="0.25">
      <c r="A29" s="7">
        <v>17</v>
      </c>
      <c r="B29" s="1">
        <f t="shared" si="0"/>
        <v>20508.02750815035</v>
      </c>
      <c r="C29" s="18">
        <f t="shared" si="1"/>
        <v>515.73137863812053</v>
      </c>
      <c r="D29" s="17">
        <f t="shared" si="2"/>
        <v>93.995126079022398</v>
      </c>
      <c r="E29" s="17">
        <f t="shared" si="3"/>
        <v>421.73625255909815</v>
      </c>
      <c r="F29" s="23">
        <f t="shared" si="4"/>
        <v>20086.291255591252</v>
      </c>
      <c r="G29" s="23">
        <f t="shared" si="5"/>
        <v>6913.7087444087529</v>
      </c>
      <c r="H29" s="23">
        <f t="shared" si="6"/>
        <v>1853.7246924392957</v>
      </c>
    </row>
    <row r="30" spans="1:8" x14ac:dyDescent="0.25">
      <c r="A30" s="7">
        <v>18</v>
      </c>
      <c r="B30" s="1">
        <f t="shared" si="0"/>
        <v>20086.291255591252</v>
      </c>
      <c r="C30" s="18">
        <f t="shared" si="1"/>
        <v>515.73137863812053</v>
      </c>
      <c r="D30" s="17">
        <f t="shared" si="2"/>
        <v>92.062168254793207</v>
      </c>
      <c r="E30" s="17">
        <f t="shared" si="3"/>
        <v>423.66921038332737</v>
      </c>
      <c r="F30" s="23">
        <f t="shared" si="4"/>
        <v>19662.622045207925</v>
      </c>
      <c r="G30" s="23">
        <f t="shared" si="5"/>
        <v>7337.3779547920803</v>
      </c>
      <c r="H30" s="23">
        <f t="shared" si="6"/>
        <v>1945.7868606940883</v>
      </c>
    </row>
    <row r="31" spans="1:8" x14ac:dyDescent="0.25">
      <c r="A31" s="7">
        <v>19</v>
      </c>
      <c r="B31" s="1">
        <f t="shared" si="0"/>
        <v>19662.622045207925</v>
      </c>
      <c r="C31" s="18">
        <f t="shared" si="1"/>
        <v>515.73137863812053</v>
      </c>
      <c r="D31" s="17">
        <f t="shared" si="2"/>
        <v>90.120351040536292</v>
      </c>
      <c r="E31" s="17">
        <f t="shared" si="3"/>
        <v>425.61102759758421</v>
      </c>
      <c r="F31" s="23">
        <f t="shared" si="4"/>
        <v>19237.011017610341</v>
      </c>
      <c r="G31" s="23">
        <f t="shared" si="5"/>
        <v>7762.9889823896647</v>
      </c>
      <c r="H31" s="23">
        <f t="shared" si="6"/>
        <v>2035.9072117346259</v>
      </c>
    </row>
    <row r="32" spans="1:8" x14ac:dyDescent="0.25">
      <c r="A32" s="7">
        <v>20</v>
      </c>
      <c r="B32" s="1">
        <f t="shared" si="0"/>
        <v>19237.011017610341</v>
      </c>
      <c r="C32" s="18">
        <f t="shared" si="1"/>
        <v>515.73137863812053</v>
      </c>
      <c r="D32" s="17">
        <f t="shared" si="2"/>
        <v>88.169633830714034</v>
      </c>
      <c r="E32" s="17">
        <f t="shared" si="3"/>
        <v>427.56174480740646</v>
      </c>
      <c r="F32" s="23">
        <f t="shared" si="4"/>
        <v>18809.449272802933</v>
      </c>
      <c r="G32" s="23">
        <f t="shared" si="5"/>
        <v>8190.5507271970719</v>
      </c>
      <c r="H32" s="23">
        <f t="shared" si="6"/>
        <v>2124.0768455653388</v>
      </c>
    </row>
    <row r="33" spans="1:8" x14ac:dyDescent="0.25">
      <c r="A33" s="7">
        <v>21</v>
      </c>
      <c r="B33" s="1">
        <f t="shared" si="0"/>
        <v>18809.449272802933</v>
      </c>
      <c r="C33" s="18">
        <f t="shared" si="1"/>
        <v>515.73137863812053</v>
      </c>
      <c r="D33" s="17">
        <f t="shared" si="2"/>
        <v>86.20997583368009</v>
      </c>
      <c r="E33" s="17">
        <f t="shared" si="3"/>
        <v>429.52140280444041</v>
      </c>
      <c r="F33" s="23">
        <f t="shared" si="4"/>
        <v>18379.927869998493</v>
      </c>
      <c r="G33" s="23">
        <f t="shared" si="5"/>
        <v>8620.0721300015121</v>
      </c>
      <c r="H33" s="23">
        <f t="shared" si="6"/>
        <v>2210.2868213990187</v>
      </c>
    </row>
    <row r="34" spans="1:8" x14ac:dyDescent="0.25">
      <c r="A34" s="7">
        <v>22</v>
      </c>
      <c r="B34" s="1">
        <f t="shared" si="0"/>
        <v>18379.927869998493</v>
      </c>
      <c r="C34" s="18">
        <f t="shared" si="1"/>
        <v>515.73137863812053</v>
      </c>
      <c r="D34" s="17">
        <f t="shared" si="2"/>
        <v>84.241336070826392</v>
      </c>
      <c r="E34" s="17">
        <f t="shared" si="3"/>
        <v>431.4900425672941</v>
      </c>
      <c r="F34" s="23">
        <f t="shared" si="4"/>
        <v>17948.4378274312</v>
      </c>
      <c r="G34" s="23">
        <f t="shared" si="5"/>
        <v>9051.562172568807</v>
      </c>
      <c r="H34" s="23">
        <f t="shared" si="6"/>
        <v>2294.5281574698456</v>
      </c>
    </row>
    <row r="35" spans="1:8" x14ac:dyDescent="0.25">
      <c r="A35" s="7">
        <v>23</v>
      </c>
      <c r="B35" s="1">
        <f t="shared" si="0"/>
        <v>17948.4378274312</v>
      </c>
      <c r="C35" s="18">
        <f t="shared" si="1"/>
        <v>515.73137863812053</v>
      </c>
      <c r="D35" s="17">
        <f t="shared" si="2"/>
        <v>82.263673375726285</v>
      </c>
      <c r="E35" s="17">
        <f t="shared" si="3"/>
        <v>433.46770526239425</v>
      </c>
      <c r="F35" s="23">
        <f t="shared" si="4"/>
        <v>17514.970122168805</v>
      </c>
      <c r="G35" s="23">
        <f t="shared" si="5"/>
        <v>9485.0298778312026</v>
      </c>
      <c r="H35" s="23">
        <f t="shared" si="6"/>
        <v>2376.7918308455701</v>
      </c>
    </row>
    <row r="36" spans="1:8" x14ac:dyDescent="0.25">
      <c r="A36" s="7">
        <v>24</v>
      </c>
      <c r="B36" s="1">
        <f t="shared" si="0"/>
        <v>17514.970122168805</v>
      </c>
      <c r="C36" s="18">
        <f t="shared" si="1"/>
        <v>515.73137863812053</v>
      </c>
      <c r="D36" s="17">
        <f t="shared" si="2"/>
        <v>80.276946393273661</v>
      </c>
      <c r="E36" s="17">
        <f t="shared" si="3"/>
        <v>435.45443224484683</v>
      </c>
      <c r="F36" s="23">
        <f t="shared" si="4"/>
        <v>17079.515689923959</v>
      </c>
      <c r="G36" s="23">
        <f t="shared" si="5"/>
        <v>9920.4843100760463</v>
      </c>
      <c r="H36" s="23">
        <f t="shared" si="6"/>
        <v>2457.0687772388465</v>
      </c>
    </row>
    <row r="37" spans="1:8" x14ac:dyDescent="0.25">
      <c r="A37" s="7">
        <v>25</v>
      </c>
      <c r="B37" s="1">
        <f t="shared" si="0"/>
        <v>17079.515689923959</v>
      </c>
      <c r="C37" s="18">
        <f t="shared" si="1"/>
        <v>515.73137863812053</v>
      </c>
      <c r="D37" s="17">
        <f t="shared" si="2"/>
        <v>78.281113578818108</v>
      </c>
      <c r="E37" s="17">
        <f t="shared" si="3"/>
        <v>437.45026505930241</v>
      </c>
      <c r="F37" s="23">
        <f t="shared" si="4"/>
        <v>16642.065424864657</v>
      </c>
      <c r="G37" s="23">
        <f t="shared" si="5"/>
        <v>10357.934575135348</v>
      </c>
      <c r="H37" s="23">
        <f t="shared" si="6"/>
        <v>2535.3498908176643</v>
      </c>
    </row>
    <row r="38" spans="1:8" x14ac:dyDescent="0.25">
      <c r="A38" s="7">
        <v>26</v>
      </c>
      <c r="B38" s="1">
        <f t="shared" si="0"/>
        <v>16642.065424864657</v>
      </c>
      <c r="C38" s="18">
        <f t="shared" si="1"/>
        <v>515.73137863812053</v>
      </c>
      <c r="D38" s="17">
        <f t="shared" si="2"/>
        <v>76.276133197296318</v>
      </c>
      <c r="E38" s="17">
        <f t="shared" si="3"/>
        <v>439.45524544082423</v>
      </c>
      <c r="F38" s="23">
        <f t="shared" si="4"/>
        <v>16202.610179423833</v>
      </c>
      <c r="G38" s="23">
        <f t="shared" si="5"/>
        <v>10797.389820576174</v>
      </c>
      <c r="H38" s="23">
        <f t="shared" si="6"/>
        <v>2611.6260240149586</v>
      </c>
    </row>
    <row r="39" spans="1:8" x14ac:dyDescent="0.25">
      <c r="A39" s="7">
        <v>27</v>
      </c>
      <c r="B39" s="1">
        <f t="shared" si="0"/>
        <v>16202.610179423833</v>
      </c>
      <c r="C39" s="18">
        <f t="shared" si="1"/>
        <v>515.73137863812053</v>
      </c>
      <c r="D39" s="17">
        <f t="shared" si="2"/>
        <v>74.261963322359179</v>
      </c>
      <c r="E39" s="17">
        <f t="shared" si="3"/>
        <v>441.46941531576135</v>
      </c>
      <c r="F39" s="23">
        <f t="shared" si="4"/>
        <v>15761.140764108071</v>
      </c>
      <c r="G39" s="23">
        <f t="shared" si="5"/>
        <v>11238.859235891934</v>
      </c>
      <c r="H39" s="23">
        <f t="shared" si="6"/>
        <v>2685.8879873373207</v>
      </c>
    </row>
    <row r="40" spans="1:8" x14ac:dyDescent="0.25">
      <c r="A40" s="7">
        <v>28</v>
      </c>
      <c r="B40" s="1">
        <f t="shared" si="0"/>
        <v>15761.140764108071</v>
      </c>
      <c r="C40" s="18">
        <f t="shared" si="1"/>
        <v>515.73137863812053</v>
      </c>
      <c r="D40" s="17">
        <f t="shared" si="2"/>
        <v>72.238561835495275</v>
      </c>
      <c r="E40" s="17">
        <f t="shared" si="3"/>
        <v>443.49281680262521</v>
      </c>
      <c r="F40" s="23">
        <f t="shared" si="4"/>
        <v>15317.647947305446</v>
      </c>
      <c r="G40" s="23">
        <f t="shared" si="5"/>
        <v>11682.352052694558</v>
      </c>
      <c r="H40" s="23">
        <f t="shared" si="6"/>
        <v>2758.1265491728172</v>
      </c>
    </row>
    <row r="41" spans="1:8" x14ac:dyDescent="0.25">
      <c r="A41" s="7">
        <v>29</v>
      </c>
      <c r="B41" s="1">
        <f t="shared" si="0"/>
        <v>15317.647947305446</v>
      </c>
      <c r="C41" s="18">
        <f t="shared" si="1"/>
        <v>515.73137863812053</v>
      </c>
      <c r="D41" s="17">
        <f t="shared" si="2"/>
        <v>70.205886425149913</v>
      </c>
      <c r="E41" s="17">
        <f t="shared" si="3"/>
        <v>445.52549221297062</v>
      </c>
      <c r="F41" s="23">
        <f t="shared" si="4"/>
        <v>14872.122455092476</v>
      </c>
      <c r="G41" s="23">
        <f t="shared" si="5"/>
        <v>12127.877544907529</v>
      </c>
      <c r="H41" s="23">
        <f t="shared" si="6"/>
        <v>2828.3324355979657</v>
      </c>
    </row>
    <row r="42" spans="1:8" x14ac:dyDescent="0.25">
      <c r="A42" s="7">
        <v>30</v>
      </c>
      <c r="B42" s="1">
        <f t="shared" si="0"/>
        <v>14872.122455092476</v>
      </c>
      <c r="C42" s="18">
        <f t="shared" si="1"/>
        <v>515.73137863812053</v>
      </c>
      <c r="D42" s="17">
        <f t="shared" si="2"/>
        <v>68.163894585840481</v>
      </c>
      <c r="E42" s="17">
        <f t="shared" si="3"/>
        <v>447.56748405228001</v>
      </c>
      <c r="F42" s="23">
        <f t="shared" si="4"/>
        <v>14424.554971040196</v>
      </c>
      <c r="G42" s="23">
        <f t="shared" si="5"/>
        <v>12575.445028959813</v>
      </c>
      <c r="H42" s="23">
        <f t="shared" si="6"/>
        <v>2896.4963301838034</v>
      </c>
    </row>
    <row r="43" spans="1:8" x14ac:dyDescent="0.25">
      <c r="A43" s="7">
        <v>31</v>
      </c>
      <c r="B43" s="1">
        <f t="shared" si="0"/>
        <v>14424.554971040196</v>
      </c>
      <c r="C43" s="18">
        <f t="shared" si="1"/>
        <v>515.73137863812053</v>
      </c>
      <c r="D43" s="17">
        <f t="shared" si="2"/>
        <v>66.112543617267534</v>
      </c>
      <c r="E43" s="17">
        <f t="shared" si="3"/>
        <v>449.618835020853</v>
      </c>
      <c r="F43" s="23">
        <f t="shared" si="4"/>
        <v>13974.936136019343</v>
      </c>
      <c r="G43" s="23">
        <f t="shared" si="5"/>
        <v>13025.063863980668</v>
      </c>
      <c r="H43" s="23">
        <f t="shared" si="6"/>
        <v>2962.6088738010694</v>
      </c>
    </row>
    <row r="44" spans="1:8" x14ac:dyDescent="0.25">
      <c r="A44" s="7">
        <v>32</v>
      </c>
      <c r="B44" s="1">
        <f t="shared" si="0"/>
        <v>13974.936136019343</v>
      </c>
      <c r="C44" s="18">
        <f t="shared" si="1"/>
        <v>515.73137863812053</v>
      </c>
      <c r="D44" s="17">
        <f t="shared" si="2"/>
        <v>64.051790623421937</v>
      </c>
      <c r="E44" s="17">
        <f t="shared" si="3"/>
        <v>451.67958801469854</v>
      </c>
      <c r="F44" s="23">
        <f t="shared" si="4"/>
        <v>13523.256548004645</v>
      </c>
      <c r="G44" s="23">
        <f t="shared" si="5"/>
        <v>13476.743451995362</v>
      </c>
      <c r="H44" s="23">
        <f t="shared" si="6"/>
        <v>3026.6606644244948</v>
      </c>
    </row>
    <row r="45" spans="1:8" x14ac:dyDescent="0.25">
      <c r="A45" s="7">
        <v>33</v>
      </c>
      <c r="B45" s="1">
        <f t="shared" si="0"/>
        <v>13523.256548004645</v>
      </c>
      <c r="C45" s="18">
        <f t="shared" si="1"/>
        <v>515.73137863812053</v>
      </c>
      <c r="D45" s="17">
        <f t="shared" si="2"/>
        <v>61.9815925116879</v>
      </c>
      <c r="E45" s="17">
        <f t="shared" si="3"/>
        <v>453.74978612643258</v>
      </c>
      <c r="F45" s="23">
        <f t="shared" si="4"/>
        <v>13069.506761878212</v>
      </c>
      <c r="G45" s="23">
        <f t="shared" si="5"/>
        <v>13930.493238121793</v>
      </c>
      <c r="H45" s="23">
        <f t="shared" si="6"/>
        <v>3088.6422569361839</v>
      </c>
    </row>
    <row r="46" spans="1:8" x14ac:dyDescent="0.25">
      <c r="A46" s="7">
        <v>34</v>
      </c>
      <c r="B46" s="1">
        <f t="shared" si="0"/>
        <v>13069.506761878212</v>
      </c>
      <c r="C46" s="18">
        <f t="shared" si="1"/>
        <v>515.73137863812053</v>
      </c>
      <c r="D46" s="17">
        <f t="shared" si="2"/>
        <v>59.90190599194176</v>
      </c>
      <c r="E46" s="17">
        <f t="shared" si="3"/>
        <v>455.82947264617871</v>
      </c>
      <c r="F46" s="23">
        <f t="shared" si="4"/>
        <v>12613.677289232033</v>
      </c>
      <c r="G46" s="23">
        <f t="shared" si="5"/>
        <v>14386.322710767972</v>
      </c>
      <c r="H46" s="23">
        <f t="shared" si="6"/>
        <v>3148.5441629281249</v>
      </c>
    </row>
    <row r="47" spans="1:8" x14ac:dyDescent="0.25">
      <c r="A47" s="7">
        <v>35</v>
      </c>
      <c r="B47" s="1">
        <f t="shared" si="0"/>
        <v>12613.677289232033</v>
      </c>
      <c r="C47" s="18">
        <f t="shared" si="1"/>
        <v>515.73137863812053</v>
      </c>
      <c r="D47" s="17">
        <f t="shared" si="2"/>
        <v>57.812687575646777</v>
      </c>
      <c r="E47" s="17">
        <f t="shared" si="3"/>
        <v>457.91869106247378</v>
      </c>
      <c r="F47" s="23">
        <f t="shared" si="4"/>
        <v>12155.758598169559</v>
      </c>
      <c r="G47" s="23">
        <f t="shared" si="5"/>
        <v>14844.241401830452</v>
      </c>
      <c r="H47" s="23">
        <f t="shared" si="6"/>
        <v>3206.3568505037656</v>
      </c>
    </row>
    <row r="48" spans="1:8" x14ac:dyDescent="0.25">
      <c r="A48" s="7">
        <v>36</v>
      </c>
      <c r="B48" s="1">
        <f t="shared" si="0"/>
        <v>12155.758598169559</v>
      </c>
      <c r="C48" s="18">
        <f t="shared" si="1"/>
        <v>515.73137863812053</v>
      </c>
      <c r="D48" s="17">
        <f t="shared" si="2"/>
        <v>55.713893574943775</v>
      </c>
      <c r="E48" s="17">
        <f t="shared" si="3"/>
        <v>460.01748506317676</v>
      </c>
      <c r="F48" s="23">
        <f t="shared" si="4"/>
        <v>11695.741113106382</v>
      </c>
      <c r="G48" s="23">
        <f t="shared" si="5"/>
        <v>15304.258886893629</v>
      </c>
      <c r="H48" s="23">
        <f t="shared" si="6"/>
        <v>3262.0707440787082</v>
      </c>
    </row>
    <row r="49" spans="1:8" x14ac:dyDescent="0.25">
      <c r="A49" s="7">
        <v>37</v>
      </c>
      <c r="B49" s="1">
        <f t="shared" si="0"/>
        <v>11695.741113106382</v>
      </c>
      <c r="C49" s="18">
        <f t="shared" si="1"/>
        <v>515.73137863812053</v>
      </c>
      <c r="D49" s="17">
        <f t="shared" si="2"/>
        <v>53.605480101737541</v>
      </c>
      <c r="E49" s="17">
        <f t="shared" si="3"/>
        <v>462.12589853638298</v>
      </c>
      <c r="F49" s="23">
        <f t="shared" si="4"/>
        <v>11233.615214569998</v>
      </c>
      <c r="G49" s="23">
        <f t="shared" si="5"/>
        <v>15766.384785430006</v>
      </c>
      <c r="H49" s="23">
        <f t="shared" si="6"/>
        <v>3315.6762241804554</v>
      </c>
    </row>
    <row r="50" spans="1:8" x14ac:dyDescent="0.25">
      <c r="A50" s="7">
        <v>38</v>
      </c>
      <c r="B50" s="1">
        <f t="shared" si="0"/>
        <v>11233.615214569998</v>
      </c>
      <c r="C50" s="18">
        <f t="shared" si="1"/>
        <v>515.73137863812053</v>
      </c>
      <c r="D50" s="17">
        <f t="shared" si="2"/>
        <v>51.487403066779123</v>
      </c>
      <c r="E50" s="17">
        <f t="shared" si="3"/>
        <v>464.24397557134131</v>
      </c>
      <c r="F50" s="23">
        <f t="shared" si="4"/>
        <v>10769.371238998656</v>
      </c>
      <c r="G50" s="23">
        <f t="shared" si="5"/>
        <v>16230.62876100135</v>
      </c>
      <c r="H50" s="23">
        <f t="shared" si="6"/>
        <v>3367.1636272472315</v>
      </c>
    </row>
    <row r="51" spans="1:8" x14ac:dyDescent="0.25">
      <c r="A51" s="7">
        <v>39</v>
      </c>
      <c r="B51" s="1">
        <f t="shared" si="0"/>
        <v>10769.371238998656</v>
      </c>
      <c r="C51" s="18">
        <f t="shared" si="1"/>
        <v>515.73137863812053</v>
      </c>
      <c r="D51" s="17">
        <f t="shared" si="2"/>
        <v>49.359618178743808</v>
      </c>
      <c r="E51" s="17">
        <f t="shared" si="3"/>
        <v>466.37176045937673</v>
      </c>
      <c r="F51" s="23">
        <f t="shared" si="4"/>
        <v>10302.999478539279</v>
      </c>
      <c r="G51" s="23">
        <f t="shared" si="5"/>
        <v>16697.00052146073</v>
      </c>
      <c r="H51" s="23">
        <f t="shared" si="6"/>
        <v>3416.5232454259713</v>
      </c>
    </row>
    <row r="52" spans="1:8" x14ac:dyDescent="0.25">
      <c r="A52" s="7">
        <v>40</v>
      </c>
      <c r="B52" s="1">
        <f t="shared" si="0"/>
        <v>10302.999478539279</v>
      </c>
      <c r="C52" s="18">
        <f t="shared" si="1"/>
        <v>515.73137863812053</v>
      </c>
      <c r="D52" s="17">
        <f t="shared" si="2"/>
        <v>47.222080943304995</v>
      </c>
      <c r="E52" s="17">
        <f t="shared" si="3"/>
        <v>468.50929769481547</v>
      </c>
      <c r="F52" s="23">
        <f t="shared" si="4"/>
        <v>9834.4901808444629</v>
      </c>
      <c r="G52" s="23">
        <f t="shared" si="5"/>
        <v>17165.509819155544</v>
      </c>
      <c r="H52" s="23">
        <f t="shared" si="6"/>
        <v>3463.7453263692769</v>
      </c>
    </row>
    <row r="53" spans="1:8" x14ac:dyDescent="0.25">
      <c r="A53" s="7">
        <v>41</v>
      </c>
      <c r="B53" s="1">
        <f t="shared" si="0"/>
        <v>9834.4901808444629</v>
      </c>
      <c r="C53" s="18">
        <f t="shared" si="1"/>
        <v>515.73137863812053</v>
      </c>
      <c r="D53" s="17">
        <f t="shared" si="2"/>
        <v>45.074746662203765</v>
      </c>
      <c r="E53" s="17">
        <f t="shared" si="3"/>
        <v>470.65663197591675</v>
      </c>
      <c r="F53" s="23">
        <f t="shared" si="4"/>
        <v>9363.8335488685461</v>
      </c>
      <c r="G53" s="23">
        <f t="shared" si="5"/>
        <v>17636.166451131456</v>
      </c>
      <c r="H53" s="23">
        <f t="shared" si="6"/>
        <v>3508.8200730314857</v>
      </c>
    </row>
    <row r="54" spans="1:8" x14ac:dyDescent="0.25">
      <c r="A54" s="7">
        <v>42</v>
      </c>
      <c r="B54" s="1">
        <f t="shared" si="0"/>
        <v>9363.8335488685461</v>
      </c>
      <c r="C54" s="18">
        <f t="shared" si="1"/>
        <v>515.73137863812053</v>
      </c>
      <c r="D54" s="17">
        <f t="shared" si="2"/>
        <v>42.917570432314136</v>
      </c>
      <c r="E54" s="17">
        <f t="shared" si="3"/>
        <v>472.81380820580637</v>
      </c>
      <c r="F54" s="23">
        <f t="shared" si="4"/>
        <v>8891.0197406627394</v>
      </c>
      <c r="G54" s="23">
        <f t="shared" si="5"/>
        <v>18108.98025933727</v>
      </c>
      <c r="H54" s="23">
        <f t="shared" si="6"/>
        <v>3551.7376434637918</v>
      </c>
    </row>
    <row r="55" spans="1:8" x14ac:dyDescent="0.25">
      <c r="A55" s="7">
        <v>43</v>
      </c>
      <c r="B55" s="1">
        <f t="shared" si="0"/>
        <v>8891.0197406627394</v>
      </c>
      <c r="C55" s="18">
        <f t="shared" si="1"/>
        <v>515.73137863812053</v>
      </c>
      <c r="D55" s="17">
        <f t="shared" si="2"/>
        <v>40.750507144704187</v>
      </c>
      <c r="E55" s="17">
        <f t="shared" si="3"/>
        <v>474.98087149341626</v>
      </c>
      <c r="F55" s="23">
        <f t="shared" si="4"/>
        <v>8416.0388691693224</v>
      </c>
      <c r="G55" s="23">
        <f t="shared" si="5"/>
        <v>18583.961130830678</v>
      </c>
      <c r="H55" s="23">
        <f t="shared" si="6"/>
        <v>3592.4881506085039</v>
      </c>
    </row>
    <row r="56" spans="1:8" x14ac:dyDescent="0.25">
      <c r="A56" s="7">
        <v>44</v>
      </c>
      <c r="B56" s="1">
        <f t="shared" si="0"/>
        <v>8416.0388691693224</v>
      </c>
      <c r="C56" s="18">
        <f t="shared" si="1"/>
        <v>515.73137863812053</v>
      </c>
      <c r="D56" s="17">
        <f t="shared" si="2"/>
        <v>38.573511483692691</v>
      </c>
      <c r="E56" s="17">
        <f t="shared" si="3"/>
        <v>477.15786715442778</v>
      </c>
      <c r="F56" s="23">
        <f t="shared" si="4"/>
        <v>7938.8810020148949</v>
      </c>
      <c r="G56" s="23">
        <f t="shared" si="5"/>
        <v>19061.118997985111</v>
      </c>
      <c r="H56" s="23">
        <f t="shared" si="6"/>
        <v>3631.0616620921937</v>
      </c>
    </row>
    <row r="57" spans="1:8" x14ac:dyDescent="0.25">
      <c r="A57" s="7">
        <v>45</v>
      </c>
      <c r="B57" s="1">
        <f t="shared" si="0"/>
        <v>7938.8810020148949</v>
      </c>
      <c r="C57" s="18">
        <f t="shared" si="1"/>
        <v>515.73137863812053</v>
      </c>
      <c r="D57" s="17">
        <f t="shared" si="2"/>
        <v>36.386537925901578</v>
      </c>
      <c r="E57" s="17">
        <f t="shared" si="3"/>
        <v>479.34484071221897</v>
      </c>
      <c r="F57" s="23">
        <f t="shared" si="4"/>
        <v>7459.5361613026762</v>
      </c>
      <c r="G57" s="23">
        <f t="shared" si="5"/>
        <v>19540.463838697331</v>
      </c>
      <c r="H57" s="23">
        <f t="shared" si="6"/>
        <v>3667.4482000180942</v>
      </c>
    </row>
    <row r="58" spans="1:8" x14ac:dyDescent="0.25">
      <c r="A58" s="7">
        <v>46</v>
      </c>
      <c r="B58" s="1">
        <f t="shared" si="0"/>
        <v>7459.5361613026762</v>
      </c>
      <c r="C58" s="18">
        <f t="shared" si="1"/>
        <v>515.73137863812053</v>
      </c>
      <c r="D58" s="17">
        <f t="shared" si="2"/>
        <v>34.189540739303901</v>
      </c>
      <c r="E58" s="17">
        <f t="shared" si="3"/>
        <v>481.54183789881665</v>
      </c>
      <c r="F58" s="23">
        <f t="shared" si="4"/>
        <v>6977.9943234038592</v>
      </c>
      <c r="G58" s="23">
        <f t="shared" si="5"/>
        <v>20022.005676596145</v>
      </c>
      <c r="H58" s="23">
        <f t="shared" si="6"/>
        <v>3701.6377407574</v>
      </c>
    </row>
    <row r="59" spans="1:8" x14ac:dyDescent="0.25">
      <c r="A59" s="7">
        <v>47</v>
      </c>
      <c r="B59" s="1">
        <f t="shared" si="0"/>
        <v>6977.9943234038592</v>
      </c>
      <c r="C59" s="18">
        <f t="shared" si="1"/>
        <v>515.73137863812053</v>
      </c>
      <c r="D59" s="17">
        <f t="shared" si="2"/>
        <v>31.982473982267656</v>
      </c>
      <c r="E59" s="17">
        <f t="shared" si="3"/>
        <v>483.74890465585287</v>
      </c>
      <c r="F59" s="23">
        <f t="shared" si="4"/>
        <v>6494.2454187480062</v>
      </c>
      <c r="G59" s="23">
        <f t="shared" si="5"/>
        <v>20505.754581252</v>
      </c>
      <c r="H59" s="23">
        <f t="shared" si="6"/>
        <v>3733.6202147396652</v>
      </c>
    </row>
    <row r="60" spans="1:8" x14ac:dyDescent="0.25">
      <c r="A60" s="7">
        <v>48</v>
      </c>
      <c r="B60" s="1">
        <f t="shared" si="0"/>
        <v>6494.2454187480062</v>
      </c>
      <c r="C60" s="18">
        <f t="shared" si="1"/>
        <v>515.73137863812053</v>
      </c>
      <c r="D60" s="17">
        <f t="shared" si="2"/>
        <v>29.765291502594998</v>
      </c>
      <c r="E60" s="17">
        <f t="shared" si="3"/>
        <v>485.96608713552547</v>
      </c>
      <c r="F60" s="23">
        <f t="shared" si="4"/>
        <v>6008.2793316124807</v>
      </c>
      <c r="G60" s="23">
        <f t="shared" si="5"/>
        <v>20991.720668387519</v>
      </c>
      <c r="H60" s="23">
        <f t="shared" si="6"/>
        <v>3763.3855062422663</v>
      </c>
    </row>
    <row r="61" spans="1:8" x14ac:dyDescent="0.25">
      <c r="A61" s="7">
        <v>49</v>
      </c>
      <c r="B61" s="1">
        <f t="shared" si="0"/>
        <v>6008.2793316124807</v>
      </c>
      <c r="C61" s="18">
        <f t="shared" si="1"/>
        <v>515.73137863812053</v>
      </c>
      <c r="D61" s="17">
        <f t="shared" si="2"/>
        <v>27.537946936557173</v>
      </c>
      <c r="E61" s="17">
        <f t="shared" si="3"/>
        <v>488.19343170156333</v>
      </c>
      <c r="F61" s="23">
        <f t="shared" si="4"/>
        <v>5520.0858999109178</v>
      </c>
      <c r="G61" s="23">
        <f t="shared" si="5"/>
        <v>21479.914100089085</v>
      </c>
      <c r="H61" s="23">
        <f t="shared" si="6"/>
        <v>3790.9234531788206</v>
      </c>
    </row>
    <row r="62" spans="1:8" x14ac:dyDescent="0.25">
      <c r="A62" s="7">
        <v>50</v>
      </c>
      <c r="B62" s="1">
        <f t="shared" si="0"/>
        <v>5520.0858999109178</v>
      </c>
      <c r="C62" s="18">
        <f t="shared" si="1"/>
        <v>515.73137863812053</v>
      </c>
      <c r="D62" s="17">
        <f t="shared" si="2"/>
        <v>25.300393707925011</v>
      </c>
      <c r="E62" s="17">
        <f t="shared" si="3"/>
        <v>490.43098493019545</v>
      </c>
      <c r="F62" s="23">
        <f t="shared" si="4"/>
        <v>5029.6549149807224</v>
      </c>
      <c r="G62" s="23">
        <f t="shared" si="5"/>
        <v>21970.345085019278</v>
      </c>
      <c r="H62" s="23">
        <f t="shared" si="6"/>
        <v>3816.2238468867472</v>
      </c>
    </row>
    <row r="63" spans="1:8" x14ac:dyDescent="0.25">
      <c r="A63" s="7">
        <v>51</v>
      </c>
      <c r="B63" s="1">
        <f t="shared" si="0"/>
        <v>5029.6549149807224</v>
      </c>
      <c r="C63" s="18">
        <f t="shared" si="1"/>
        <v>515.73137863812053</v>
      </c>
      <c r="D63" s="17">
        <f t="shared" si="2"/>
        <v>23.052585026994944</v>
      </c>
      <c r="E63" s="17">
        <f t="shared" si="3"/>
        <v>492.67879361112557</v>
      </c>
      <c r="F63" s="23">
        <f t="shared" si="4"/>
        <v>4536.9761213695965</v>
      </c>
      <c r="G63" s="23">
        <f t="shared" si="5"/>
        <v>22463.023878630411</v>
      </c>
      <c r="H63" s="23">
        <f t="shared" si="6"/>
        <v>3839.276431913735</v>
      </c>
    </row>
    <row r="64" spans="1:8" x14ac:dyDescent="0.25">
      <c r="A64" s="7">
        <v>52</v>
      </c>
      <c r="B64" s="1">
        <f t="shared" si="0"/>
        <v>4536.9761213695965</v>
      </c>
      <c r="C64" s="18">
        <f t="shared" si="1"/>
        <v>515.73137863812053</v>
      </c>
      <c r="D64" s="17">
        <f t="shared" si="2"/>
        <v>20.794473889610622</v>
      </c>
      <c r="E64" s="17">
        <f t="shared" si="3"/>
        <v>494.9369047485099</v>
      </c>
      <c r="F64" s="23">
        <f t="shared" si="4"/>
        <v>4042.0392166210868</v>
      </c>
      <c r="G64" s="23">
        <f t="shared" si="5"/>
        <v>22957.960783378916</v>
      </c>
      <c r="H64" s="23">
        <f t="shared" si="6"/>
        <v>3860.0709058033499</v>
      </c>
    </row>
    <row r="65" spans="1:15" x14ac:dyDescent="0.25">
      <c r="A65" s="7">
        <v>53</v>
      </c>
      <c r="B65" s="1">
        <f t="shared" si="0"/>
        <v>4042.0392166210868</v>
      </c>
      <c r="C65" s="18">
        <f t="shared" si="1"/>
        <v>515.73137863812053</v>
      </c>
      <c r="D65" s="17">
        <f t="shared" si="2"/>
        <v>18.52601307617995</v>
      </c>
      <c r="E65" s="17">
        <f t="shared" si="3"/>
        <v>497.20536556194054</v>
      </c>
      <c r="F65" s="23">
        <f t="shared" si="4"/>
        <v>3544.8338510591461</v>
      </c>
      <c r="G65" s="23">
        <f t="shared" si="5"/>
        <v>23455.166148940858</v>
      </c>
      <c r="H65" s="23">
        <f t="shared" si="6"/>
        <v>3878.5969188795316</v>
      </c>
    </row>
    <row r="66" spans="1:15" x14ac:dyDescent="0.25">
      <c r="A66" s="7">
        <v>54</v>
      </c>
      <c r="B66" s="1">
        <f t="shared" si="0"/>
        <v>3544.8338510591461</v>
      </c>
      <c r="C66" s="18">
        <f t="shared" si="1"/>
        <v>515.73137863812053</v>
      </c>
      <c r="D66" s="17">
        <f t="shared" si="2"/>
        <v>16.247155150687721</v>
      </c>
      <c r="E66" s="17">
        <f t="shared" si="3"/>
        <v>499.48422348743276</v>
      </c>
      <c r="F66" s="23">
        <f t="shared" si="4"/>
        <v>3045.3496275717134</v>
      </c>
      <c r="G66" s="23">
        <f t="shared" si="5"/>
        <v>23954.650372428288</v>
      </c>
      <c r="H66" s="23">
        <f t="shared" si="6"/>
        <v>3894.8440740302212</v>
      </c>
    </row>
    <row r="67" spans="1:15" x14ac:dyDescent="0.25">
      <c r="A67" s="7">
        <v>55</v>
      </c>
      <c r="B67" s="1">
        <f t="shared" si="0"/>
        <v>3045.3496275717134</v>
      </c>
      <c r="C67" s="18">
        <f t="shared" si="1"/>
        <v>515.73137863812053</v>
      </c>
      <c r="D67" s="17">
        <f t="shared" si="2"/>
        <v>13.957852459703656</v>
      </c>
      <c r="E67" s="17">
        <f t="shared" si="3"/>
        <v>501.77352617841689</v>
      </c>
      <c r="F67" s="23">
        <f t="shared" si="4"/>
        <v>2543.5761013932965</v>
      </c>
      <c r="G67" s="23">
        <f t="shared" si="5"/>
        <v>24456.423898606707</v>
      </c>
      <c r="H67" s="23">
        <f t="shared" si="6"/>
        <v>3908.8019264899231</v>
      </c>
    </row>
    <row r="68" spans="1:15" x14ac:dyDescent="0.25">
      <c r="A68" s="7">
        <v>56</v>
      </c>
      <c r="B68" s="1">
        <f t="shared" si="0"/>
        <v>2543.5761013932965</v>
      </c>
      <c r="C68" s="18">
        <f t="shared" si="1"/>
        <v>515.73137863812053</v>
      </c>
      <c r="D68" s="17">
        <f t="shared" si="2"/>
        <v>11.65805713138591</v>
      </c>
      <c r="E68" s="17">
        <f t="shared" si="3"/>
        <v>504.0733215067346</v>
      </c>
      <c r="F68" s="23">
        <f t="shared" si="4"/>
        <v>2039.5027798865619</v>
      </c>
      <c r="G68" s="23">
        <f t="shared" si="5"/>
        <v>24960.497220113441</v>
      </c>
      <c r="H68" s="23">
        <f t="shared" si="6"/>
        <v>3920.4599836213092</v>
      </c>
    </row>
    <row r="69" spans="1:15" x14ac:dyDescent="0.25">
      <c r="A69" s="7">
        <v>57</v>
      </c>
      <c r="B69" s="1">
        <f t="shared" si="0"/>
        <v>2039.5027798865619</v>
      </c>
      <c r="C69" s="18">
        <f t="shared" si="1"/>
        <v>515.73137863812053</v>
      </c>
      <c r="D69" s="17">
        <f t="shared" si="2"/>
        <v>9.3477210744800434</v>
      </c>
      <c r="E69" s="17">
        <f t="shared" si="3"/>
        <v>506.3836575636405</v>
      </c>
      <c r="F69" s="23">
        <f t="shared" si="4"/>
        <v>1533.1191223229214</v>
      </c>
      <c r="G69" s="23">
        <f t="shared" si="5"/>
        <v>25466.880877677082</v>
      </c>
      <c r="H69" s="23">
        <f t="shared" si="6"/>
        <v>3929.8077046957878</v>
      </c>
    </row>
    <row r="70" spans="1:15" x14ac:dyDescent="0.25">
      <c r="A70" s="7">
        <v>58</v>
      </c>
      <c r="B70" s="1">
        <f t="shared" si="0"/>
        <v>1533.1191223229214</v>
      </c>
      <c r="C70" s="18">
        <f t="shared" si="1"/>
        <v>515.73137863812053</v>
      </c>
      <c r="D70" s="17">
        <f t="shared" si="2"/>
        <v>7.0267959773133573</v>
      </c>
      <c r="E70" s="17">
        <f t="shared" si="3"/>
        <v>508.70458266080715</v>
      </c>
      <c r="F70" s="23">
        <f t="shared" si="4"/>
        <v>1024.4145396621143</v>
      </c>
      <c r="G70" s="23">
        <f t="shared" si="5"/>
        <v>25975.58546033789</v>
      </c>
      <c r="H70" s="23">
        <f t="shared" si="6"/>
        <v>3936.8345006730997</v>
      </c>
    </row>
    <row r="71" spans="1:15" x14ac:dyDescent="0.25">
      <c r="A71" s="7">
        <v>59</v>
      </c>
      <c r="B71" s="1">
        <f t="shared" si="0"/>
        <v>1024.4145396621143</v>
      </c>
      <c r="C71" s="18">
        <f t="shared" si="1"/>
        <v>515.73137863812053</v>
      </c>
      <c r="D71" s="17">
        <f t="shared" si="2"/>
        <v>4.6952333067846572</v>
      </c>
      <c r="E71" s="17">
        <f t="shared" si="3"/>
        <v>511.03614533133577</v>
      </c>
      <c r="F71" s="23">
        <f t="shared" si="4"/>
        <v>513.37839433077852</v>
      </c>
      <c r="G71" s="23">
        <f t="shared" si="5"/>
        <v>26486.621605669225</v>
      </c>
      <c r="H71" s="23">
        <f t="shared" si="6"/>
        <v>3941.5297339798853</v>
      </c>
    </row>
    <row r="72" spans="1:15" x14ac:dyDescent="0.25">
      <c r="A72" s="7">
        <v>60</v>
      </c>
      <c r="B72" s="1">
        <f t="shared" si="0"/>
        <v>513.37839433077852</v>
      </c>
      <c r="C72" s="18">
        <f t="shared" si="1"/>
        <v>515.73137863812053</v>
      </c>
      <c r="D72" s="17">
        <f t="shared" si="2"/>
        <v>2.3529843073493684</v>
      </c>
      <c r="E72" s="17">
        <f t="shared" si="3"/>
        <v>513.37839433077113</v>
      </c>
      <c r="F72" s="24">
        <f t="shared" si="4"/>
        <v>7.3896444519050419E-12</v>
      </c>
      <c r="G72" s="25">
        <f t="shared" si="5"/>
        <v>27000.000000000004</v>
      </c>
      <c r="H72" s="25">
        <f t="shared" si="6"/>
        <v>3943.8827182872301</v>
      </c>
      <c r="I72" s="29" t="s">
        <v>32</v>
      </c>
      <c r="J72" s="29"/>
      <c r="K72" s="29"/>
      <c r="L72" s="29"/>
      <c r="M72" s="29"/>
      <c r="N72" s="29"/>
      <c r="O72" s="29"/>
    </row>
    <row r="73" spans="1:15" x14ac:dyDescent="0.25">
      <c r="A73" s="8" t="s">
        <v>0</v>
      </c>
      <c r="C73" s="1">
        <f t="shared" ref="C73:E73" si="7">SUM(C13:C72)</f>
        <v>30943.882718287208</v>
      </c>
      <c r="D73" s="26">
        <f t="shared" si="7"/>
        <v>3943.8827182872365</v>
      </c>
      <c r="E73" s="26">
        <f t="shared" si="7"/>
        <v>27000</v>
      </c>
    </row>
    <row r="74" spans="1:15" x14ac:dyDescent="0.25">
      <c r="D74" s="29" t="s">
        <v>31</v>
      </c>
      <c r="F74" s="28" t="s">
        <v>29</v>
      </c>
      <c r="G74" s="28"/>
    </row>
    <row r="75" spans="1:15" x14ac:dyDescent="0.25">
      <c r="E75" s="29" t="s">
        <v>30</v>
      </c>
      <c r="F75" s="29"/>
      <c r="G75" s="29"/>
    </row>
  </sheetData>
  <sheetProtection algorithmName="SHA-512" hashValue="ZrCwwdVb7wmwXcPoNk2p96crG0IWGyFtNbeoz5ggKwFm+qlikUeHe0VAq4YCfha6HSX6tLBd+rie8aLIF3joYg==" saltValue="vvqspl/STEXzkoHrrF2SkQ==" spinCount="100000" sheet="1" objects="1" scenarios="1"/>
  <mergeCells count="3">
    <mergeCell ref="A3:B3"/>
    <mergeCell ref="A1:G1"/>
    <mergeCell ref="D3:F3"/>
  </mergeCells>
  <pageMargins left="0.2" right="0.2" top="0.75" bottom="0.75" header="0.3" footer="0.3"/>
  <pageSetup scale="86" fitToHeight="2" orientation="portrait" horizontalDpi="4294967293" verticalDpi="200" r:id="rId1"/>
  <ignoredErrors>
    <ignoredError sqref="B14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2009-10-26T01:12:22Z</outs:dateTime>
      <outs:isPinned>true</outs:isPinned>
    </outs:relatedDate>
    <outs:relatedDate>
      <outs:type>2</outs:type>
      <outs:displayName>Created</outs:displayName>
      <outs:dateTime>2007-09-19T15:17:00Z</outs:dateTime>
      <outs:isPinned>true</outs:isPinned>
    </outs:relatedDate>
    <outs:relatedDate>
      <outs:type>4</outs:type>
      <outs:displayName>Last Printed</outs:displayName>
      <outs:dateTime>2009-10-26T00:13:01Z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Exploring Series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Exploring Series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650F9DCF-200A-4FDD-B15A-62EB1B0CFB2E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Loan</vt:lpstr>
      <vt:lpstr>Loan!Criteria</vt:lpstr>
      <vt:lpstr>Loan!Extract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Joanne Atha</cp:lastModifiedBy>
  <cp:lastPrinted>2009-10-26T00:13:01Z</cp:lastPrinted>
  <dcterms:created xsi:type="dcterms:W3CDTF">2007-09-19T15:17:00Z</dcterms:created>
  <dcterms:modified xsi:type="dcterms:W3CDTF">2018-08-31T22:02:01Z</dcterms:modified>
</cp:coreProperties>
</file>