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QL Query" sheetId="1" r:id="rId3"/>
    <sheet state="visible" name="FunnelData" sheetId="2" r:id="rId4"/>
    <sheet state="visible" name="CountryNamesData" sheetId="3" r:id="rId5"/>
    <sheet state="visible" name="FunnelData_Final" sheetId="4" r:id="rId6"/>
    <sheet state="hidden" name="FunnelTemplat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Totals are calculated in SQL.
These columns are to confirm that the SQL calculations are correct.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This column is required to give the chart a 'funnel' shape.
Remove column to start all bars at 0</t>
      </text>
    </comment>
    <comment authorId="0" ref="G7">
      <text>
        <t xml:space="preserve">Total column is based on the sum of all 3 countries</t>
      </text>
    </comment>
    <comment authorId="0" ref="C17">
      <text>
        <t xml:space="preserve">This column is required to give the chart a 'funnel' shape.
Remove column to start all bars at 0</t>
      </text>
    </comment>
    <comment authorId="0" ref="G17">
      <text>
        <t xml:space="preserve">Total column is based on the sum of all 3 countries</t>
      </text>
    </comment>
    <comment authorId="0" ref="C27">
      <text>
        <t xml:space="preserve">Helper column doesn't apply to this table: Values shown are the difference between each bar on the above chart</t>
      </text>
    </comment>
    <comment authorId="0" ref="G27">
      <text>
        <t xml:space="preserve">Total column is based on the sum of all 3 countries</t>
      </text>
    </comment>
  </commentList>
</comments>
</file>

<file path=xl/sharedStrings.xml><?xml version="1.0" encoding="utf-8"?>
<sst xmlns="http://schemas.openxmlformats.org/spreadsheetml/2006/main" count="89" uniqueCount="50">
  <si>
    <t>Query 1: FunnelData</t>
  </si>
  <si>
    <t>Query 2: CountryNames</t>
  </si>
  <si>
    <r>
      <rPr/>
      <t xml:space="preserve">WITH UniqueUserEvents AS                       </t>
    </r>
    <r>
      <rPr>
        <color rgb="FFCC0000"/>
      </rPr>
      <t>--CTE identifies unique events per user, and the country</t>
    </r>
    <r>
      <rPr/>
      <t xml:space="preserve">
  (
    SELECT
       user_pseudo_id
      ,country
      ,event_name
      ,MIN(event_timestamp) AS event_timestamp </t>
    </r>
    <r>
      <rPr>
        <color rgb="FFCC0000"/>
      </rPr>
      <t>--MIN captures only the 1st occurrance of each event per user</t>
    </r>
    <r>
      <rPr/>
      <t xml:space="preserve">
    FROM `turing_data_analytics.raw_events`
    WHERE event_name IN ('page_view', 'view_item', 'add_to_cart', 'begin_checkout', 'add_shipping_info', 'add_payment_info', 'purchase')
                                              </t>
    </r>
    <r>
      <rPr>
        <color rgb="FFCC0000"/>
      </rPr>
      <t xml:space="preserve"> --filters for chosen events before joining to outer query</t>
    </r>
    <r>
      <rPr/>
      <t xml:space="preserve">
    GROUP BY
       user_pseudo_id
      ,country
      ,event_name
  )
,
TopCountries AS
  (
    SELECT
       country
      ,COUNT(event_name)                                                                          AS event_count
      ,ROW_NUMBER() OVER(ORDER BY COUNT(event_name) DESC) AS country_rank
    FROM `turing_data_analytics.raw_events`
    GROUP BY country
    ORDER BY country_rank           </t>
    </r>
    <r>
      <rPr>
        <color rgb="FFCC0000"/>
      </rPr>
      <t xml:space="preserve">  --country 1 = highest event_count</t>
    </r>
    <r>
      <rPr/>
      <t xml:space="preserve">
    LIMIT 3                         </t>
    </r>
    <r>
      <rPr>
        <color rgb="FFCC0000"/>
      </rPr>
      <t xml:space="preserve">                --limit to top 3 countries</t>
    </r>
    <r>
      <rPr/>
      <t xml:space="preserve">
  )
,
FunnelData AS
  (
    SELECT
      UniqueUserEvents.event_name
      ,UniqueUserEvents.country
      ,TopCountries.country_rank
      ,COUNT(*) AS event_count
    FROM       UniqueUserEvents
    INNER JOIN TopCountries            </t>
    </r>
    <r>
      <rPr>
        <color rgb="FFCC0000"/>
      </rPr>
      <t xml:space="preserve"> --INNER to filter out results for any countries that aren't in top 3</t>
    </r>
    <r>
      <rPr/>
      <t xml:space="preserve">
            ON UniqueUserEvents.country = TopCountries.country
    GROUP BY event_name
            ,country
            ,country_rank
  )
</t>
    </r>
    <r>
      <rPr>
        <color rgb="FFCC0000"/>
      </rPr>
      <t>---OUTER QUERY---</t>
    </r>
    <r>
      <rPr/>
      <t xml:space="preserve">
SELECT
   CASE WHEN event_name = 'page_view'         THEN 1
        WHEN event_name = 'view_item'               THEN 2
        WHEN event_name = 'add_to_cart'            THEN 3
        WHEN event_name = 'begin_checkout'      THEN 4
        WHEN event_name = 'add_shipping_info'  THEN 5
        WHEN event_name = 'add_payment_info'  THEN 6
        WHEN event_name = 'purchase'                 THEN 7                                     </t>
    </r>
    <r>
      <rPr>
        <color rgb="FFCC0000"/>
      </rPr>
      <t>--CASE statement to apply event_order</t>
    </r>
    <r>
      <rPr/>
      <t xml:space="preserve">
        END                                                                                      AS event_order</t>
    </r>
    <r>
      <rPr>
        <color rgb="FFCC0000"/>
      </rPr>
      <t xml:space="preserve"> --hard-coded intentionally per chosen events</t>
    </r>
    <r>
      <rPr/>
      <t xml:space="preserve">
  ,event_name
  ,MIN(CASE WHEN country_rank = 1 THEN event_count END) AS country1   </t>
    </r>
    <r>
      <rPr>
        <color rgb="FFCC0000"/>
      </rPr>
      <t xml:space="preserve"> --column names to match country name extract</t>
    </r>
    <r>
      <rPr/>
      <t xml:space="preserve">
  ,MIN(CASE WHEN country_rank = 2 THEN event_count END) AS country2
  ,MIN(CASE WHEN country_rank = 3 THEN event_count END) AS country3
  ,SUM(event_count)                                                                     AS total           </t>
    </r>
    <r>
      <rPr>
        <color rgb="FFCC0000"/>
      </rPr>
      <t xml:space="preserve"> --adding column to sum all 3 country results</t>
    </r>
    <r>
      <rPr/>
      <t xml:space="preserve">
FROM FunnelData
GROUP BY event_name
ORDER BY event_order                                                  </t>
    </r>
    <r>
      <rPr>
        <color rgb="FFCC0000"/>
      </rPr>
      <t xml:space="preserve"> --Updated from Query2 to order by newly created column</t>
    </r>
    <r>
      <rPr/>
      <t xml:space="preserve">
;</t>
    </r>
  </si>
  <si>
    <r>
      <rPr/>
      <t xml:space="preserve">WITH TopCountries AS                        </t>
    </r>
    <r>
      <rPr>
        <color rgb="FFCC0000"/>
      </rPr>
      <t>--CTE to identify and rank the top countries</t>
    </r>
    <r>
      <rPr/>
      <t xml:space="preserve">
  (
    SELECT
       country
      ,COUNT(event_name)                                                                          AS event_count
      ,ROW_NUMBER() OVER(ORDER BY COUNT(event_name) DESC) AS country_rank
    FROM `turing_data_analytics.raw_events`
    GROUP BY country
    ORDER BY country_rank                   </t>
    </r>
    <r>
      <rPr>
        <color rgb="FFCC0000"/>
      </rPr>
      <t>--country 1 = highest event_count</t>
    </r>
    <r>
      <rPr/>
      <t xml:space="preserve">
    LIMIT 3                                                </t>
    </r>
    <r>
      <rPr>
        <color rgb="FFCC0000"/>
      </rPr>
      <t>--limit to top 3 countries</t>
    </r>
    <r>
      <rPr/>
      <t xml:space="preserve">
  )
SELECT
  CASE WHEN country_rank = 1 THEN 'Country1' </t>
    </r>
    <r>
      <rPr>
        <color rgb="FFCC0000"/>
      </rPr>
      <t>--results designed to match column names in main extract</t>
    </r>
    <r>
      <rPr/>
      <t xml:space="preserve">
       WHEN country_rank = 2 THEN 'Country2'
       WHEN country_rank = 3 THEN 'Country3'
       END                                                              AS country_rank
  ,country                                                             AS country_name
FROM TopCountries
GROUP BY country_rank
                   ,country
ORDER BY country_rank
;</t>
    </r>
  </si>
  <si>
    <t>event_order</t>
  </si>
  <si>
    <t>event_name</t>
  </si>
  <si>
    <t>country1</t>
  </si>
  <si>
    <t>country2</t>
  </si>
  <si>
    <t>country3</t>
  </si>
  <si>
    <t>total</t>
  </si>
  <si>
    <t>Total check</t>
  </si>
  <si>
    <t>Match?</t>
  </si>
  <si>
    <t>page_view</t>
  </si>
  <si>
    <t>view_item</t>
  </si>
  <si>
    <t>add_to_cart</t>
  </si>
  <si>
    <t>begin_checkout</t>
  </si>
  <si>
    <t>add_shipping_info</t>
  </si>
  <si>
    <t>add_payment_info</t>
  </si>
  <si>
    <t>purchase</t>
  </si>
  <si>
    <t>country_rank</t>
  </si>
  <si>
    <t>country_name</t>
  </si>
  <si>
    <t>Country1</t>
  </si>
  <si>
    <t>United States</t>
  </si>
  <si>
    <t>Country2</t>
  </si>
  <si>
    <t>India</t>
  </si>
  <si>
    <t>Country3</t>
  </si>
  <si>
    <t>Canada</t>
  </si>
  <si>
    <t>Sales Funnel Analysis</t>
  </si>
  <si>
    <t>Funnels are useful to help determine the correct marketing strategy, show which parts of the user journey are successful and which are not, and allows the business to make data-driven decisions to optimise retention.</t>
  </si>
  <si>
    <t>Jump to Summary</t>
  </si>
  <si>
    <t>Data tables:</t>
  </si>
  <si>
    <t>Funnel charts</t>
  </si>
  <si>
    <t>Raw data: Actual event count</t>
  </si>
  <si>
    <t>Helper column</t>
  </si>
  <si>
    <t>Percentage of initial users retained (remaining users as % of first event 'page_view')</t>
  </si>
  <si>
    <t>Average</t>
  </si>
  <si>
    <t>Attrition rates from at each stage of the funnel (Event count as % drop from prior event, not initial user count)</t>
  </si>
  <si>
    <t>N/A</t>
  </si>
  <si>
    <t>Observations:</t>
  </si>
  <si>
    <r>
      <rPr>
        <i/>
      </rPr>
      <t>It is normal to observe greater attrition rates at the earlier stages of the sales funnel, as the user may only be at the 'learning' phase of their sales journey and may not be ready to buy yet. However, if we can improve the retention of these users by leading them to the next stage of the funnel rather than leaving the website, this should translate to an improvement in the final number of sales.</t>
    </r>
    <r>
      <rPr/>
      <t xml:space="preserve">
1. Further analysis is required to understand why </t>
    </r>
    <r>
      <rPr>
        <b/>
        <color rgb="FFA64D79"/>
      </rPr>
      <t>40% of users did not enter their payment infomation after confirming their shipping details</t>
    </r>
    <r>
      <rPr/>
      <t>.
A possible hypothesis is that this is due to the price updating to include the shipping costs once the address is confirmed, therefore promtping users to reconsider the overall cost of their purchase.
We can also segment the analysis to compare results across different devices, for example, to understand whether the attrition trend is related to the user experience..
2.</t>
    </r>
    <r>
      <rPr>
        <color rgb="FFA64D79"/>
      </rPr>
      <t xml:space="preserve"> </t>
    </r>
    <r>
      <rPr>
        <b/>
        <color rgb="FFA64D79"/>
      </rPr>
      <t>About 79% of users who view an item will not add it to their cart.</t>
    </r>
    <r>
      <rPr>
        <color rgb="FFA64D79"/>
      </rPr>
      <t xml:space="preserve"> </t>
    </r>
    <r>
      <rPr/>
      <t xml:space="preserve">This could indicate that there is not enough information about the product to convince them of their purchase, which could lead them to seek information or alternative products elsewhere. If this is the case, we can seek to retain the user at this stage by improving the product information, reviews, photos etc, as well as ensuring there is a 'recommended products' section to capture the interest of users who haven't quite found what they're looking for yet, and retain their activity on our website rather than moving on to a competitor.
3. </t>
    </r>
    <r>
      <rPr>
        <b/>
      </rPr>
      <t xml:space="preserve">When a customer first visits our page, </t>
    </r>
    <r>
      <rPr>
        <b/>
        <color rgb="FFA64D79"/>
      </rPr>
      <t>about 77% will leave without viewing a specific product page.</t>
    </r>
    <r>
      <rPr/>
      <t xml:space="preserve"> This could be indicative of a landing page that is not effective at directing users towards the next stage, by making it easy for customers to browse categories or find what they're looking for.
4. While United States generates the highest number of page views (&gt;72% of the total for the top 3 countries) and final sales, the </t>
    </r>
    <r>
      <rPr>
        <b/>
      </rPr>
      <t xml:space="preserve">retention percentage down the sales funnel is very similar across all 3 of the top countries. </t>
    </r>
    <r>
      <rPr/>
      <t>This indicates that the attrition patterns are not unique to the specific region, so we can focus our analysis on other factors such as device type, source of traffic, etc.</t>
    </r>
  </si>
  <si>
    <r>
      <rPr>
        <b/>
        <color rgb="FFF3F3F3"/>
        <u/>
      </rPr>
      <t>Recommended actions:</t>
    </r>
    <r>
      <rPr>
        <color rgb="FFF3F3F3"/>
      </rPr>
      <t xml:space="preserve">
</t>
    </r>
  </si>
  <si>
    <r>
      <rPr>
        <b/>
      </rPr>
      <t>1. Complete further analysis of existing data by segmenting the customers by different criteria</t>
    </r>
    <r>
      <rPr>
        <b val="0"/>
      </rPr>
      <t xml:space="preserve"> (device category, traffic source, etc) to assess whether there are any trends providing insights into possible impacts to the user experience. E.g., are users not entering their payment information because of a high shipping cost (shipping_value_in_usd column), or because this part of the checkout process is not optimised for particular devices (Category column)?
</t>
    </r>
    <r>
      <rPr>
        <b/>
      </rPr>
      <t xml:space="preserve">2. Work with SMEs and marketing team to confirm a hypothesis on which to formulate an A/B Test on the website for each of the key attrition points.
</t>
    </r>
    <r>
      <rPr>
        <b val="0"/>
      </rPr>
      <t xml:space="preserve">E.g. 'Including a 'suggested items' section is on the product page results in an increase to the percentage of users who add an item to their cart.'
</t>
    </r>
    <r>
      <rPr>
        <b val="0"/>
        <i/>
      </rPr>
      <t xml:space="preserve">Generally it is more effective to focus the retention efforts from the bottom up, as the the further the user has progressed through the sales funnel, the greater likelihood that they are nearing the 'purchase' phase of their buying journey and therefore more likely to be converted to a sale.
</t>
    </r>
    <r>
      <rPr>
        <b/>
      </rPr>
      <t xml:space="preserve">3. Analyse test results and cost to benefit ratio to determine whether a proposed solution is worth implementing.
</t>
    </r>
    <r>
      <rPr>
        <b val="0"/>
      </rPr>
      <t>Changes could be implemented within the website for a single country, such as the US, for further testing and confirmation of results before international rollout.</t>
    </r>
  </si>
  <si>
    <t>Funnel Chart Template using the chart builder tool</t>
  </si>
  <si>
    <t>Created by Ben Collins</t>
  </si>
  <si>
    <t>(Customised by April Slisar)</t>
  </si>
  <si>
    <t>Read more at:</t>
  </si>
  <si>
    <t>http://www.benlcollins.com/spreadsheets/funnel-charts/</t>
  </si>
  <si>
    <t>Funnel 1: Total with country split</t>
  </si>
  <si>
    <t>Count</t>
  </si>
  <si>
    <t>How to add % column so it's included on chart??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</si>
</sst>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rgb="FFF3F3F3"/>
    </font>
    <font/>
    <font>
      <name val="Arial"/>
    </font>
    <font>
      <color rgb="FFB7B7B7"/>
    </font>
    <font>
      <color rgb="FFCCCCCC"/>
    </font>
    <font>
      <b/>
      <sz val="13.0"/>
      <name val="Arial"/>
    </font>
    <font>
      <b/>
      <color rgb="FFF3F3F3"/>
      <name val="Arial"/>
    </font>
    <font>
      <i/>
      <name val="Arial"/>
    </font>
    <font>
      <b/>
      <u/>
      <color rgb="FF0000FF"/>
      <name val="Arial"/>
    </font>
    <font>
      <b/>
    </font>
    <font>
      <b/>
      <name val="Arial"/>
    </font>
    <font>
      <color rgb="FFD9D9D9"/>
      <name val="Arial"/>
    </font>
    <font>
      <b/>
      <u/>
      <color rgb="FFF3F3F3"/>
    </font>
    <font>
      <color rgb="FFF3F3F3"/>
    </font>
    <font>
      <color rgb="FFFF0000"/>
    </font>
    <font>
      <b/>
      <u/>
    </font>
    <font>
      <sz val="18.0"/>
      <color rgb="FFFFFFFF"/>
      <name val="Montserrat"/>
    </font>
    <font>
      <sz val="10.0"/>
      <name val="Arial"/>
    </font>
    <font>
      <u/>
      <sz val="10.0"/>
      <color rgb="FF00A0D2"/>
      <name val="Arial"/>
    </font>
    <font>
      <b/>
      <sz val="10.0"/>
      <color rgb="FFFFFFFF"/>
      <name val="Arial"/>
    </font>
    <font>
      <b/>
      <color rgb="FFD9D9D9"/>
      <name val="Arial"/>
    </font>
    <font>
      <i/>
    </font>
  </fonts>
  <fills count="9">
    <fill>
      <patternFill patternType="none"/>
    </fill>
    <fill>
      <patternFill patternType="lightGray"/>
    </fill>
    <fill>
      <patternFill patternType="solid">
        <fgColor rgb="FF434343"/>
        <bgColor rgb="FF434343"/>
      </patternFill>
    </fill>
    <fill>
      <patternFill patternType="solid">
        <fgColor rgb="FFFFFF00"/>
        <bgColor rgb="FFFFFF00"/>
      </patternFill>
    </fill>
    <fill>
      <patternFill patternType="solid">
        <fgColor rgb="FF134F5C"/>
        <bgColor rgb="FF134F5C"/>
      </patternFill>
    </fill>
    <fill>
      <patternFill patternType="solid">
        <fgColor rgb="FF741B47"/>
        <bgColor rgb="FF741B47"/>
      </patternFill>
    </fill>
    <fill>
      <patternFill patternType="solid">
        <fgColor rgb="FFFFFFFF"/>
        <bgColor rgb="FFFFFFFF"/>
      </patternFill>
    </fill>
    <fill>
      <patternFill patternType="solid">
        <fgColor rgb="FF4A86E8"/>
        <bgColor rgb="FF4A86E8"/>
      </patternFill>
    </fill>
    <fill>
      <patternFill patternType="solid">
        <fgColor rgb="FF000000"/>
        <bgColor rgb="FF0000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2" numFmtId="0" xfId="0" applyAlignment="1" applyBorder="1" applyFont="1">
      <alignment readingOrder="0"/>
    </xf>
    <xf borderId="1" fillId="0" fontId="2" numFmtId="0" xfId="0" applyAlignment="1" applyBorder="1" applyFont="1">
      <alignment readingOrder="0" vertical="top"/>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horizontal="right" vertical="bottom"/>
    </xf>
    <xf borderId="0" fillId="0" fontId="4" numFmtId="0" xfId="0" applyFont="1"/>
    <xf borderId="0" fillId="0" fontId="5" numFmtId="0" xfId="0" applyFont="1"/>
    <xf borderId="0" fillId="0" fontId="6"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2" fillId="3" fontId="9" numFmtId="0" xfId="0" applyAlignment="1" applyBorder="1" applyFill="1" applyFont="1">
      <alignment readingOrder="0" vertical="bottom"/>
    </xf>
    <xf borderId="3" fillId="0" fontId="2" numFmtId="0" xfId="0" applyBorder="1" applyFont="1"/>
    <xf borderId="0" fillId="0" fontId="10" numFmtId="0" xfId="0" applyAlignment="1" applyFont="1">
      <alignment readingOrder="0"/>
    </xf>
    <xf borderId="0" fillId="0" fontId="11" numFmtId="0" xfId="0" applyAlignment="1" applyFont="1">
      <alignment readingOrder="0" vertical="bottom"/>
    </xf>
    <xf borderId="0" fillId="4" fontId="7" numFmtId="0" xfId="0" applyAlignment="1" applyFill="1" applyFont="1">
      <alignment readingOrder="0" vertical="bottom"/>
    </xf>
    <xf borderId="0" fillId="0" fontId="12" numFmtId="2" xfId="0" applyAlignment="1" applyFont="1" applyNumberFormat="1">
      <alignment readingOrder="0" vertical="bottom"/>
    </xf>
    <xf borderId="0" fillId="0" fontId="12" numFmtId="2" xfId="0" applyAlignment="1" applyFont="1" applyNumberFormat="1">
      <alignment horizontal="center" readingOrder="0" vertical="bottom"/>
    </xf>
    <xf borderId="0" fillId="0" fontId="3" numFmtId="3" xfId="0" applyAlignment="1" applyFont="1" applyNumberFormat="1">
      <alignment horizontal="right" vertical="bottom"/>
    </xf>
    <xf borderId="0" fillId="0" fontId="2" numFmtId="2" xfId="0" applyFont="1" applyNumberFormat="1"/>
    <xf borderId="0" fillId="4" fontId="1" numFmtId="0" xfId="0" applyAlignment="1" applyFont="1">
      <alignment readingOrder="0"/>
    </xf>
    <xf borderId="0" fillId="0" fontId="3" numFmtId="0" xfId="0" applyAlignment="1" applyFont="1">
      <alignment readingOrder="0" vertical="bottom"/>
    </xf>
    <xf borderId="0" fillId="0" fontId="12" numFmtId="10" xfId="0" applyAlignment="1" applyFont="1" applyNumberFormat="1">
      <alignment horizontal="center" readingOrder="0" vertical="bottom"/>
    </xf>
    <xf borderId="0" fillId="0" fontId="3" numFmtId="10" xfId="0" applyAlignment="1" applyFont="1" applyNumberFormat="1">
      <alignment horizontal="right" vertical="bottom"/>
    </xf>
    <xf borderId="0" fillId="0" fontId="2" numFmtId="10" xfId="0" applyFont="1" applyNumberFormat="1"/>
    <xf borderId="0" fillId="5" fontId="1" numFmtId="0" xfId="0" applyAlignment="1" applyFill="1" applyFont="1">
      <alignment readingOrder="0"/>
    </xf>
    <xf borderId="0" fillId="6" fontId="3" numFmtId="0" xfId="0" applyAlignment="1" applyFill="1" applyFont="1">
      <alignment vertical="bottom"/>
    </xf>
    <xf borderId="0" fillId="6" fontId="3" numFmtId="0" xfId="0" applyAlignment="1" applyFont="1">
      <alignment readingOrder="0" vertical="bottom"/>
    </xf>
    <xf borderId="0" fillId="6" fontId="3" numFmtId="0" xfId="0" applyAlignment="1" applyFont="1">
      <alignment horizontal="right" readingOrder="0" vertical="bottom"/>
    </xf>
    <xf borderId="4" fillId="0" fontId="2" numFmtId="0" xfId="0" applyBorder="1" applyFont="1"/>
    <xf borderId="0" fillId="2" fontId="13" numFmtId="0" xfId="0" applyAlignment="1" applyFont="1">
      <alignment readingOrder="0"/>
    </xf>
    <xf borderId="0" fillId="0" fontId="2" numFmtId="0" xfId="0" applyAlignment="1" applyFont="1">
      <alignment readingOrder="0" shrinkToFit="0" wrapText="1"/>
    </xf>
    <xf borderId="0" fillId="0" fontId="14" numFmtId="0" xfId="0" applyAlignment="1" applyFont="1">
      <alignment readingOrder="0" shrinkToFit="0" wrapText="1"/>
    </xf>
    <xf borderId="0" fillId="2" fontId="14" numFmtId="0" xfId="0" applyAlignment="1" applyFont="1">
      <alignment readingOrder="0" shrinkToFit="0" wrapText="1"/>
    </xf>
    <xf borderId="0" fillId="0" fontId="10" numFmtId="0" xfId="0" applyAlignment="1" applyFont="1">
      <alignment readingOrder="0" shrinkToFit="0" wrapText="1"/>
    </xf>
    <xf borderId="0" fillId="0" fontId="15" numFmtId="0" xfId="0" applyAlignment="1" applyFont="1">
      <alignment readingOrder="0"/>
    </xf>
    <xf borderId="0" fillId="0" fontId="16" numFmtId="0" xfId="0" applyAlignment="1" applyFont="1">
      <alignment readingOrder="0"/>
    </xf>
    <xf borderId="0" fillId="0" fontId="10" numFmtId="0" xfId="0" applyFont="1"/>
    <xf borderId="0" fillId="7" fontId="17" numFmtId="0" xfId="0" applyAlignment="1" applyFill="1" applyFont="1">
      <alignment readingOrder="0" vertical="bottom"/>
    </xf>
    <xf borderId="0" fillId="7" fontId="3" numFmtId="0" xfId="0" applyAlignment="1" applyFont="1">
      <alignment vertical="bottom"/>
    </xf>
    <xf borderId="0" fillId="7" fontId="3" numFmtId="0" xfId="0" applyAlignment="1" applyFont="1">
      <alignment vertical="bottom"/>
    </xf>
    <xf borderId="0" fillId="7" fontId="2" numFmtId="0" xfId="0" applyFont="1"/>
    <xf borderId="0" fillId="0" fontId="18" numFmtId="0" xfId="0" applyAlignment="1" applyFont="1">
      <alignment vertical="bottom"/>
    </xf>
    <xf borderId="0" fillId="0" fontId="18" numFmtId="0" xfId="0" applyAlignment="1" applyFont="1">
      <alignment vertical="bottom"/>
    </xf>
    <xf borderId="0" fillId="0" fontId="18" numFmtId="0" xfId="0" applyFont="1"/>
    <xf borderId="0" fillId="0" fontId="18" numFmtId="0" xfId="0" applyAlignment="1" applyFont="1">
      <alignment readingOrder="0" vertical="bottom"/>
    </xf>
    <xf borderId="0" fillId="0" fontId="19" numFmtId="0" xfId="0" applyAlignment="1" applyFont="1">
      <alignment readingOrder="0" vertical="bottom"/>
    </xf>
    <xf borderId="0" fillId="8" fontId="20" numFmtId="0" xfId="0" applyAlignment="1" applyFill="1" applyFont="1">
      <alignment readingOrder="0" vertical="bottom"/>
    </xf>
    <xf borderId="0" fillId="0" fontId="3" numFmtId="0" xfId="0" applyAlignment="1" applyFont="1">
      <alignment vertical="bottom"/>
    </xf>
    <xf borderId="0" fillId="0" fontId="21" numFmtId="0" xfId="0" applyAlignment="1" applyFont="1">
      <alignment horizontal="center" readingOrder="0" vertical="bottom"/>
    </xf>
    <xf borderId="0" fillId="0" fontId="11" numFmtId="0" xfId="0" applyAlignment="1" applyFont="1">
      <alignment horizontal="center" readingOrder="0" vertical="bottom"/>
    </xf>
    <xf borderId="0" fillId="0" fontId="15" numFmtId="0" xfId="0" applyAlignment="1" applyFont="1">
      <alignment horizontal="center" readingOrder="0" shrinkToFit="0" wrapText="1"/>
    </xf>
    <xf borderId="0" fillId="0" fontId="12" numFmtId="0" xfId="0" applyAlignment="1" applyFont="1">
      <alignment horizontal="center" readingOrder="0" vertical="bottom"/>
    </xf>
    <xf borderId="0" fillId="0" fontId="3" numFmtId="3" xfId="0" applyAlignment="1" applyFont="1" applyNumberFormat="1">
      <alignment horizontal="center" readingOrder="0" vertical="bottom"/>
    </xf>
    <xf borderId="0" fillId="0" fontId="22" numFmtId="0" xfId="0" applyAlignment="1" applyFont="1">
      <alignment horizontal="center"/>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     Number of users retained at each stage of the sales funnel: </a:t>
            </a:r>
          </a:p>
        </c:rich>
      </c:tx>
      <c:overlay val="0"/>
    </c:title>
    <c:plotArea>
      <c:layout/>
      <c:barChart>
        <c:barDir val="bar"/>
        <c:grouping val="stacked"/>
        <c:ser>
          <c:idx val="0"/>
          <c:order val="0"/>
          <c:spPr>
            <a:solidFill>
              <a:srgbClr val="FFFFFF"/>
            </a:solidFill>
            <a:ln cmpd="sng">
              <a:solidFill>
                <a:srgbClr val="FFFFFF">
                  <a:alpha val="0"/>
                </a:srgbClr>
              </a:solidFill>
            </a:ln>
          </c:spPr>
          <c:cat>
            <c:strRef>
              <c:f>FunnelData_Final!$B$8:$B$15</c:f>
            </c:strRef>
          </c:cat>
          <c:val>
            <c:numRef>
              <c:f>FunnelData_Final!$C$8:$C$15</c:f>
              <c:numCache/>
            </c:numRef>
          </c:val>
        </c:ser>
        <c:ser>
          <c:idx val="1"/>
          <c:order val="1"/>
          <c:spPr>
            <a:solidFill>
              <a:srgbClr val="3C78D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FunnelData_Final!$B$8:$B$15</c:f>
            </c:strRef>
          </c:cat>
          <c:val>
            <c:numRef>
              <c:f>FunnelData_Final!$D$8:$D$15</c:f>
              <c:numCache/>
            </c:numRef>
          </c:val>
        </c:ser>
        <c:ser>
          <c:idx val="2"/>
          <c:order val="2"/>
          <c:spPr>
            <a:solidFill>
              <a:srgbClr val="F4B4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FunnelData_Final!$B$8:$B$15</c:f>
            </c:strRef>
          </c:cat>
          <c:val>
            <c:numRef>
              <c:f>FunnelData_Final!$E$8:$E$15</c:f>
              <c:numCache/>
            </c:numRef>
          </c:val>
        </c:ser>
        <c:ser>
          <c:idx val="3"/>
          <c:order val="3"/>
          <c:spPr>
            <a:solidFill>
              <a:srgbClr val="C27BA0"/>
            </a:solidFill>
            <a:ln cmpd="sng">
              <a:solidFill>
                <a:srgbClr val="000000"/>
              </a:solidFill>
            </a:ln>
          </c:spPr>
          <c:dPt>
            <c:idx val="0"/>
            <c:spPr>
              <a:solidFill>
                <a:srgbClr val="C27BA0"/>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FunnelData_Final!$B$8:$B$15</c:f>
            </c:strRef>
          </c:cat>
          <c:val>
            <c:numRef>
              <c:f>FunnelData_Final!$F$8:$F$15</c:f>
              <c:numCache/>
            </c:numRef>
          </c:val>
        </c:ser>
        <c:overlap val="100"/>
        <c:axId val="593498726"/>
        <c:axId val="1942165349"/>
      </c:barChart>
      <c:catAx>
        <c:axId val="593498726"/>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42165349"/>
      </c:catAx>
      <c:valAx>
        <c:axId val="1942165349"/>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0"/>
        <c:majorTickMark val="none"/>
        <c:minorTickMark val="none"/>
        <c:tickLblPos val="nextTo"/>
        <c:spPr>
          <a:ln/>
        </c:spPr>
        <c:txPr>
          <a:bodyPr/>
          <a:lstStyle/>
          <a:p>
            <a:pPr lvl="0">
              <a:defRPr b="0">
                <a:solidFill>
                  <a:srgbClr val="000000"/>
                </a:solidFill>
                <a:latin typeface="Roboto"/>
              </a:defRPr>
            </a:pPr>
          </a:p>
        </c:txPr>
        <c:crossAx val="593498726"/>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Sales Funnel retention rates: Canada</a:t>
            </a:r>
          </a:p>
        </c:rich>
      </c:tx>
      <c:overlay val="0"/>
    </c:title>
    <c:plotArea>
      <c:layout/>
      <c:barChart>
        <c:barDir val="bar"/>
        <c:grouping val="stacked"/>
        <c:ser>
          <c:idx val="0"/>
          <c:order val="0"/>
          <c:spPr>
            <a:solidFill>
              <a:srgbClr val="FFFFFF"/>
            </a:solidFill>
            <a:ln cmpd="sng">
              <a:solidFill>
                <a:srgbClr val="FFFFFF">
                  <a:alpha val="0"/>
                </a:srgbClr>
              </a:solidFill>
            </a:ln>
          </c:spPr>
          <c:cat>
            <c:strRef>
              <c:f>FunnelData_Final!$B$78:$B$84</c:f>
            </c:strRef>
          </c:cat>
          <c:val>
            <c:numRef>
              <c:f>FunnelData_Final!$C$78:$C$84</c:f>
              <c:numCache/>
            </c:numRef>
          </c:val>
        </c:ser>
        <c:ser>
          <c:idx val="1"/>
          <c:order val="1"/>
          <c:spPr>
            <a:solidFill>
              <a:srgbClr val="C27BA0"/>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FunnelData_Final!$B$78:$B$84</c:f>
            </c:strRef>
          </c:cat>
          <c:val>
            <c:numRef>
              <c:f>FunnelData_Final!$D$78:$D$84</c:f>
              <c:numCache/>
            </c:numRef>
          </c:val>
        </c:ser>
        <c:overlap val="100"/>
        <c:axId val="2090709029"/>
        <c:axId val="1943803752"/>
      </c:barChart>
      <c:catAx>
        <c:axId val="2090709029"/>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43803752"/>
      </c:catAx>
      <c:valAx>
        <c:axId val="1943803752"/>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0"/>
        <c:majorTickMark val="none"/>
        <c:minorTickMark val="none"/>
        <c:tickLblPos val="nextTo"/>
        <c:spPr>
          <a:ln/>
        </c:spPr>
        <c:txPr>
          <a:bodyPr/>
          <a:lstStyle/>
          <a:p>
            <a:pPr lvl="0">
              <a:defRPr b="0">
                <a:solidFill>
                  <a:srgbClr val="000000"/>
                </a:solidFill>
                <a:latin typeface="Roboto"/>
              </a:defRPr>
            </a:pPr>
          </a:p>
        </c:txPr>
        <c:crossAx val="2090709029"/>
        <c:crosses val="max"/>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Sales Funnel retention rates: India</a:t>
            </a:r>
          </a:p>
        </c:rich>
      </c:tx>
      <c:overlay val="0"/>
    </c:title>
    <c:plotArea>
      <c:layout/>
      <c:barChart>
        <c:barDir val="bar"/>
        <c:grouping val="stacked"/>
        <c:ser>
          <c:idx val="0"/>
          <c:order val="0"/>
          <c:spPr>
            <a:solidFill>
              <a:srgbClr val="FFFFFF"/>
            </a:solidFill>
            <a:ln cmpd="sng">
              <a:solidFill>
                <a:srgbClr val="FFFFFF">
                  <a:alpha val="0"/>
                </a:srgbClr>
              </a:solidFill>
            </a:ln>
          </c:spPr>
          <c:cat>
            <c:strRef>
              <c:f>FunnelData_Final!$B$69:$B$75</c:f>
            </c:strRef>
          </c:cat>
          <c:val>
            <c:numRef>
              <c:f>FunnelData_Final!$C$69:$C$75</c:f>
              <c:numCache/>
            </c:numRef>
          </c:val>
        </c:ser>
        <c:ser>
          <c:idx val="1"/>
          <c:order val="1"/>
          <c:spPr>
            <a:solidFill>
              <a:srgbClr val="F1C232"/>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FunnelData_Final!$B$69:$B$75</c:f>
            </c:strRef>
          </c:cat>
          <c:val>
            <c:numRef>
              <c:f>FunnelData_Final!$D$69:$D$75</c:f>
              <c:numCache/>
            </c:numRef>
          </c:val>
        </c:ser>
        <c:overlap val="100"/>
        <c:axId val="1202255661"/>
        <c:axId val="397310714"/>
      </c:barChart>
      <c:catAx>
        <c:axId val="120225566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97310714"/>
      </c:catAx>
      <c:valAx>
        <c:axId val="397310714"/>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0"/>
        <c:majorTickMark val="none"/>
        <c:minorTickMark val="none"/>
        <c:tickLblPos val="nextTo"/>
        <c:spPr>
          <a:ln/>
        </c:spPr>
        <c:txPr>
          <a:bodyPr/>
          <a:lstStyle/>
          <a:p>
            <a:pPr lvl="0">
              <a:defRPr b="0">
                <a:solidFill>
                  <a:srgbClr val="000000"/>
                </a:solidFill>
                <a:latin typeface="Roboto"/>
              </a:defRPr>
            </a:pPr>
          </a:p>
        </c:txPr>
        <c:crossAx val="1202255661"/>
        <c:crosses val="max"/>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Sales Funnel retention rates: United States</a:t>
            </a:r>
          </a:p>
        </c:rich>
      </c:tx>
      <c:overlay val="0"/>
    </c:title>
    <c:plotArea>
      <c:layout/>
      <c:barChart>
        <c:barDir val="bar"/>
        <c:grouping val="stacked"/>
        <c:ser>
          <c:idx val="0"/>
          <c:order val="0"/>
          <c:spPr>
            <a:solidFill>
              <a:srgbClr val="FFFFFF"/>
            </a:solidFill>
            <a:ln cmpd="sng">
              <a:solidFill>
                <a:srgbClr val="FFFFFF">
                  <a:alpha val="0"/>
                </a:srgbClr>
              </a:solidFill>
            </a:ln>
          </c:spPr>
          <c:cat>
            <c:strRef>
              <c:f>FunnelData_Final!$B$60:$B$66</c:f>
            </c:strRef>
          </c:cat>
          <c:val>
            <c:numRef>
              <c:f>FunnelData_Final!$C$60:$C$66</c:f>
              <c:numCache/>
            </c:numRef>
          </c:val>
        </c:ser>
        <c:ser>
          <c:idx val="1"/>
          <c:order val="1"/>
          <c:spPr>
            <a:solidFill>
              <a:srgbClr val="3C78D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FunnelData_Final!$B$60:$B$66</c:f>
            </c:strRef>
          </c:cat>
          <c:val>
            <c:numRef>
              <c:f>FunnelData_Final!$D$60:$D$66</c:f>
              <c:numCache/>
            </c:numRef>
          </c:val>
        </c:ser>
        <c:overlap val="100"/>
        <c:axId val="1501416095"/>
        <c:axId val="1665407864"/>
      </c:barChart>
      <c:catAx>
        <c:axId val="1501416095"/>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65407864"/>
      </c:catAx>
      <c:valAx>
        <c:axId val="1665407864"/>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0"/>
        <c:majorTickMark val="none"/>
        <c:minorTickMark val="none"/>
        <c:tickLblPos val="nextTo"/>
        <c:spPr>
          <a:ln/>
        </c:spPr>
        <c:txPr>
          <a:bodyPr/>
          <a:lstStyle/>
          <a:p>
            <a:pPr lvl="0">
              <a:defRPr b="0">
                <a:solidFill>
                  <a:srgbClr val="000000"/>
                </a:solidFill>
                <a:latin typeface="Roboto"/>
              </a:defRPr>
            </a:pPr>
          </a:p>
        </c:txPr>
        <c:crossAx val="1501416095"/>
        <c:crosses val="max"/>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spPr>
            <a:solidFill>
              <a:srgbClr val="FFFFFF"/>
            </a:solidFill>
            <a:ln cmpd="sng">
              <a:solidFill>
                <a:srgbClr val="FFFFFF">
                  <a:alpha val="0"/>
                </a:srgbClr>
              </a:solidFill>
            </a:ln>
          </c:spPr>
          <c:cat>
            <c:strRef>
              <c:f>FunnelTemplate!$A$8:$A$13</c:f>
            </c:strRef>
          </c:cat>
          <c:val>
            <c:numRef>
              <c:f>FunnelTemplate!$B$8:$B$13</c:f>
              <c:numCache/>
            </c:numRef>
          </c:val>
        </c:ser>
        <c:ser>
          <c:idx val="1"/>
          <c:order val="1"/>
          <c:spPr>
            <a:solidFill>
              <a:srgbClr val="E6913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FunnelTemplate!$A$8:$A$13</c:f>
            </c:strRef>
          </c:cat>
          <c:val>
            <c:numRef>
              <c:f>FunnelTemplate!$C$8:$C$13</c:f>
              <c:numCache/>
            </c:numRef>
          </c:val>
        </c:ser>
        <c:overlap val="100"/>
        <c:axId val="2016139741"/>
        <c:axId val="965695852"/>
      </c:barChart>
      <c:catAx>
        <c:axId val="201613974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965695852"/>
      </c:catAx>
      <c:valAx>
        <c:axId val="965695852"/>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0"/>
        <c:majorTickMark val="none"/>
        <c:minorTickMark val="none"/>
        <c:tickLblPos val="nextTo"/>
        <c:spPr>
          <a:ln/>
        </c:spPr>
        <c:txPr>
          <a:bodyPr/>
          <a:lstStyle/>
          <a:p>
            <a:pPr lvl="0">
              <a:defRPr b="0">
                <a:solidFill>
                  <a:srgbClr val="000000"/>
                </a:solidFill>
                <a:latin typeface="Roboto"/>
              </a:defRPr>
            </a:pPr>
          </a:p>
        </c:txPr>
        <c:crossAx val="2016139741"/>
        <c:crosses val="max"/>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200025</xdr:colOff>
      <xdr:row>5</xdr:row>
      <xdr:rowOff>0</xdr:rowOff>
    </xdr:from>
    <xdr:ext cx="8391525" cy="5057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190500</xdr:colOff>
      <xdr:row>37</xdr:row>
      <xdr:rowOff>3743325</xdr:rowOff>
    </xdr:from>
    <xdr:ext cx="4991100" cy="30099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190500</xdr:colOff>
      <xdr:row>37</xdr:row>
      <xdr:rowOff>1247775</xdr:rowOff>
    </xdr:from>
    <xdr:ext cx="4991100" cy="24955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200025</xdr:colOff>
      <xdr:row>31</xdr:row>
      <xdr:rowOff>0</xdr:rowOff>
    </xdr:from>
    <xdr:ext cx="4991100" cy="2447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190500</xdr:colOff>
      <xdr:row>7</xdr:row>
      <xdr:rowOff>19050</xdr:rowOff>
    </xdr:from>
    <xdr:ext cx="2714625" cy="419100"/>
    <xdr:sp>
      <xdr:nvSpPr>
        <xdr:cNvPr id="3" name="Shape 3"/>
        <xdr:cNvSpPr txBox="1"/>
      </xdr:nvSpPr>
      <xdr:spPr>
        <a:xfrm>
          <a:off x="792900" y="437625"/>
          <a:ext cx="2700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400">
              <a:solidFill>
                <a:srgbClr val="3C78D8"/>
              </a:solidFill>
            </a:rPr>
            <a:t>United States</a:t>
          </a:r>
          <a:r>
            <a:rPr lang="en-US" sz="1400"/>
            <a:t>, </a:t>
          </a:r>
          <a:r>
            <a:rPr b="1" lang="en-US" sz="1400">
              <a:solidFill>
                <a:srgbClr val="E69138"/>
              </a:solidFill>
            </a:rPr>
            <a:t>India </a:t>
          </a:r>
          <a:r>
            <a:rPr lang="en-US" sz="1400"/>
            <a:t>&amp; </a:t>
          </a:r>
          <a:r>
            <a:rPr b="1" lang="en-US" sz="1400">
              <a:solidFill>
                <a:srgbClr val="C27BA0"/>
              </a:solidFill>
            </a:rPr>
            <a:t>Canada</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6</xdr:row>
      <xdr:rowOff>9525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www.benlcollins.com/spreadsheets/funnel-charts/"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38"/>
    <col customWidth="1" min="2" max="2" width="81.0"/>
  </cols>
  <sheetData>
    <row r="1">
      <c r="A1" s="1" t="s">
        <v>0</v>
      </c>
      <c r="B1" s="1" t="s">
        <v>1</v>
      </c>
    </row>
    <row r="2">
      <c r="A2" s="2" t="s">
        <v>2</v>
      </c>
      <c r="B2" s="3" t="s">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4</v>
      </c>
      <c r="B1" s="4" t="s">
        <v>5</v>
      </c>
      <c r="C1" s="4" t="s">
        <v>6</v>
      </c>
      <c r="D1" s="4" t="s">
        <v>7</v>
      </c>
      <c r="E1" s="4" t="s">
        <v>8</v>
      </c>
      <c r="F1" s="4" t="s">
        <v>9</v>
      </c>
      <c r="G1" s="5"/>
      <c r="H1" s="5" t="s">
        <v>10</v>
      </c>
      <c r="I1" s="6" t="s">
        <v>11</v>
      </c>
    </row>
    <row r="2">
      <c r="A2" s="7">
        <v>1.0</v>
      </c>
      <c r="B2" s="4" t="s">
        <v>12</v>
      </c>
      <c r="C2" s="7">
        <v>118333.0</v>
      </c>
      <c r="D2" s="7">
        <v>25331.0</v>
      </c>
      <c r="E2" s="7">
        <v>20242.0</v>
      </c>
      <c r="F2" s="7">
        <v>163906.0</v>
      </c>
      <c r="G2" s="8"/>
      <c r="H2" s="8">
        <f t="shared" ref="H2:H8" si="1">SUM(C2:E2)</f>
        <v>163906</v>
      </c>
      <c r="I2" s="9" t="b">
        <f t="shared" ref="I2:I8" si="2">F2=H2</f>
        <v>1</v>
      </c>
    </row>
    <row r="3">
      <c r="A3" s="7">
        <v>2.0</v>
      </c>
      <c r="B3" s="4" t="s">
        <v>13</v>
      </c>
      <c r="C3" s="7">
        <v>26953.0</v>
      </c>
      <c r="D3" s="7">
        <v>5795.0</v>
      </c>
      <c r="E3" s="7">
        <v>4653.0</v>
      </c>
      <c r="F3" s="7">
        <v>37401.0</v>
      </c>
      <c r="G3" s="8"/>
      <c r="H3" s="8">
        <f t="shared" si="1"/>
        <v>37401</v>
      </c>
      <c r="I3" s="9" t="b">
        <f t="shared" si="2"/>
        <v>1</v>
      </c>
    </row>
    <row r="4">
      <c r="A4" s="7">
        <v>3.0</v>
      </c>
      <c r="B4" s="4" t="s">
        <v>14</v>
      </c>
      <c r="C4" s="7">
        <v>5603.0</v>
      </c>
      <c r="D4" s="7">
        <v>1162.0</v>
      </c>
      <c r="E4" s="7">
        <v>993.0</v>
      </c>
      <c r="F4" s="7">
        <v>7758.0</v>
      </c>
      <c r="G4" s="8"/>
      <c r="H4" s="8">
        <f t="shared" si="1"/>
        <v>7758</v>
      </c>
      <c r="I4" s="9" t="b">
        <f t="shared" si="2"/>
        <v>1</v>
      </c>
    </row>
    <row r="5">
      <c r="A5" s="7">
        <v>4.0</v>
      </c>
      <c r="B5" s="4" t="s">
        <v>15</v>
      </c>
      <c r="C5" s="7">
        <v>4310.0</v>
      </c>
      <c r="D5" s="7">
        <v>878.0</v>
      </c>
      <c r="E5" s="7">
        <v>764.0</v>
      </c>
      <c r="F5" s="7">
        <v>5952.0</v>
      </c>
      <c r="G5" s="8"/>
      <c r="H5" s="8">
        <f t="shared" si="1"/>
        <v>5952</v>
      </c>
      <c r="I5" s="9" t="b">
        <f t="shared" si="2"/>
        <v>1</v>
      </c>
    </row>
    <row r="6">
      <c r="A6" s="7">
        <v>5.0</v>
      </c>
      <c r="B6" s="4" t="s">
        <v>16</v>
      </c>
      <c r="C6" s="7">
        <v>4309.0</v>
      </c>
      <c r="D6" s="7">
        <v>878.0</v>
      </c>
      <c r="E6" s="7">
        <v>764.0</v>
      </c>
      <c r="F6" s="7">
        <v>5951.0</v>
      </c>
      <c r="G6" s="8"/>
      <c r="H6" s="8">
        <f t="shared" si="1"/>
        <v>5951</v>
      </c>
      <c r="I6" s="9" t="b">
        <f t="shared" si="2"/>
        <v>1</v>
      </c>
    </row>
    <row r="7">
      <c r="A7" s="7">
        <v>6.0</v>
      </c>
      <c r="B7" s="4" t="s">
        <v>17</v>
      </c>
      <c r="C7" s="7">
        <v>2516.0</v>
      </c>
      <c r="D7" s="7">
        <v>524.0</v>
      </c>
      <c r="E7" s="7">
        <v>465.0</v>
      </c>
      <c r="F7" s="7">
        <v>3505.0</v>
      </c>
      <c r="G7" s="8"/>
      <c r="H7" s="8">
        <f t="shared" si="1"/>
        <v>3505</v>
      </c>
      <c r="I7" s="9" t="b">
        <f t="shared" si="2"/>
        <v>1</v>
      </c>
    </row>
    <row r="8">
      <c r="A8" s="7">
        <v>7.0</v>
      </c>
      <c r="B8" s="4" t="s">
        <v>18</v>
      </c>
      <c r="C8" s="7">
        <v>1942.0</v>
      </c>
      <c r="D8" s="7">
        <v>406.0</v>
      </c>
      <c r="E8" s="7">
        <v>355.0</v>
      </c>
      <c r="F8" s="7">
        <v>2703.0</v>
      </c>
      <c r="H8" s="8">
        <f t="shared" si="1"/>
        <v>2703</v>
      </c>
      <c r="I8" s="9" t="b">
        <f t="shared" si="2"/>
        <v>1</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19</v>
      </c>
      <c r="B1" s="4" t="s">
        <v>20</v>
      </c>
    </row>
    <row r="2">
      <c r="A2" s="4" t="s">
        <v>21</v>
      </c>
      <c r="B2" s="4" t="s">
        <v>22</v>
      </c>
    </row>
    <row r="3">
      <c r="A3" s="4" t="s">
        <v>23</v>
      </c>
      <c r="B3" s="4" t="s">
        <v>24</v>
      </c>
    </row>
    <row r="4">
      <c r="A4" s="4" t="s">
        <v>25</v>
      </c>
      <c r="B4" s="4" t="s">
        <v>26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9.88"/>
    <col customWidth="1" min="2" max="2" width="14.75"/>
  </cols>
  <sheetData>
    <row r="1">
      <c r="A1" s="10" t="s">
        <v>27</v>
      </c>
      <c r="B1" s="11"/>
      <c r="C1" s="11"/>
      <c r="F1" s="11"/>
      <c r="G1" s="11"/>
    </row>
    <row r="2">
      <c r="A2" s="12" t="s">
        <v>28</v>
      </c>
      <c r="B2" s="11"/>
      <c r="C2" s="11"/>
      <c r="D2" s="11"/>
      <c r="E2" s="11"/>
      <c r="F2" s="11"/>
      <c r="G2" s="11"/>
    </row>
    <row r="3">
      <c r="A3" s="13" t="s">
        <v>29</v>
      </c>
      <c r="B3" s="14"/>
      <c r="C3" s="11"/>
      <c r="D3" s="11"/>
      <c r="E3" s="11"/>
      <c r="F3" s="11"/>
      <c r="G3" s="11"/>
    </row>
    <row r="4">
      <c r="A4" s="15" t="s">
        <v>30</v>
      </c>
      <c r="C4" s="16"/>
      <c r="D4" s="16"/>
      <c r="E4" s="11"/>
      <c r="F4" s="11"/>
      <c r="G4" s="11"/>
      <c r="H4" s="15" t="s">
        <v>31</v>
      </c>
      <c r="Q4" s="15"/>
    </row>
    <row r="5">
      <c r="A5" s="11"/>
      <c r="B5" s="11"/>
      <c r="C5" s="11"/>
      <c r="D5" s="11"/>
      <c r="E5" s="11"/>
      <c r="F5" s="11"/>
      <c r="G5" s="11"/>
    </row>
    <row r="6">
      <c r="A6" s="17" t="s">
        <v>32</v>
      </c>
    </row>
    <row r="7">
      <c r="A7" s="4" t="str">
        <f>FunnelData!$A$1</f>
        <v>event_order</v>
      </c>
      <c r="B7" s="4" t="str">
        <f>FunnelData!$B$1</f>
        <v>event_name</v>
      </c>
      <c r="C7" s="18" t="s">
        <v>33</v>
      </c>
      <c r="D7" s="4" t="str">
        <f>VLOOKUP(FunnelData!$C$1,CountryNamesData!$A$2:$B$4,2,FALSE)</f>
        <v>United States</v>
      </c>
      <c r="E7" s="4" t="str">
        <f>VLOOKUP(FunnelData!$D$1,CountryNamesData!$A$2:$B$4,2,FALSE)</f>
        <v>India</v>
      </c>
      <c r="F7" s="4" t="str">
        <f>VLOOKUP(FunnelData!$E$1,CountryNamesData!$A$2:$B$4,2,FALSE)</f>
        <v>Canada</v>
      </c>
      <c r="G7" s="4" t="str">
        <f>FunnelData!$F$1</f>
        <v>total</v>
      </c>
    </row>
    <row r="8">
      <c r="A8" s="7">
        <f>FunnelData!$A$2</f>
        <v>1</v>
      </c>
      <c r="B8" s="4" t="str">
        <f>FunnelData!$B$2</f>
        <v>page_view</v>
      </c>
      <c r="C8" s="19">
        <f t="shared" ref="C8:C14" si="1">($G$8-G8)/2</f>
        <v>0</v>
      </c>
      <c r="D8" s="20">
        <f>FunnelData!$C$2</f>
        <v>118333</v>
      </c>
      <c r="E8" s="20">
        <f>FunnelData!$D$2</f>
        <v>25331</v>
      </c>
      <c r="F8" s="20">
        <f>FunnelData!$E$2</f>
        <v>20242</v>
      </c>
      <c r="G8" s="20">
        <f>FunnelData!$F$2</f>
        <v>163906</v>
      </c>
    </row>
    <row r="9">
      <c r="A9" s="7">
        <f>FunnelData!$A$3</f>
        <v>2</v>
      </c>
      <c r="B9" s="4" t="str">
        <f>FunnelData!$B$3</f>
        <v>view_item</v>
      </c>
      <c r="C9" s="19">
        <f t="shared" si="1"/>
        <v>63252.5</v>
      </c>
      <c r="D9" s="20">
        <f>FunnelData!$C$3</f>
        <v>26953</v>
      </c>
      <c r="E9" s="20">
        <f>FunnelData!$D$3</f>
        <v>5795</v>
      </c>
      <c r="F9" s="20">
        <f>FunnelData!$E$3</f>
        <v>4653</v>
      </c>
      <c r="G9" s="20">
        <f>FunnelData!$F$3</f>
        <v>37401</v>
      </c>
    </row>
    <row r="10">
      <c r="A10" s="7">
        <f>FunnelData!$A$4</f>
        <v>3</v>
      </c>
      <c r="B10" s="4" t="str">
        <f>FunnelData!$B$4</f>
        <v>add_to_cart</v>
      </c>
      <c r="C10" s="19">
        <f t="shared" si="1"/>
        <v>78074</v>
      </c>
      <c r="D10" s="20">
        <f>FunnelData!$C$4</f>
        <v>5603</v>
      </c>
      <c r="E10" s="20">
        <f>FunnelData!$D$4</f>
        <v>1162</v>
      </c>
      <c r="F10" s="20">
        <f>FunnelData!$E$4</f>
        <v>993</v>
      </c>
      <c r="G10" s="20">
        <f>FunnelData!$F$4</f>
        <v>7758</v>
      </c>
    </row>
    <row r="11">
      <c r="A11" s="7">
        <f>FunnelData!$A$5</f>
        <v>4</v>
      </c>
      <c r="B11" s="4" t="str">
        <f>FunnelData!$B$5</f>
        <v>begin_checkout</v>
      </c>
      <c r="C11" s="19">
        <f t="shared" si="1"/>
        <v>78977</v>
      </c>
      <c r="D11" s="20">
        <f>FunnelData!$C$5</f>
        <v>4310</v>
      </c>
      <c r="E11" s="20">
        <f>FunnelData!$D$5</f>
        <v>878</v>
      </c>
      <c r="F11" s="20">
        <f>FunnelData!$E$5</f>
        <v>764</v>
      </c>
      <c r="G11" s="20">
        <f>FunnelData!$F$5</f>
        <v>5952</v>
      </c>
    </row>
    <row r="12">
      <c r="A12" s="7">
        <f>FunnelData!$A$6</f>
        <v>5</v>
      </c>
      <c r="B12" s="4" t="str">
        <f>FunnelData!B$6</f>
        <v>add_shipping_info</v>
      </c>
      <c r="C12" s="19">
        <f t="shared" si="1"/>
        <v>78977.5</v>
      </c>
      <c r="D12" s="20">
        <f>FunnelData!$C$6</f>
        <v>4309</v>
      </c>
      <c r="E12" s="20">
        <f>FunnelData!$D$6</f>
        <v>878</v>
      </c>
      <c r="F12" s="20">
        <f>FunnelData!$E$6</f>
        <v>764</v>
      </c>
      <c r="G12" s="20">
        <f>FunnelData!$F$6</f>
        <v>5951</v>
      </c>
    </row>
    <row r="13">
      <c r="A13" s="7">
        <f>FunnelData!$A$7</f>
        <v>6</v>
      </c>
      <c r="B13" s="4" t="str">
        <f>FunnelData!$B$7</f>
        <v>add_payment_info</v>
      </c>
      <c r="C13" s="19">
        <f t="shared" si="1"/>
        <v>80200.5</v>
      </c>
      <c r="D13" s="20">
        <f>FunnelData!$C$7</f>
        <v>2516</v>
      </c>
      <c r="E13" s="20">
        <f>FunnelData!$D$7</f>
        <v>524</v>
      </c>
      <c r="F13" s="20">
        <f>FunnelData!$E$7</f>
        <v>465</v>
      </c>
      <c r="G13" s="20">
        <f>FunnelData!$F$7</f>
        <v>3505</v>
      </c>
    </row>
    <row r="14">
      <c r="A14" s="7">
        <f>FunnelData!$A$8</f>
        <v>7</v>
      </c>
      <c r="B14" s="4" t="str">
        <f>FunnelData!$B$8</f>
        <v>purchase</v>
      </c>
      <c r="C14" s="19">
        <f t="shared" si="1"/>
        <v>80601.5</v>
      </c>
      <c r="D14" s="20">
        <f>FunnelData!$C$8</f>
        <v>1942</v>
      </c>
      <c r="E14" s="20">
        <f>FunnelData!$D$8</f>
        <v>406</v>
      </c>
      <c r="F14" s="20">
        <f>FunnelData!$E$8</f>
        <v>355</v>
      </c>
      <c r="G14" s="20">
        <f>FunnelData!$F$8</f>
        <v>2703</v>
      </c>
    </row>
    <row r="15">
      <c r="C15" s="21"/>
    </row>
    <row r="16">
      <c r="A16" s="22" t="s">
        <v>34</v>
      </c>
    </row>
    <row r="17">
      <c r="A17" s="4" t="str">
        <f>FunnelData!$A$1</f>
        <v>event_order</v>
      </c>
      <c r="B17" s="4" t="str">
        <f>FunnelData!$B$1</f>
        <v>event_name</v>
      </c>
      <c r="C17" s="18" t="s">
        <v>33</v>
      </c>
      <c r="D17" s="4" t="str">
        <f>VLOOKUP(FunnelData!$C$1,CountryNamesData!$A$2:$B$4,2,FALSE)</f>
        <v>United States</v>
      </c>
      <c r="E17" s="4" t="str">
        <f>VLOOKUP(FunnelData!$D$1,CountryNamesData!$A$2:$B$4,2,FALSE)</f>
        <v>India</v>
      </c>
      <c r="F17" s="4" t="str">
        <f>VLOOKUP(FunnelData!$E$1,CountryNamesData!$A$2:$B$4,2,FALSE)</f>
        <v>Canada</v>
      </c>
      <c r="G17" s="23" t="s">
        <v>35</v>
      </c>
    </row>
    <row r="18">
      <c r="A18" s="7">
        <f>FunnelData!$A$2</f>
        <v>1</v>
      </c>
      <c r="B18" s="4" t="str">
        <f>FunnelData!$B$2</f>
        <v>page_view</v>
      </c>
      <c r="C18" s="24">
        <f t="shared" ref="C18:C24" si="2">(SUM($D$18:$F$18)-SUM(D18:F18))/2</f>
        <v>0</v>
      </c>
      <c r="D18" s="25">
        <f t="shared" ref="D18:D24" si="3">D8/$D$8</f>
        <v>1</v>
      </c>
      <c r="E18" s="25">
        <f t="shared" ref="E18:E24" si="4">E8/$E$8</f>
        <v>1</v>
      </c>
      <c r="F18" s="25">
        <f t="shared" ref="F18:F24" si="5">F8/$F$8</f>
        <v>1</v>
      </c>
      <c r="G18" s="25">
        <f t="shared" ref="G18:G24" si="6">AVERAGE(D18:F18)</f>
        <v>1</v>
      </c>
    </row>
    <row r="19">
      <c r="A19" s="7">
        <f>FunnelData!$A$3</f>
        <v>2</v>
      </c>
      <c r="B19" s="4" t="str">
        <f>FunnelData!$B$3</f>
        <v>view_item</v>
      </c>
      <c r="C19" s="24">
        <f t="shared" si="2"/>
        <v>1.156793933</v>
      </c>
      <c r="D19" s="25">
        <f t="shared" si="3"/>
        <v>0.2277724726</v>
      </c>
      <c r="E19" s="25">
        <f t="shared" si="4"/>
        <v>0.228771071</v>
      </c>
      <c r="F19" s="25">
        <f t="shared" si="5"/>
        <v>0.2298685901</v>
      </c>
      <c r="G19" s="25">
        <f t="shared" si="6"/>
        <v>0.2288040446</v>
      </c>
    </row>
    <row r="20">
      <c r="A20" s="7">
        <f>FunnelData!$A$4</f>
        <v>3</v>
      </c>
      <c r="B20" s="4" t="str">
        <f>FunnelData!$B$4</f>
        <v>add_to_cart</v>
      </c>
      <c r="C20" s="24">
        <f t="shared" si="2"/>
        <v>1.428860754</v>
      </c>
      <c r="D20" s="25">
        <f t="shared" si="3"/>
        <v>0.04734942915</v>
      </c>
      <c r="E20" s="25">
        <f t="shared" si="4"/>
        <v>0.04587264616</v>
      </c>
      <c r="F20" s="25">
        <f t="shared" si="5"/>
        <v>0.04905641735</v>
      </c>
      <c r="G20" s="25">
        <f t="shared" si="6"/>
        <v>0.04742616422</v>
      </c>
      <c r="H20" s="26">
        <f>AVERAGE(D20:F20)</f>
        <v>0.04742616422</v>
      </c>
    </row>
    <row r="21">
      <c r="A21" s="7">
        <f>FunnelData!$A$5</f>
        <v>4</v>
      </c>
      <c r="B21" s="4" t="str">
        <f>FunnelData!$B$5</f>
        <v>begin_checkout</v>
      </c>
      <c r="C21" s="24">
        <f t="shared" si="2"/>
        <v>1.445586484</v>
      </c>
      <c r="D21" s="25">
        <f t="shared" si="3"/>
        <v>0.03642263781</v>
      </c>
      <c r="E21" s="25">
        <f t="shared" si="4"/>
        <v>0.03466108721</v>
      </c>
      <c r="F21" s="25">
        <f t="shared" si="5"/>
        <v>0.037743306</v>
      </c>
      <c r="G21" s="25">
        <f t="shared" si="6"/>
        <v>0.036275677</v>
      </c>
    </row>
    <row r="22">
      <c r="A22" s="7">
        <f>FunnelData!$A$6</f>
        <v>5</v>
      </c>
      <c r="B22" s="4" t="str">
        <f>FunnelData!B$6</f>
        <v>add_shipping_info</v>
      </c>
      <c r="C22" s="24">
        <f t="shared" si="2"/>
        <v>1.44559071</v>
      </c>
      <c r="D22" s="25">
        <f t="shared" si="3"/>
        <v>0.03641418708</v>
      </c>
      <c r="E22" s="25">
        <f t="shared" si="4"/>
        <v>0.03466108721</v>
      </c>
      <c r="F22" s="25">
        <f t="shared" si="5"/>
        <v>0.037743306</v>
      </c>
      <c r="G22" s="25">
        <f t="shared" si="6"/>
        <v>0.0362728601</v>
      </c>
    </row>
    <row r="23">
      <c r="A23" s="7">
        <f>FunnelData!$A$7</f>
        <v>6</v>
      </c>
      <c r="B23" s="4" t="str">
        <f>FunnelData!$B$7</f>
        <v>add_payment_info</v>
      </c>
      <c r="C23" s="24">
        <f t="shared" si="2"/>
        <v>1.467539907</v>
      </c>
      <c r="D23" s="25">
        <f t="shared" si="3"/>
        <v>0.02126203172</v>
      </c>
      <c r="E23" s="25">
        <f t="shared" si="4"/>
        <v>0.02068611583</v>
      </c>
      <c r="F23" s="25">
        <f t="shared" si="5"/>
        <v>0.02297203834</v>
      </c>
      <c r="G23" s="25">
        <f t="shared" si="6"/>
        <v>0.02164006196</v>
      </c>
    </row>
    <row r="24">
      <c r="A24" s="7">
        <f>FunnelData!$A$8</f>
        <v>7</v>
      </c>
      <c r="B24" s="4" t="str">
        <f>FunnelData!$B$8</f>
        <v>purchase</v>
      </c>
      <c r="C24" s="24">
        <f t="shared" si="2"/>
        <v>1.475011551</v>
      </c>
      <c r="D24" s="25">
        <f t="shared" si="3"/>
        <v>0.01641131383</v>
      </c>
      <c r="E24" s="25">
        <f t="shared" si="4"/>
        <v>0.01602779203</v>
      </c>
      <c r="F24" s="25">
        <f t="shared" si="5"/>
        <v>0.01753779271</v>
      </c>
      <c r="G24" s="25">
        <f t="shared" si="6"/>
        <v>0.01665896619</v>
      </c>
    </row>
    <row r="25">
      <c r="C25" s="21"/>
    </row>
    <row r="26">
      <c r="A26" s="27" t="s">
        <v>36</v>
      </c>
    </row>
    <row r="27">
      <c r="A27" s="4" t="str">
        <f>FunnelData!$A$1</f>
        <v>event_order</v>
      </c>
      <c r="B27" s="4" t="str">
        <f>FunnelData!$B$1</f>
        <v>event_name</v>
      </c>
      <c r="C27" s="18"/>
      <c r="D27" s="28" t="str">
        <f>VLOOKUP(FunnelData!$C$1,CountryNamesData!$A$2:$B$4,2,FALSE)</f>
        <v>United States</v>
      </c>
      <c r="E27" s="28" t="str">
        <f>VLOOKUP(FunnelData!$D$1,CountryNamesData!$A$2:$B$4,2,FALSE)</f>
        <v>India</v>
      </c>
      <c r="F27" s="28" t="str">
        <f>VLOOKUP(FunnelData!$E$1,CountryNamesData!$A$2:$B$4,2,FALSE)</f>
        <v>Canada</v>
      </c>
      <c r="G27" s="29" t="s">
        <v>35</v>
      </c>
    </row>
    <row r="28">
      <c r="A28" s="7">
        <f>FunnelData!$A$2</f>
        <v>1</v>
      </c>
      <c r="B28" s="4" t="str">
        <f>FunnelData!$B$2</f>
        <v>page_view</v>
      </c>
      <c r="C28" s="19"/>
      <c r="D28" s="30" t="s">
        <v>37</v>
      </c>
      <c r="E28" s="30" t="s">
        <v>37</v>
      </c>
      <c r="F28" s="30" t="s">
        <v>37</v>
      </c>
      <c r="G28" s="30" t="s">
        <v>37</v>
      </c>
    </row>
    <row r="29">
      <c r="A29" s="7">
        <f>FunnelData!$A$3</f>
        <v>2</v>
      </c>
      <c r="B29" s="4" t="str">
        <f>FunnelData!$B$3</f>
        <v>view_item</v>
      </c>
      <c r="C29" s="19"/>
      <c r="D29" s="25">
        <f t="shared" ref="D29:F29" si="7">D18-D19</f>
        <v>0.7722275274</v>
      </c>
      <c r="E29" s="25">
        <f t="shared" si="7"/>
        <v>0.771228929</v>
      </c>
      <c r="F29" s="25">
        <f t="shared" si="7"/>
        <v>0.7701314099</v>
      </c>
      <c r="G29" s="25">
        <f t="shared" ref="G29:G34" si="9">AVERAGE(D29:F29)</f>
        <v>0.7711959554</v>
      </c>
    </row>
    <row r="30">
      <c r="A30" s="7">
        <f>FunnelData!$A$4</f>
        <v>3</v>
      </c>
      <c r="B30" s="4" t="str">
        <f>FunnelData!$B$4</f>
        <v>add_to_cart</v>
      </c>
      <c r="C30" s="19"/>
      <c r="D30" s="25">
        <f t="shared" ref="D30:F30" si="8">(D19-D20)/D19</f>
        <v>0.7921196156</v>
      </c>
      <c r="E30" s="25">
        <f t="shared" si="8"/>
        <v>0.7994823123</v>
      </c>
      <c r="F30" s="25">
        <f t="shared" si="8"/>
        <v>0.7865892972</v>
      </c>
      <c r="G30" s="25">
        <f t="shared" si="9"/>
        <v>0.7927304084</v>
      </c>
    </row>
    <row r="31">
      <c r="A31" s="7">
        <f>FunnelData!$A$5</f>
        <v>4</v>
      </c>
      <c r="B31" s="4" t="str">
        <f>FunnelData!$B$5</f>
        <v>begin_checkout</v>
      </c>
      <c r="C31" s="19"/>
      <c r="D31" s="25">
        <f t="shared" ref="D31:F31" si="10">(D20-D21)/D20</f>
        <v>0.2307692308</v>
      </c>
      <c r="E31" s="25">
        <f t="shared" si="10"/>
        <v>0.2444061962</v>
      </c>
      <c r="F31" s="25">
        <f t="shared" si="10"/>
        <v>0.2306143001</v>
      </c>
      <c r="G31" s="25">
        <f t="shared" si="9"/>
        <v>0.2352632424</v>
      </c>
    </row>
    <row r="32">
      <c r="A32" s="7">
        <f>FunnelData!$A$6</f>
        <v>5</v>
      </c>
      <c r="B32" s="4" t="str">
        <f>FunnelData!B$6</f>
        <v>add_shipping_info</v>
      </c>
      <c r="C32" s="19"/>
      <c r="D32" s="25">
        <f t="shared" ref="D32:F32" si="11">(D21-D22)/D21</f>
        <v>0.0002320185615</v>
      </c>
      <c r="E32" s="25">
        <f t="shared" si="11"/>
        <v>0</v>
      </c>
      <c r="F32" s="25">
        <f t="shared" si="11"/>
        <v>0</v>
      </c>
      <c r="G32" s="25">
        <f t="shared" si="9"/>
        <v>0.0000773395205</v>
      </c>
    </row>
    <row r="33">
      <c r="A33" s="7">
        <f>FunnelData!$A$7</f>
        <v>6</v>
      </c>
      <c r="B33" s="4" t="str">
        <f>FunnelData!$B$7</f>
        <v>add_payment_info</v>
      </c>
      <c r="C33" s="19"/>
      <c r="D33" s="25">
        <f t="shared" ref="D33:F33" si="12">(D22-D23)/D22</f>
        <v>0.416105825</v>
      </c>
      <c r="E33" s="25">
        <f t="shared" si="12"/>
        <v>0.4031890661</v>
      </c>
      <c r="F33" s="25">
        <f t="shared" si="12"/>
        <v>0.3913612565</v>
      </c>
      <c r="G33" s="25">
        <f t="shared" si="9"/>
        <v>0.4035520492</v>
      </c>
    </row>
    <row r="34">
      <c r="A34" s="7">
        <f>FunnelData!$A$8</f>
        <v>7</v>
      </c>
      <c r="B34" s="4" t="str">
        <f>FunnelData!$B$8</f>
        <v>purchase</v>
      </c>
      <c r="C34" s="19"/>
      <c r="D34" s="25">
        <f t="shared" ref="D34:F34" si="13">(D23-D24)/D23</f>
        <v>0.2281399046</v>
      </c>
      <c r="E34" s="25">
        <f t="shared" si="13"/>
        <v>0.2251908397</v>
      </c>
      <c r="F34" s="25">
        <f t="shared" si="13"/>
        <v>0.2365591398</v>
      </c>
      <c r="G34" s="25">
        <f t="shared" si="9"/>
        <v>0.2299632947</v>
      </c>
    </row>
    <row r="35">
      <c r="C35" s="21"/>
    </row>
    <row r="36">
      <c r="A36" s="31"/>
      <c r="C36" s="21"/>
    </row>
    <row r="37">
      <c r="A37" s="32" t="s">
        <v>38</v>
      </c>
    </row>
    <row r="38">
      <c r="A38" s="33" t="s">
        <v>39</v>
      </c>
    </row>
    <row r="39">
      <c r="A39" s="31"/>
      <c r="B39" s="34"/>
      <c r="C39" s="34"/>
      <c r="D39" s="34"/>
      <c r="E39" s="34"/>
      <c r="F39" s="34"/>
      <c r="G39" s="34"/>
    </row>
    <row r="40">
      <c r="A40" s="35" t="s">
        <v>40</v>
      </c>
    </row>
    <row r="41">
      <c r="A41" s="36" t="s">
        <v>41</v>
      </c>
    </row>
    <row r="42">
      <c r="A42" s="31"/>
      <c r="B42" s="37"/>
      <c r="C42" s="21"/>
    </row>
    <row r="43">
      <c r="A43" s="31"/>
      <c r="B43" s="38"/>
      <c r="C43" s="21"/>
    </row>
    <row r="44">
      <c r="C44" s="21"/>
    </row>
    <row r="45">
      <c r="C45" s="21"/>
    </row>
    <row r="46">
      <c r="C46" s="21"/>
      <c r="F46" s="39"/>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A59" t="s">
        <v>4</v>
      </c>
      <c r="B59" t="s">
        <v>5</v>
      </c>
      <c r="C59" s="21" t="s">
        <v>33</v>
      </c>
      <c r="D59" t="s">
        <v>22</v>
      </c>
    </row>
    <row r="60">
      <c r="A60">
        <v>1.0</v>
      </c>
      <c r="B60" t="s">
        <v>12</v>
      </c>
      <c r="C60" s="26">
        <f t="shared" ref="C60:C66" si="14">(max($D$60:$D$66)-D60)/2</f>
        <v>0</v>
      </c>
      <c r="D60" s="26">
        <v>1.0</v>
      </c>
      <c r="E60" s="26"/>
      <c r="F60" s="26"/>
      <c r="G60" s="26"/>
    </row>
    <row r="61">
      <c r="A61">
        <v>2.0</v>
      </c>
      <c r="B61" t="s">
        <v>13</v>
      </c>
      <c r="C61" s="26">
        <f t="shared" si="14"/>
        <v>0.3861137637</v>
      </c>
      <c r="D61" s="26">
        <v>0.22777247259851435</v>
      </c>
      <c r="E61" s="26"/>
      <c r="F61" s="26"/>
      <c r="G61" s="26"/>
    </row>
    <row r="62">
      <c r="A62">
        <v>3.0</v>
      </c>
      <c r="B62" t="s">
        <v>14</v>
      </c>
      <c r="C62" s="26">
        <f t="shared" si="14"/>
        <v>0.4763252854</v>
      </c>
      <c r="D62" s="26">
        <v>0.047349429153321555</v>
      </c>
      <c r="E62" s="26"/>
      <c r="F62" s="26"/>
      <c r="G62" s="26"/>
    </row>
    <row r="63">
      <c r="A63">
        <v>4.0</v>
      </c>
      <c r="B63" t="s">
        <v>15</v>
      </c>
      <c r="C63" s="26">
        <f t="shared" si="14"/>
        <v>0.4817886811</v>
      </c>
      <c r="D63" s="26">
        <v>0.036422637810247356</v>
      </c>
      <c r="E63" s="26"/>
      <c r="F63" s="26"/>
      <c r="G63" s="26"/>
    </row>
    <row r="64">
      <c r="A64">
        <v>5.0</v>
      </c>
      <c r="B64" t="s">
        <v>16</v>
      </c>
      <c r="C64" s="26">
        <f t="shared" si="14"/>
        <v>0.4817929065</v>
      </c>
      <c r="D64" s="26">
        <v>0.03641418708221713</v>
      </c>
      <c r="E64" s="26"/>
      <c r="F64" s="26"/>
      <c r="G64" s="26"/>
    </row>
    <row r="65">
      <c r="A65">
        <v>6.0</v>
      </c>
      <c r="B65" t="s">
        <v>17</v>
      </c>
      <c r="C65" s="26">
        <f t="shared" si="14"/>
        <v>0.4893689841</v>
      </c>
      <c r="D65" s="26">
        <v>0.021262031724033025</v>
      </c>
      <c r="E65" s="26"/>
      <c r="F65" s="26"/>
      <c r="G65" s="26"/>
    </row>
    <row r="66">
      <c r="A66">
        <v>7.0</v>
      </c>
      <c r="B66" t="s">
        <v>18</v>
      </c>
      <c r="C66" s="26">
        <f t="shared" si="14"/>
        <v>0.4917943431</v>
      </c>
      <c r="D66" s="26">
        <v>0.016411313834686858</v>
      </c>
      <c r="E66" s="26"/>
      <c r="F66" s="26"/>
      <c r="G66" s="26"/>
    </row>
    <row r="67">
      <c r="C67" s="21"/>
    </row>
    <row r="68">
      <c r="A68" t="s">
        <v>4</v>
      </c>
      <c r="B68" t="s">
        <v>5</v>
      </c>
      <c r="C68" s="21" t="s">
        <v>33</v>
      </c>
      <c r="D68" t="s">
        <v>24</v>
      </c>
    </row>
    <row r="69">
      <c r="A69">
        <v>1.0</v>
      </c>
      <c r="B69" t="s">
        <v>12</v>
      </c>
      <c r="C69" s="26">
        <f t="shared" ref="C69:C75" si="15">(max($D$69:$D$75)-D69)/2</f>
        <v>0</v>
      </c>
      <c r="D69" s="26">
        <v>1.0</v>
      </c>
      <c r="F69" s="26"/>
      <c r="G69" s="26"/>
    </row>
    <row r="70">
      <c r="A70">
        <v>2.0</v>
      </c>
      <c r="B70" t="s">
        <v>13</v>
      </c>
      <c r="C70" s="26">
        <f t="shared" si="15"/>
        <v>0.3856144645</v>
      </c>
      <c r="D70" s="26">
        <v>0.22877107101969918</v>
      </c>
      <c r="F70" s="26"/>
      <c r="G70" s="26"/>
    </row>
    <row r="71">
      <c r="A71">
        <v>3.0</v>
      </c>
      <c r="B71" t="s">
        <v>14</v>
      </c>
      <c r="C71" s="26">
        <f t="shared" si="15"/>
        <v>0.4770636769</v>
      </c>
      <c r="D71" s="26">
        <v>0.04587264616477833</v>
      </c>
      <c r="F71" s="26"/>
      <c r="G71" s="26"/>
    </row>
    <row r="72">
      <c r="A72">
        <v>4.0</v>
      </c>
      <c r="B72" t="s">
        <v>15</v>
      </c>
      <c r="C72" s="26">
        <f t="shared" si="15"/>
        <v>0.4826694564</v>
      </c>
      <c r="D72" s="26">
        <v>0.034661087205400495</v>
      </c>
      <c r="F72" s="26"/>
      <c r="G72" s="26"/>
    </row>
    <row r="73">
      <c r="A73">
        <v>5.0</v>
      </c>
      <c r="B73" t="s">
        <v>16</v>
      </c>
      <c r="C73" s="26">
        <f t="shared" si="15"/>
        <v>0.4826694564</v>
      </c>
      <c r="D73" s="26">
        <v>0.034661087205400495</v>
      </c>
      <c r="F73" s="26"/>
      <c r="G73" s="26"/>
    </row>
    <row r="74">
      <c r="A74">
        <v>6.0</v>
      </c>
      <c r="B74" t="s">
        <v>17</v>
      </c>
      <c r="C74" s="26">
        <f t="shared" si="15"/>
        <v>0.4896569421</v>
      </c>
      <c r="D74" s="26">
        <v>0.0206861158264577</v>
      </c>
      <c r="F74" s="26"/>
      <c r="G74" s="26"/>
    </row>
    <row r="75">
      <c r="A75">
        <v>7.0</v>
      </c>
      <c r="B75" t="s">
        <v>18</v>
      </c>
      <c r="C75" s="26">
        <f t="shared" si="15"/>
        <v>0.491986104</v>
      </c>
      <c r="D75" s="26">
        <v>0.01602779203347677</v>
      </c>
      <c r="F75" s="26"/>
      <c r="G75" s="26"/>
    </row>
    <row r="76">
      <c r="C76" s="21"/>
    </row>
    <row r="77">
      <c r="A77" t="s">
        <v>4</v>
      </c>
      <c r="B77" t="s">
        <v>5</v>
      </c>
      <c r="C77" s="21" t="s">
        <v>33</v>
      </c>
      <c r="D77" t="s">
        <v>26</v>
      </c>
    </row>
    <row r="78">
      <c r="A78">
        <v>1.0</v>
      </c>
      <c r="B78" t="s">
        <v>12</v>
      </c>
      <c r="C78" s="26">
        <f t="shared" ref="C78:C84" si="16">(max($D$78:$D$84)-D78)/2</f>
        <v>0</v>
      </c>
      <c r="D78" s="26">
        <v>1.0</v>
      </c>
      <c r="E78" s="26"/>
    </row>
    <row r="79">
      <c r="A79">
        <v>2.0</v>
      </c>
      <c r="B79" t="s">
        <v>13</v>
      </c>
      <c r="C79" s="26">
        <f t="shared" si="16"/>
        <v>0.385065705</v>
      </c>
      <c r="D79" s="26">
        <v>0.22986859006027072</v>
      </c>
      <c r="E79" s="26"/>
    </row>
    <row r="80">
      <c r="A80">
        <v>3.0</v>
      </c>
      <c r="B80" t="s">
        <v>14</v>
      </c>
      <c r="C80" s="26">
        <f t="shared" si="16"/>
        <v>0.4754717913</v>
      </c>
      <c r="D80" s="26">
        <v>0.049056417350064226</v>
      </c>
      <c r="E80" s="26"/>
    </row>
    <row r="81">
      <c r="A81">
        <v>4.0</v>
      </c>
      <c r="B81" t="s">
        <v>15</v>
      </c>
      <c r="C81" s="26">
        <f t="shared" si="16"/>
        <v>0.481128347</v>
      </c>
      <c r="D81" s="26">
        <v>0.03774330599743109</v>
      </c>
      <c r="E81" s="26"/>
    </row>
    <row r="82">
      <c r="A82">
        <v>5.0</v>
      </c>
      <c r="B82" t="s">
        <v>16</v>
      </c>
      <c r="C82" s="26">
        <f t="shared" si="16"/>
        <v>0.481128347</v>
      </c>
      <c r="D82" s="26">
        <v>0.03774330599743109</v>
      </c>
      <c r="E82" s="26"/>
    </row>
    <row r="83">
      <c r="A83">
        <v>6.0</v>
      </c>
      <c r="B83" t="s">
        <v>17</v>
      </c>
      <c r="C83" s="26">
        <f t="shared" si="16"/>
        <v>0.4885139808</v>
      </c>
      <c r="D83" s="26">
        <v>0.022972038336132792</v>
      </c>
      <c r="E83" s="26"/>
    </row>
    <row r="84">
      <c r="A84">
        <v>7.0</v>
      </c>
      <c r="B84" t="s">
        <v>18</v>
      </c>
      <c r="C84" s="26">
        <f t="shared" si="16"/>
        <v>0.4912311036</v>
      </c>
      <c r="D84" s="26">
        <v>0.017537792708230412</v>
      </c>
      <c r="E84" s="26"/>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row r="991">
      <c r="C991" s="21"/>
    </row>
    <row r="992">
      <c r="C992" s="21"/>
    </row>
    <row r="993">
      <c r="C993" s="21"/>
    </row>
    <row r="994">
      <c r="C994" s="21"/>
    </row>
    <row r="995">
      <c r="C995" s="21"/>
    </row>
    <row r="996">
      <c r="C996" s="21"/>
    </row>
    <row r="997">
      <c r="C997" s="21"/>
    </row>
    <row r="998">
      <c r="C998" s="21"/>
    </row>
    <row r="999">
      <c r="C999" s="21"/>
    </row>
    <row r="1000">
      <c r="C1000" s="21"/>
    </row>
    <row r="1001">
      <c r="C1001" s="21"/>
    </row>
    <row r="1002">
      <c r="C1002" s="21"/>
    </row>
    <row r="1003">
      <c r="C1003" s="21"/>
    </row>
    <row r="1004">
      <c r="C1004" s="21"/>
    </row>
    <row r="1005">
      <c r="C1005" s="21"/>
    </row>
  </sheetData>
  <mergeCells count="8">
    <mergeCell ref="A3:B3"/>
    <mergeCell ref="A6:G6"/>
    <mergeCell ref="A16:G16"/>
    <mergeCell ref="A26:G26"/>
    <mergeCell ref="A37:G37"/>
    <mergeCell ref="A38:G38"/>
    <mergeCell ref="A40:G40"/>
    <mergeCell ref="A41:G41"/>
  </mergeCells>
  <conditionalFormatting sqref="D18:G24">
    <cfRule type="colorScale" priority="1">
      <colorScale>
        <cfvo type="min"/>
        <cfvo type="percentile" val="50"/>
        <cfvo type="max"/>
        <color rgb="FFC27BA0"/>
        <color rgb="FFFFFFFF"/>
        <color rgb="FF76A5AF"/>
      </colorScale>
    </cfRule>
  </conditionalFormatting>
  <conditionalFormatting sqref="D29:G34">
    <cfRule type="colorScale" priority="2">
      <colorScale>
        <cfvo type="min"/>
        <cfvo type="percentile" val="50"/>
        <cfvo type="max"/>
        <color rgb="FF76A5AF"/>
        <color rgb="FFFFFFFF"/>
        <color rgb="FFC27BA0"/>
      </colorScale>
    </cfRule>
  </conditionalFormatting>
  <conditionalFormatting sqref="D8:F14">
    <cfRule type="colorScale" priority="3">
      <colorScale>
        <cfvo type="min"/>
        <cfvo type="percentile" val="50"/>
        <cfvo type="max"/>
        <color rgb="FFC27BA0"/>
        <color rgb="FFFFFFFF"/>
        <color rgb="FF76A5AF"/>
      </colorScale>
    </cfRule>
  </conditionalFormatting>
  <hyperlinks>
    <hyperlink display="Jump to Summary" location="FunnelData_Final!B37:G43" ref="A3"/>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row r="1">
      <c r="A1" s="40" t="s">
        <v>42</v>
      </c>
      <c r="B1" s="41"/>
      <c r="C1" s="41"/>
      <c r="D1" s="41"/>
      <c r="E1" s="41"/>
      <c r="F1" s="42"/>
      <c r="G1" s="42"/>
      <c r="H1" s="42"/>
      <c r="I1" s="42"/>
      <c r="J1" s="42"/>
      <c r="K1" s="42"/>
      <c r="L1" s="42"/>
      <c r="M1" s="43"/>
      <c r="N1" s="43"/>
      <c r="O1" s="43"/>
      <c r="P1" s="43"/>
      <c r="Q1" s="43"/>
      <c r="R1" s="43"/>
      <c r="S1" s="43"/>
      <c r="T1" s="43"/>
      <c r="U1" s="43"/>
      <c r="V1" s="43"/>
      <c r="W1" s="43"/>
      <c r="X1" s="43"/>
      <c r="Y1" s="43"/>
      <c r="Z1" s="43"/>
      <c r="AA1" s="43"/>
      <c r="AB1" s="43"/>
    </row>
    <row r="2">
      <c r="A2" s="44"/>
      <c r="B2" s="45"/>
      <c r="C2" s="45"/>
      <c r="D2" s="45"/>
      <c r="E2" s="45"/>
      <c r="F2" s="44"/>
      <c r="G2" s="44"/>
      <c r="H2" s="44"/>
      <c r="I2" s="44"/>
      <c r="J2" s="44"/>
      <c r="K2" s="44"/>
      <c r="L2" s="44"/>
      <c r="M2" s="46"/>
      <c r="N2" s="46"/>
      <c r="O2" s="46"/>
      <c r="P2" s="46"/>
      <c r="Q2" s="46"/>
      <c r="R2" s="46"/>
      <c r="S2" s="46"/>
      <c r="T2" s="46"/>
      <c r="U2" s="46"/>
      <c r="V2" s="46"/>
      <c r="W2" s="46"/>
      <c r="X2" s="46"/>
      <c r="Y2" s="46"/>
      <c r="Z2" s="46"/>
      <c r="AA2" s="46"/>
      <c r="AB2" s="46"/>
    </row>
    <row r="3">
      <c r="A3" s="44" t="s">
        <v>43</v>
      </c>
      <c r="B3" s="47" t="s">
        <v>44</v>
      </c>
      <c r="C3" s="45"/>
      <c r="D3" s="45"/>
      <c r="E3" s="45"/>
      <c r="F3" s="44"/>
      <c r="G3" s="44"/>
      <c r="H3" s="44"/>
      <c r="I3" s="44"/>
      <c r="J3" s="44"/>
      <c r="K3" s="44"/>
      <c r="L3" s="44"/>
      <c r="M3" s="46"/>
      <c r="N3" s="46"/>
      <c r="O3" s="46"/>
      <c r="P3" s="46"/>
      <c r="Q3" s="46"/>
      <c r="R3" s="46"/>
      <c r="S3" s="46"/>
      <c r="T3" s="46"/>
      <c r="U3" s="46"/>
      <c r="V3" s="46"/>
      <c r="W3" s="46"/>
      <c r="X3" s="46"/>
      <c r="Y3" s="46"/>
      <c r="Z3" s="46"/>
      <c r="AA3" s="46"/>
      <c r="AB3" s="46"/>
    </row>
    <row r="4">
      <c r="A4" s="44" t="s">
        <v>45</v>
      </c>
      <c r="B4" s="48" t="s">
        <v>46</v>
      </c>
      <c r="C4" s="45"/>
      <c r="D4" s="45"/>
      <c r="E4" s="45"/>
      <c r="F4" s="44"/>
      <c r="G4" s="44"/>
      <c r="H4" s="44"/>
      <c r="I4" s="44"/>
      <c r="J4" s="44"/>
      <c r="K4" s="44"/>
      <c r="L4" s="44"/>
      <c r="M4" s="46"/>
      <c r="N4" s="46"/>
      <c r="O4" s="46"/>
      <c r="P4" s="46"/>
      <c r="Q4" s="46"/>
      <c r="R4" s="46"/>
      <c r="S4" s="46"/>
      <c r="T4" s="46"/>
      <c r="U4" s="46"/>
      <c r="V4" s="46"/>
      <c r="W4" s="46"/>
      <c r="X4" s="46"/>
      <c r="Y4" s="46"/>
      <c r="Z4" s="46"/>
      <c r="AA4" s="46"/>
      <c r="AB4" s="46"/>
    </row>
    <row r="5">
      <c r="A5" s="44"/>
      <c r="B5" s="45"/>
      <c r="C5" s="45"/>
      <c r="D5" s="45"/>
      <c r="E5" s="45"/>
      <c r="F5" s="44"/>
      <c r="G5" s="44"/>
      <c r="H5" s="44"/>
      <c r="I5" s="44"/>
      <c r="J5" s="44"/>
      <c r="K5" s="44"/>
      <c r="L5" s="44"/>
      <c r="M5" s="46"/>
      <c r="N5" s="46"/>
      <c r="O5" s="46"/>
      <c r="P5" s="46"/>
      <c r="Q5" s="46"/>
      <c r="R5" s="46"/>
      <c r="S5" s="46"/>
      <c r="T5" s="46"/>
      <c r="U5" s="46"/>
      <c r="V5" s="46"/>
      <c r="W5" s="46"/>
      <c r="X5" s="46"/>
      <c r="Y5" s="46"/>
      <c r="Z5" s="46"/>
      <c r="AA5" s="46"/>
      <c r="AB5" s="46"/>
    </row>
    <row r="6">
      <c r="A6" s="49" t="s">
        <v>47</v>
      </c>
      <c r="L6" s="44"/>
      <c r="M6" s="46"/>
      <c r="N6" s="46"/>
      <c r="O6" s="46"/>
      <c r="P6" s="46"/>
      <c r="Q6" s="46"/>
      <c r="R6" s="46"/>
      <c r="S6" s="46"/>
      <c r="T6" s="46"/>
      <c r="U6" s="46"/>
      <c r="V6" s="46"/>
      <c r="W6" s="46"/>
      <c r="X6" s="46"/>
      <c r="Y6" s="46"/>
      <c r="Z6" s="46"/>
      <c r="AA6" s="46"/>
      <c r="AB6" s="46"/>
    </row>
    <row r="7">
      <c r="A7" s="50"/>
      <c r="B7" s="51" t="s">
        <v>33</v>
      </c>
      <c r="C7" s="52" t="s">
        <v>48</v>
      </c>
      <c r="D7" s="53"/>
      <c r="E7" s="53" t="s">
        <v>49</v>
      </c>
    </row>
    <row r="8">
      <c r="A8" s="50" t="str">
        <f>FunnelData_Final!B8</f>
        <v>page_view</v>
      </c>
      <c r="B8" s="54">
        <f t="shared" ref="B8:B13" si="1">(max($C$8:$C$13)-C8)/2</f>
        <v>0</v>
      </c>
      <c r="C8" s="55">
        <f>FunnelData_Final!G8</f>
        <v>163906</v>
      </c>
      <c r="D8" s="56"/>
      <c r="E8" s="56"/>
    </row>
    <row r="9">
      <c r="A9" s="50" t="str">
        <f>FunnelData_Final!B9</f>
        <v>view_item</v>
      </c>
      <c r="B9" s="54">
        <f t="shared" si="1"/>
        <v>63252.5</v>
      </c>
      <c r="C9" s="55">
        <f>FunnelData_Final!G9</f>
        <v>37401</v>
      </c>
      <c r="D9" s="56"/>
      <c r="E9" s="56"/>
    </row>
    <row r="10">
      <c r="A10" s="50" t="str">
        <f>FunnelData_Final!B10</f>
        <v>add_to_cart</v>
      </c>
      <c r="B10" s="54">
        <f t="shared" si="1"/>
        <v>78074</v>
      </c>
      <c r="C10" s="55">
        <f>FunnelData_Final!G10</f>
        <v>7758</v>
      </c>
      <c r="D10" s="56"/>
      <c r="E10" s="56"/>
    </row>
    <row r="11">
      <c r="A11" s="50" t="str">
        <f>FunnelData_Final!B11</f>
        <v>begin_checkout</v>
      </c>
      <c r="B11" s="54">
        <f t="shared" si="1"/>
        <v>78977</v>
      </c>
      <c r="C11" s="55">
        <f>FunnelData_Final!G11</f>
        <v>5952</v>
      </c>
      <c r="D11" s="56"/>
      <c r="E11" s="56"/>
    </row>
    <row r="12">
      <c r="A12" s="50" t="str">
        <f>FunnelData_Final!B12</f>
        <v>add_shipping_info</v>
      </c>
      <c r="B12" s="54">
        <f t="shared" si="1"/>
        <v>78977.5</v>
      </c>
      <c r="C12" s="55">
        <f>FunnelData_Final!G12</f>
        <v>5951</v>
      </c>
      <c r="D12" s="56"/>
      <c r="E12" s="56"/>
    </row>
    <row r="13">
      <c r="A13" s="50" t="str">
        <f>FunnelData_Final!B13</f>
        <v>add_payment_info</v>
      </c>
      <c r="B13" s="54">
        <f t="shared" si="1"/>
        <v>80200.5</v>
      </c>
      <c r="C13" s="55">
        <f>FunnelData_Final!G13</f>
        <v>3505</v>
      </c>
      <c r="D13" s="56"/>
      <c r="E13" s="56"/>
    </row>
    <row r="14">
      <c r="B14" s="57"/>
      <c r="C14" s="57"/>
    </row>
    <row r="15">
      <c r="B15" s="57"/>
      <c r="C15" s="57"/>
    </row>
    <row r="16">
      <c r="B16" s="57"/>
      <c r="C16" s="57"/>
    </row>
  </sheetData>
  <mergeCells count="1">
    <mergeCell ref="A6:K6"/>
  </mergeCells>
  <hyperlinks>
    <hyperlink r:id="rId1" ref="B4"/>
  </hyperlinks>
  <drawing r:id="rId2"/>
</worksheet>
</file>